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hidePivotFieldList="1" defaultThemeVersion="124226"/>
  <xr:revisionPtr revIDLastSave="0" documentId="13_ncr:1_{40CA6B89-C795-4794-B9E1-40968E8B3E4D}" xr6:coauthVersionLast="47" xr6:coauthVersionMax="47" xr10:uidLastSave="{00000000-0000-0000-0000-000000000000}"/>
  <bookViews>
    <workbookView xWindow="-93" yWindow="-93" windowWidth="25786" windowHeight="15466" tabRatio="840" firstSheet="1" activeTab="1" xr2:uid="{00000000-000D-0000-FFFF-FFFF00000000}"/>
  </bookViews>
  <sheets>
    <sheet name="User Instructions" sheetId="27" state="hidden" r:id="rId1"/>
    <sheet name="READ FIRST" sheetId="36" r:id="rId2"/>
    <sheet name="26-27 Assessment Grid Printable" sheetId="25" r:id="rId3"/>
    <sheet name="Uploadable Table - All Years" sheetId="38" r:id="rId4"/>
    <sheet name="Units" sheetId="23" state="hidden" r:id="rId5"/>
    <sheet name="Cash Flow Projections_SC1" sheetId="2" state="hidden" r:id="rId6"/>
    <sheet name="Cash Flow Projections_SC3" sheetId="8" state="hidden" r:id="rId7"/>
    <sheet name="Monster (2)" sheetId="24" state="hidden" r:id="rId8"/>
    <sheet name="04.14 Flu Fix" sheetId="26" state="hidden" r:id="rId9"/>
    <sheet name="Grid Price_Website" sheetId="16" state="hidden" r:id="rId10"/>
    <sheet name="Monster" sheetId="14" state="hidden" r:id="rId11"/>
    <sheet name="Chart1" sheetId="32" state="hidden" r:id="rId12"/>
    <sheet name="Sheet1" sheetId="30" state="hidden" r:id="rId13"/>
    <sheet name="Historical Grid  Prices" sheetId="29" state="hidden" r:id="rId14"/>
  </sheets>
  <definedNames>
    <definedName name="_2016_04_06" localSheetId="12">Sheet1!$E$4:$M$297</definedName>
    <definedName name="_xlnm._FilterDatabase" localSheetId="3" hidden="1">'Uploadable Table - All Years'!$A$1:$O$145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3" i="25" l="1"/>
  <c r="H30" i="25" l="1"/>
  <c r="H98" i="25" l="1"/>
  <c r="H29" i="25" l="1"/>
  <c r="H27" i="25"/>
  <c r="H17" i="25"/>
  <c r="H16" i="25"/>
  <c r="H25" i="25"/>
  <c r="H24" i="25"/>
  <c r="H18" i="25"/>
  <c r="H14" i="25"/>
  <c r="H13" i="25"/>
  <c r="H12" i="25"/>
  <c r="H11" i="25"/>
  <c r="H36" i="25" l="1"/>
  <c r="H68" i="25"/>
  <c r="H76" i="25" l="1"/>
  <c r="H74" i="25"/>
  <c r="H57" i="25"/>
  <c r="H101" i="25" l="1"/>
  <c r="H93" i="25" l="1"/>
  <c r="H47" i="25" l="1"/>
  <c r="H55" i="25"/>
  <c r="H95" i="25"/>
  <c r="H62" i="25"/>
  <c r="H51" i="25" l="1"/>
  <c r="H49" i="25"/>
  <c r="H41" i="25"/>
  <c r="H39" i="25"/>
  <c r="H33" i="25"/>
  <c r="H80" i="25"/>
  <c r="H78" i="25"/>
  <c r="H69" i="25"/>
  <c r="H70" i="25"/>
  <c r="H81" i="25"/>
  <c r="H61" i="25"/>
  <c r="H72" i="25"/>
  <c r="H50" i="25"/>
  <c r="H53" i="25"/>
  <c r="S19" i="29" l="1"/>
  <c r="T19" i="29" s="1"/>
  <c r="S3" i="29"/>
  <c r="Q3" i="29"/>
  <c r="O3" i="29"/>
  <c r="M3" i="29"/>
  <c r="S4" i="29"/>
  <c r="T4" i="29" s="1"/>
  <c r="U4" i="29"/>
  <c r="V4" i="29" s="1"/>
  <c r="S5" i="29"/>
  <c r="T5" i="29" s="1"/>
  <c r="U5" i="29"/>
  <c r="V5" i="29" s="1"/>
  <c r="S6" i="29"/>
  <c r="T6" i="29" s="1"/>
  <c r="U6" i="29"/>
  <c r="V6" i="29" s="1"/>
  <c r="S7" i="29"/>
  <c r="T7" i="29" s="1"/>
  <c r="U7" i="29"/>
  <c r="V7" i="29" s="1"/>
  <c r="S8" i="29"/>
  <c r="T8" i="29" s="1"/>
  <c r="U8" i="29"/>
  <c r="V8" i="29" s="1"/>
  <c r="S9" i="29"/>
  <c r="T9" i="29" s="1"/>
  <c r="U9" i="29"/>
  <c r="V9" i="29" s="1"/>
  <c r="S10" i="29"/>
  <c r="T10" i="29" s="1"/>
  <c r="U10" i="29"/>
  <c r="V10" i="29" s="1"/>
  <c r="S11" i="29"/>
  <c r="T11" i="29" s="1"/>
  <c r="U11" i="29"/>
  <c r="V11" i="29" s="1"/>
  <c r="S12" i="29"/>
  <c r="T12" i="29" s="1"/>
  <c r="U12" i="29"/>
  <c r="V12" i="29" s="1"/>
  <c r="S13" i="29"/>
  <c r="T13" i="29" s="1"/>
  <c r="U13" i="29"/>
  <c r="V13" i="29" s="1"/>
  <c r="S14" i="29"/>
  <c r="T14" i="29" s="1"/>
  <c r="U14" i="29"/>
  <c r="V14" i="29" s="1"/>
  <c r="S15" i="29"/>
  <c r="T15" i="29" s="1"/>
  <c r="U15" i="29"/>
  <c r="V15" i="29" s="1"/>
  <c r="S16" i="29"/>
  <c r="T16" i="29" s="1"/>
  <c r="U16" i="29"/>
  <c r="V16" i="29" s="1"/>
  <c r="S17" i="29"/>
  <c r="T17" i="29" s="1"/>
  <c r="U17" i="29"/>
  <c r="V17" i="29" s="1"/>
  <c r="S18" i="29"/>
  <c r="T18" i="29" s="1"/>
  <c r="U18" i="29"/>
  <c r="V18" i="29" s="1"/>
  <c r="U19" i="29"/>
  <c r="V19" i="29" s="1"/>
  <c r="S20" i="29"/>
  <c r="T20" i="29" s="1"/>
  <c r="U20" i="29"/>
  <c r="V20" i="29" s="1"/>
  <c r="S21" i="29"/>
  <c r="T21" i="29" s="1"/>
  <c r="U21" i="29"/>
  <c r="V21" i="29" s="1"/>
  <c r="S22" i="29"/>
  <c r="T22" i="29" s="1"/>
  <c r="U22" i="29"/>
  <c r="V22" i="29" s="1"/>
  <c r="S23" i="29"/>
  <c r="T23" i="29" s="1"/>
  <c r="U23" i="29"/>
  <c r="V23" i="29" s="1"/>
  <c r="S24" i="29"/>
  <c r="T24" i="29" s="1"/>
  <c r="U24" i="29"/>
  <c r="V24" i="29" s="1"/>
  <c r="S25" i="29"/>
  <c r="T25" i="29" s="1"/>
  <c r="U25" i="29"/>
  <c r="V25" i="29" s="1"/>
  <c r="S26" i="29"/>
  <c r="T26" i="29" s="1"/>
  <c r="U26" i="29"/>
  <c r="V26" i="29" s="1"/>
  <c r="S27" i="29"/>
  <c r="T27" i="29" s="1"/>
  <c r="U27" i="29"/>
  <c r="V27" i="29" s="1"/>
  <c r="S28" i="29"/>
  <c r="T28" i="29" s="1"/>
  <c r="U28" i="29"/>
  <c r="V28" i="29" s="1"/>
  <c r="S29" i="29"/>
  <c r="T29" i="29" s="1"/>
  <c r="U29" i="29"/>
  <c r="V29" i="29" s="1"/>
  <c r="S30" i="29"/>
  <c r="T30" i="29" s="1"/>
  <c r="U30" i="29"/>
  <c r="V30" i="29" s="1"/>
  <c r="S31" i="29"/>
  <c r="T31" i="29" s="1"/>
  <c r="U31" i="29"/>
  <c r="V31" i="29" s="1"/>
  <c r="S32" i="29"/>
  <c r="T32" i="29" s="1"/>
  <c r="U32" i="29"/>
  <c r="V32" i="29" s="1"/>
  <c r="M22" i="29"/>
  <c r="N22" i="29" s="1"/>
  <c r="O22" i="29"/>
  <c r="P22" i="29" s="1"/>
  <c r="Q22" i="29"/>
  <c r="R22" i="29" s="1"/>
  <c r="M23" i="29"/>
  <c r="N23" i="29" s="1"/>
  <c r="O23" i="29"/>
  <c r="P23" i="29" s="1"/>
  <c r="Q23" i="29"/>
  <c r="R23" i="29" s="1"/>
  <c r="M24" i="29"/>
  <c r="N24" i="29" s="1"/>
  <c r="O24" i="29"/>
  <c r="P24" i="29" s="1"/>
  <c r="Q24" i="29"/>
  <c r="R24" i="29" s="1"/>
  <c r="M25" i="29"/>
  <c r="N25" i="29" s="1"/>
  <c r="O25" i="29"/>
  <c r="P25" i="29" s="1"/>
  <c r="Q25" i="29"/>
  <c r="R25" i="29" s="1"/>
  <c r="M26" i="29"/>
  <c r="N26" i="29" s="1"/>
  <c r="O26" i="29"/>
  <c r="P26" i="29" s="1"/>
  <c r="Q26" i="29"/>
  <c r="R26" i="29" s="1"/>
  <c r="M27" i="29"/>
  <c r="N27" i="29" s="1"/>
  <c r="O27" i="29"/>
  <c r="P27" i="29" s="1"/>
  <c r="Q27" i="29"/>
  <c r="R27" i="29" s="1"/>
  <c r="M28" i="29"/>
  <c r="N28" i="29" s="1"/>
  <c r="O28" i="29"/>
  <c r="P28" i="29" s="1"/>
  <c r="Q28" i="29"/>
  <c r="R28" i="29" s="1"/>
  <c r="M29" i="29"/>
  <c r="N29" i="29" s="1"/>
  <c r="O29" i="29"/>
  <c r="P29" i="29" s="1"/>
  <c r="Q29" i="29"/>
  <c r="R29" i="29" s="1"/>
  <c r="M30" i="29"/>
  <c r="N30" i="29" s="1"/>
  <c r="O30" i="29"/>
  <c r="P30" i="29" s="1"/>
  <c r="Q30" i="29"/>
  <c r="R30" i="29" s="1"/>
  <c r="M31" i="29"/>
  <c r="N31" i="29" s="1"/>
  <c r="O31" i="29"/>
  <c r="P31" i="29" s="1"/>
  <c r="Q31" i="29"/>
  <c r="R31" i="29" s="1"/>
  <c r="M32" i="29"/>
  <c r="N32" i="29" s="1"/>
  <c r="O32" i="29"/>
  <c r="P32" i="29" s="1"/>
  <c r="Q32" i="29"/>
  <c r="R32" i="29" s="1"/>
  <c r="M17" i="29" l="1"/>
  <c r="N17" i="29" s="1"/>
  <c r="O17" i="29"/>
  <c r="P17" i="29" s="1"/>
  <c r="Q17" i="29"/>
  <c r="R17" i="29" s="1"/>
  <c r="M18" i="29"/>
  <c r="N18" i="29" s="1"/>
  <c r="O18" i="29"/>
  <c r="P18" i="29"/>
  <c r="Q18" i="29"/>
  <c r="R18" i="29" s="1"/>
  <c r="M19" i="29"/>
  <c r="N19" i="29" s="1"/>
  <c r="O19" i="29"/>
  <c r="P19" i="29" s="1"/>
  <c r="Q19" i="29"/>
  <c r="R19" i="29" s="1"/>
  <c r="M20" i="29"/>
  <c r="N20" i="29" s="1"/>
  <c r="O20" i="29"/>
  <c r="P20" i="29"/>
  <c r="Q20" i="29"/>
  <c r="R20" i="29" s="1"/>
  <c r="M21" i="29"/>
  <c r="N21" i="29" s="1"/>
  <c r="O21" i="29"/>
  <c r="P21" i="29" s="1"/>
  <c r="Q21" i="29"/>
  <c r="R21" i="29" s="1"/>
  <c r="Q16" i="29" l="1"/>
  <c r="R16" i="29" s="1"/>
  <c r="Q15" i="29"/>
  <c r="R15" i="29" s="1"/>
  <c r="Q14" i="29"/>
  <c r="R14" i="29" s="1"/>
  <c r="Q13" i="29"/>
  <c r="R13" i="29" s="1"/>
  <c r="Q12" i="29"/>
  <c r="R12" i="29" s="1"/>
  <c r="Q11" i="29"/>
  <c r="R11" i="29" s="1"/>
  <c r="Q10" i="29"/>
  <c r="R10" i="29" s="1"/>
  <c r="Q9" i="29"/>
  <c r="R9" i="29" s="1"/>
  <c r="Q8" i="29"/>
  <c r="R8" i="29" s="1"/>
  <c r="Q7" i="29"/>
  <c r="R7" i="29" s="1"/>
  <c r="Q6" i="29"/>
  <c r="R6" i="29" s="1"/>
  <c r="Q5" i="29"/>
  <c r="R5" i="29" s="1"/>
  <c r="Q4" i="29"/>
  <c r="R4" i="29" s="1"/>
  <c r="P3" i="29"/>
  <c r="O16" i="29"/>
  <c r="O15" i="29"/>
  <c r="O14" i="29"/>
  <c r="O13" i="29"/>
  <c r="O12" i="29"/>
  <c r="O11" i="29"/>
  <c r="O10" i="29"/>
  <c r="O9" i="29"/>
  <c r="O8" i="29"/>
  <c r="O7" i="29"/>
  <c r="O6" i="29"/>
  <c r="O5" i="29"/>
  <c r="O4" i="29"/>
  <c r="M4" i="29" l="1"/>
  <c r="N4" i="29"/>
  <c r="M5" i="29"/>
  <c r="N5" i="29" s="1"/>
  <c r="M6" i="29"/>
  <c r="N6" i="29" s="1"/>
  <c r="M7" i="29"/>
  <c r="N7" i="29" s="1"/>
  <c r="M8" i="29"/>
  <c r="N8" i="29" s="1"/>
  <c r="M9" i="29"/>
  <c r="N9" i="29" s="1"/>
  <c r="M10" i="29"/>
  <c r="N10" i="29" s="1"/>
  <c r="M11" i="29"/>
  <c r="N11" i="29" s="1"/>
  <c r="M12" i="29"/>
  <c r="N12" i="29" s="1"/>
  <c r="M13" i="29"/>
  <c r="N13" i="29" s="1"/>
  <c r="M14" i="29"/>
  <c r="N14" i="29" s="1"/>
  <c r="M15" i="29"/>
  <c r="N15" i="29" s="1"/>
  <c r="M16" i="29"/>
  <c r="N16" i="29" s="1"/>
  <c r="N3" i="29"/>
  <c r="P4" i="29"/>
  <c r="P5" i="29"/>
  <c r="P6" i="29"/>
  <c r="P7" i="29"/>
  <c r="P8" i="29"/>
  <c r="P9" i="29"/>
  <c r="P10" i="29"/>
  <c r="P11" i="29"/>
  <c r="P12" i="29"/>
  <c r="P13" i="29"/>
  <c r="P14" i="29"/>
  <c r="P15" i="29"/>
  <c r="P16" i="29"/>
  <c r="R3" i="29"/>
  <c r="P33" i="29" l="1"/>
  <c r="N33" i="29"/>
  <c r="R33" i="29"/>
  <c r="T3" i="29"/>
  <c r="U3" i="29"/>
  <c r="T33" i="29" l="1"/>
  <c r="V3" i="29" l="1"/>
  <c r="V33" i="29" l="1"/>
  <c r="U33" i="29"/>
  <c r="C28" i="2" l="1"/>
  <c r="R39" i="8"/>
  <c r="R193" i="8" s="1"/>
  <c r="R38" i="8"/>
  <c r="R192" i="8" s="1"/>
  <c r="R37" i="8"/>
  <c r="R36" i="8"/>
  <c r="R190" i="8" s="1"/>
  <c r="R35" i="8"/>
  <c r="R39" i="2"/>
  <c r="R193" i="2" s="1"/>
  <c r="R38" i="2"/>
  <c r="R37" i="2"/>
  <c r="R191" i="2" s="1"/>
  <c r="R36" i="2"/>
  <c r="R190" i="2" s="1"/>
  <c r="R35" i="2"/>
  <c r="R189" i="2" s="1"/>
  <c r="F35" i="8"/>
  <c r="J35" i="8" s="1"/>
  <c r="F36" i="8"/>
  <c r="H36" i="8" s="1"/>
  <c r="C87" i="8"/>
  <c r="C170" i="2"/>
  <c r="C174" i="8"/>
  <c r="C176" i="2"/>
  <c r="C24" i="8"/>
  <c r="C142" i="8"/>
  <c r="C29" i="8"/>
  <c r="C30" i="2"/>
  <c r="C187" i="2"/>
  <c r="L12" i="26"/>
  <c r="K12" i="26"/>
  <c r="K11" i="26"/>
  <c r="AD73" i="2"/>
  <c r="AD111" i="2" s="1"/>
  <c r="AD149" i="2" s="1"/>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C189" i="8"/>
  <c r="B190" i="8"/>
  <c r="C190" i="8"/>
  <c r="B191" i="8"/>
  <c r="C191" i="8"/>
  <c r="B192" i="8"/>
  <c r="C192" i="8"/>
  <c r="B193" i="8"/>
  <c r="C193" i="8"/>
  <c r="B158"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C150" i="8"/>
  <c r="B151" i="8"/>
  <c r="C151" i="8"/>
  <c r="B152" i="8"/>
  <c r="C152" i="8"/>
  <c r="B153" i="8"/>
  <c r="C153" i="8"/>
  <c r="B154" i="8"/>
  <c r="C154" i="8"/>
  <c r="B119"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C112" i="8"/>
  <c r="B113" i="8"/>
  <c r="C113" i="8"/>
  <c r="B114" i="8"/>
  <c r="C114" i="8"/>
  <c r="B115" i="8"/>
  <c r="C115" i="8"/>
  <c r="B116" i="8"/>
  <c r="C116" i="8"/>
  <c r="B81"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C74" i="8"/>
  <c r="B75" i="8"/>
  <c r="C75" i="8"/>
  <c r="B76" i="8"/>
  <c r="C76" i="8"/>
  <c r="B77" i="8"/>
  <c r="C77" i="8"/>
  <c r="B78" i="8"/>
  <c r="C78" i="8"/>
  <c r="B43"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C35" i="8"/>
  <c r="B36" i="8"/>
  <c r="C36" i="8"/>
  <c r="B37" i="8"/>
  <c r="C37" i="8"/>
  <c r="B38" i="8"/>
  <c r="C38" i="8"/>
  <c r="B39" i="8"/>
  <c r="C39" i="8"/>
  <c r="B4" i="8"/>
  <c r="F187" i="8"/>
  <c r="R110" i="8"/>
  <c r="F110" i="8"/>
  <c r="F148" i="8" s="1"/>
  <c r="AD72" i="8"/>
  <c r="AC72" i="8"/>
  <c r="AC110" i="8" s="1"/>
  <c r="AB72" i="8"/>
  <c r="AB110" i="8" s="1"/>
  <c r="AA72" i="8"/>
  <c r="AA110" i="8" s="1"/>
  <c r="Z72" i="8"/>
  <c r="Z110" i="8" s="1"/>
  <c r="Y72" i="8"/>
  <c r="Y110" i="8" s="1"/>
  <c r="X72" i="8"/>
  <c r="X110" i="8" s="1"/>
  <c r="W72" i="8"/>
  <c r="W110" i="8" s="1"/>
  <c r="V72" i="8"/>
  <c r="V110" i="8" s="1"/>
  <c r="U72" i="8"/>
  <c r="U110" i="8" s="1"/>
  <c r="T72" i="8"/>
  <c r="T110" i="8" s="1"/>
  <c r="S72" i="8"/>
  <c r="S110" i="8" s="1"/>
  <c r="Q72" i="8"/>
  <c r="Q110" i="8" s="1"/>
  <c r="Q148" i="8" s="1"/>
  <c r="P72" i="8"/>
  <c r="P110" i="8" s="1"/>
  <c r="P148" i="8" s="1"/>
  <c r="O72" i="8"/>
  <c r="N72" i="8"/>
  <c r="N110" i="8" s="1"/>
  <c r="N148" i="8" s="1"/>
  <c r="M72" i="8"/>
  <c r="M110" i="8" s="1"/>
  <c r="M148" i="8" s="1"/>
  <c r="L72" i="8"/>
  <c r="K72" i="8"/>
  <c r="J72" i="8"/>
  <c r="J110" i="8" s="1"/>
  <c r="J148" i="8" s="1"/>
  <c r="I72" i="8"/>
  <c r="I110" i="8" s="1"/>
  <c r="I148" i="8" s="1"/>
  <c r="H72" i="8"/>
  <c r="G72" i="8"/>
  <c r="B4"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C189" i="2"/>
  <c r="B190" i="2"/>
  <c r="C190" i="2"/>
  <c r="B191" i="2"/>
  <c r="C191" i="2"/>
  <c r="B192" i="2"/>
  <c r="C192" i="2"/>
  <c r="B193" i="2"/>
  <c r="C193" i="2"/>
  <c r="B158" i="2"/>
  <c r="F187"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C150" i="2"/>
  <c r="B151" i="2"/>
  <c r="C151" i="2"/>
  <c r="B152" i="2"/>
  <c r="C152" i="2"/>
  <c r="B153" i="2"/>
  <c r="C153" i="2"/>
  <c r="B154" i="2"/>
  <c r="C154" i="2"/>
  <c r="B119"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C112" i="2"/>
  <c r="B113" i="2"/>
  <c r="C113" i="2"/>
  <c r="B114" i="2"/>
  <c r="C114" i="2"/>
  <c r="B115" i="2"/>
  <c r="C115" i="2"/>
  <c r="B116" i="2"/>
  <c r="C116" i="2"/>
  <c r="B81" i="2"/>
  <c r="R110" i="2"/>
  <c r="F110" i="2"/>
  <c r="F148" i="2" s="1"/>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C74" i="2"/>
  <c r="B75" i="2"/>
  <c r="C75" i="2"/>
  <c r="B76" i="2"/>
  <c r="C76" i="2"/>
  <c r="B77" i="2"/>
  <c r="C77" i="2"/>
  <c r="B78" i="2"/>
  <c r="C78" i="2"/>
  <c r="B43" i="2"/>
  <c r="AD72" i="2"/>
  <c r="AC72" i="2"/>
  <c r="AC110" i="2" s="1"/>
  <c r="AB72" i="2"/>
  <c r="AB110" i="2" s="1"/>
  <c r="AA72" i="2"/>
  <c r="AA110" i="2" s="1"/>
  <c r="Z72" i="2"/>
  <c r="Z110" i="2" s="1"/>
  <c r="Y72" i="2"/>
  <c r="Y110" i="2" s="1"/>
  <c r="X72" i="2"/>
  <c r="X110" i="2" s="1"/>
  <c r="W72" i="2"/>
  <c r="W110" i="2" s="1"/>
  <c r="V72" i="2"/>
  <c r="V110" i="2" s="1"/>
  <c r="U72" i="2"/>
  <c r="U110" i="2" s="1"/>
  <c r="T72" i="2"/>
  <c r="T110" i="2" s="1"/>
  <c r="S72" i="2"/>
  <c r="S110" i="2" s="1"/>
  <c r="Q72" i="2"/>
  <c r="P72" i="2"/>
  <c r="P110" i="2" s="1"/>
  <c r="P148" i="2" s="1"/>
  <c r="O72" i="2"/>
  <c r="O110" i="2" s="1"/>
  <c r="O148" i="2" s="1"/>
  <c r="N72" i="2"/>
  <c r="M72" i="2"/>
  <c r="L72" i="2"/>
  <c r="L110" i="2" s="1"/>
  <c r="L148" i="2" s="1"/>
  <c r="K72" i="2"/>
  <c r="K110" i="2" s="1"/>
  <c r="K148" i="2" s="1"/>
  <c r="J72" i="2"/>
  <c r="J110" i="2" s="1"/>
  <c r="J148" i="2" s="1"/>
  <c r="I72" i="2"/>
  <c r="H72" i="2"/>
  <c r="H110" i="2" s="1"/>
  <c r="H148" i="2" s="1"/>
  <c r="G72"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C35" i="2"/>
  <c r="C36" i="2"/>
  <c r="C37" i="2"/>
  <c r="C38" i="2"/>
  <c r="C39" i="2"/>
  <c r="R33" i="8"/>
  <c r="R33" i="2"/>
  <c r="A4" i="23"/>
  <c r="AN4" i="23" s="1"/>
  <c r="B4" i="23"/>
  <c r="A5" i="23"/>
  <c r="L5" i="23" s="1"/>
  <c r="B5" i="23"/>
  <c r="A6" i="23"/>
  <c r="AM6" i="23" s="1"/>
  <c r="B6" i="23"/>
  <c r="A7" i="23"/>
  <c r="Y7" i="23" s="1"/>
  <c r="B7" i="23"/>
  <c r="A8" i="23"/>
  <c r="AK8" i="23" s="1"/>
  <c r="B8" i="23"/>
  <c r="A9" i="23"/>
  <c r="L9" i="23" s="1"/>
  <c r="B9" i="23"/>
  <c r="A10" i="23"/>
  <c r="AQ10" i="23" s="1"/>
  <c r="B10" i="23"/>
  <c r="A11" i="23"/>
  <c r="S11" i="23" s="1"/>
  <c r="B11" i="23"/>
  <c r="A12" i="23"/>
  <c r="AM12" i="23" s="1"/>
  <c r="B12" i="23"/>
  <c r="A13" i="23"/>
  <c r="AF13" i="23" s="1"/>
  <c r="B13" i="23"/>
  <c r="A14" i="23"/>
  <c r="AK14" i="23" s="1"/>
  <c r="B14" i="23"/>
  <c r="A15" i="23"/>
  <c r="AF15" i="23" s="1"/>
  <c r="B15" i="23"/>
  <c r="A16" i="23"/>
  <c r="AP16" i="23" s="1"/>
  <c r="B16" i="23"/>
  <c r="A17" i="23"/>
  <c r="W17" i="23" s="1"/>
  <c r="B17" i="23"/>
  <c r="A18" i="23"/>
  <c r="AO18" i="23" s="1"/>
  <c r="B18" i="23"/>
  <c r="A19" i="23"/>
  <c r="X19" i="23" s="1"/>
  <c r="B19" i="23"/>
  <c r="A20" i="23"/>
  <c r="AM20" i="23" s="1"/>
  <c r="B20" i="23"/>
  <c r="A21" i="23"/>
  <c r="AB21" i="23" s="1"/>
  <c r="B21" i="23"/>
  <c r="A22" i="23"/>
  <c r="AK22" i="23" s="1"/>
  <c r="B22" i="23"/>
  <c r="A23" i="23"/>
  <c r="P23" i="23" s="1"/>
  <c r="B23" i="23"/>
  <c r="A24" i="23"/>
  <c r="AQ24" i="23" s="1"/>
  <c r="B24" i="23"/>
  <c r="A25" i="23"/>
  <c r="E25" i="23" s="1"/>
  <c r="B25" i="23"/>
  <c r="A26" i="23"/>
  <c r="AO26" i="23" s="1"/>
  <c r="B26" i="23"/>
  <c r="A27" i="23"/>
  <c r="E27" i="23" s="1"/>
  <c r="B27" i="23"/>
  <c r="A28" i="23"/>
  <c r="AN28" i="23" s="1"/>
  <c r="B28" i="23"/>
  <c r="A29" i="23"/>
  <c r="X29" i="23" s="1"/>
  <c r="B29" i="23"/>
  <c r="A30" i="23"/>
  <c r="AL30" i="23" s="1"/>
  <c r="B30" i="23"/>
  <c r="A31" i="23"/>
  <c r="E31" i="23" s="1"/>
  <c r="B31" i="23"/>
  <c r="A32" i="23"/>
  <c r="S32" i="23" s="1"/>
  <c r="B32" i="23"/>
  <c r="A33" i="23"/>
  <c r="AR33" i="23" s="1"/>
  <c r="A34" i="23"/>
  <c r="B34" i="23"/>
  <c r="C34" i="23"/>
  <c r="A35" i="23"/>
  <c r="G35" i="23" s="1"/>
  <c r="B35" i="23"/>
  <c r="C35" i="23"/>
  <c r="A36" i="23"/>
  <c r="B36" i="23"/>
  <c r="C36" i="23"/>
  <c r="A37" i="23"/>
  <c r="AK37" i="23" s="1"/>
  <c r="B37" i="23"/>
  <c r="C37" i="23"/>
  <c r="A38" i="23"/>
  <c r="B38" i="23"/>
  <c r="C38" i="23"/>
  <c r="B3" i="23"/>
  <c r="A3" i="23"/>
  <c r="N187" i="8"/>
  <c r="C110" i="2"/>
  <c r="C188" i="2"/>
  <c r="C149" i="2"/>
  <c r="C188" i="8"/>
  <c r="C149" i="8"/>
  <c r="C111" i="8"/>
  <c r="C73" i="8"/>
  <c r="C34" i="8"/>
  <c r="C34" i="2"/>
  <c r="C111" i="2"/>
  <c r="C33" i="23"/>
  <c r="C73" i="2"/>
  <c r="K187" i="2"/>
  <c r="M187" i="8"/>
  <c r="AK72" i="8"/>
  <c r="AK110" i="8" s="1"/>
  <c r="AF72" i="8"/>
  <c r="AF110" i="8" s="1"/>
  <c r="L187" i="2"/>
  <c r="C180" i="2"/>
  <c r="C126" i="8"/>
  <c r="C169" i="2"/>
  <c r="C122" i="2"/>
  <c r="C68" i="8"/>
  <c r="AA1" i="23"/>
  <c r="AM1" i="23" s="1"/>
  <c r="AY1" i="23" s="1"/>
  <c r="Z1" i="23"/>
  <c r="AL1" i="23" s="1"/>
  <c r="AX1" i="23" s="1"/>
  <c r="Y1" i="23"/>
  <c r="AK1" i="23" s="1"/>
  <c r="AW1" i="23" s="1"/>
  <c r="X1" i="23"/>
  <c r="AJ1" i="23" s="1"/>
  <c r="AV1" i="23" s="1"/>
  <c r="W1" i="23"/>
  <c r="AI1" i="23" s="1"/>
  <c r="AU1" i="23" s="1"/>
  <c r="V1" i="23"/>
  <c r="AH1" i="23" s="1"/>
  <c r="AT1" i="23" s="1"/>
  <c r="U1" i="23"/>
  <c r="AG1" i="23" s="1"/>
  <c r="AS1" i="23" s="1"/>
  <c r="T1" i="23"/>
  <c r="AF1" i="23" s="1"/>
  <c r="AR1" i="23" s="1"/>
  <c r="S1" i="23"/>
  <c r="AE1" i="23" s="1"/>
  <c r="R1" i="23"/>
  <c r="AD1" i="23" s="1"/>
  <c r="AP1" i="23" s="1"/>
  <c r="Q1" i="23"/>
  <c r="AC1" i="23" s="1"/>
  <c r="AO1" i="23" s="1"/>
  <c r="P1" i="23"/>
  <c r="AB1" i="23" s="1"/>
  <c r="AN1" i="23" s="1"/>
  <c r="AM4" i="23"/>
  <c r="AQ4" i="23"/>
  <c r="AS4" i="23"/>
  <c r="AN6" i="23"/>
  <c r="AP12" i="23"/>
  <c r="AK36" i="23"/>
  <c r="AL36" i="23"/>
  <c r="AP36" i="23"/>
  <c r="AS36" i="23"/>
  <c r="AO37" i="23"/>
  <c r="F4" i="23"/>
  <c r="G4" i="23"/>
  <c r="J4" i="23"/>
  <c r="K4" i="23"/>
  <c r="L4" i="23"/>
  <c r="O4" i="23"/>
  <c r="P4" i="23"/>
  <c r="R4" i="23"/>
  <c r="T4" i="23"/>
  <c r="V4" i="23"/>
  <c r="W4" i="23"/>
  <c r="Z4" i="23"/>
  <c r="AA4" i="23"/>
  <c r="AB4" i="23"/>
  <c r="AE4" i="23"/>
  <c r="AF4" i="23"/>
  <c r="AH4" i="23"/>
  <c r="AJ4" i="23"/>
  <c r="E6" i="23"/>
  <c r="H6" i="23"/>
  <c r="I6" i="23"/>
  <c r="J6" i="23"/>
  <c r="M6" i="23"/>
  <c r="N6" i="23"/>
  <c r="P6" i="23"/>
  <c r="R6" i="23"/>
  <c r="T6" i="23"/>
  <c r="U6" i="23"/>
  <c r="X6" i="23"/>
  <c r="Y6" i="23"/>
  <c r="Z6" i="23"/>
  <c r="AC6" i="23"/>
  <c r="AD6" i="23"/>
  <c r="AF6" i="23"/>
  <c r="AH6" i="23"/>
  <c r="AJ6" i="23"/>
  <c r="E10" i="23"/>
  <c r="I10" i="23"/>
  <c r="P10" i="23"/>
  <c r="T10" i="23"/>
  <c r="V10" i="23"/>
  <c r="AD10" i="23"/>
  <c r="AG10" i="23"/>
  <c r="J14" i="23"/>
  <c r="N14" i="23"/>
  <c r="R14" i="23"/>
  <c r="Y14" i="23"/>
  <c r="AC14" i="23"/>
  <c r="AE14" i="23"/>
  <c r="E18" i="23"/>
  <c r="I18" i="23"/>
  <c r="M18" i="23"/>
  <c r="T18" i="23"/>
  <c r="X18" i="23"/>
  <c r="AA18" i="23"/>
  <c r="AI18" i="23"/>
  <c r="H22" i="23"/>
  <c r="O22" i="23"/>
  <c r="S22" i="23"/>
  <c r="W22" i="23"/>
  <c r="AC22" i="23"/>
  <c r="AG22" i="23"/>
  <c r="AJ22" i="23"/>
  <c r="V24" i="23"/>
  <c r="I26" i="23"/>
  <c r="M26" i="23"/>
  <c r="P26" i="23"/>
  <c r="X26" i="23"/>
  <c r="Z26" i="23"/>
  <c r="AD26" i="23"/>
  <c r="M28" i="23"/>
  <c r="H30" i="23"/>
  <c r="J30" i="23"/>
  <c r="R30" i="23"/>
  <c r="T30" i="23"/>
  <c r="W30" i="23"/>
  <c r="AB30" i="23"/>
  <c r="AE30" i="23"/>
  <c r="AH30" i="23"/>
  <c r="R34" i="23"/>
  <c r="E36" i="23"/>
  <c r="F36" i="23"/>
  <c r="I36" i="23"/>
  <c r="J36" i="23"/>
  <c r="M36" i="23"/>
  <c r="N36" i="23"/>
  <c r="Q36" i="23"/>
  <c r="S36" i="23"/>
  <c r="V36" i="23"/>
  <c r="W36" i="23"/>
  <c r="Z36" i="23"/>
  <c r="AA36" i="23"/>
  <c r="AE36" i="23"/>
  <c r="AF36" i="23"/>
  <c r="AI36" i="23"/>
  <c r="AJ36" i="23"/>
  <c r="J37" i="23"/>
  <c r="V37" i="23"/>
  <c r="D4" i="23"/>
  <c r="D6" i="23"/>
  <c r="D14" i="23"/>
  <c r="D18" i="23"/>
  <c r="Q7" i="24"/>
  <c r="AC7" i="24" s="1"/>
  <c r="AO7" i="24" s="1"/>
  <c r="R7" i="24"/>
  <c r="AD7" i="24" s="1"/>
  <c r="AP7" i="24" s="1"/>
  <c r="S7" i="24"/>
  <c r="AE7" i="24" s="1"/>
  <c r="AQ7" i="24" s="1"/>
  <c r="T7" i="24"/>
  <c r="AF7" i="24" s="1"/>
  <c r="AR7" i="24" s="1"/>
  <c r="U7" i="24"/>
  <c r="AG7" i="24" s="1"/>
  <c r="AS7" i="24" s="1"/>
  <c r="V7" i="24"/>
  <c r="AH7" i="24" s="1"/>
  <c r="W7" i="24"/>
  <c r="AI7" i="24" s="1"/>
  <c r="X7" i="24"/>
  <c r="AJ7" i="24" s="1"/>
  <c r="Y7" i="24"/>
  <c r="AK7" i="24" s="1"/>
  <c r="Z7" i="24"/>
  <c r="AL7" i="24" s="1"/>
  <c r="AA7" i="24"/>
  <c r="AM7" i="24" s="1"/>
  <c r="P7" i="24"/>
  <c r="AB7" i="24" s="1"/>
  <c r="AN7" i="24" s="1"/>
  <c r="AS55" i="24"/>
  <c r="AR55" i="24"/>
  <c r="AP55" i="24"/>
  <c r="AO55" i="24"/>
  <c r="AN55" i="24"/>
  <c r="AM55" i="24"/>
  <c r="AL55" i="24"/>
  <c r="AK55" i="24"/>
  <c r="AJ55" i="24"/>
  <c r="AI55" i="24"/>
  <c r="AH55" i="24"/>
  <c r="AG55" i="24"/>
  <c r="AF55" i="24"/>
  <c r="AE55" i="24"/>
  <c r="AC55" i="24"/>
  <c r="AB55" i="24"/>
  <c r="AA55" i="24"/>
  <c r="Z55" i="24"/>
  <c r="Y55" i="24"/>
  <c r="X55" i="24"/>
  <c r="W55" i="24"/>
  <c r="V55" i="24"/>
  <c r="U55" i="24"/>
  <c r="T55" i="24"/>
  <c r="S55" i="24"/>
  <c r="P55" i="24"/>
  <c r="O55" i="24"/>
  <c r="N55" i="24"/>
  <c r="M55" i="24"/>
  <c r="L55" i="24"/>
  <c r="K55" i="24"/>
  <c r="J55" i="24"/>
  <c r="I55" i="24"/>
  <c r="H55" i="24"/>
  <c r="G55" i="24"/>
  <c r="F55" i="24"/>
  <c r="E55" i="24"/>
  <c r="D55" i="24"/>
  <c r="AQ54" i="24"/>
  <c r="AQ53" i="24"/>
  <c r="AD53" i="24"/>
  <c r="AQ52" i="24"/>
  <c r="AQ36" i="23" s="1"/>
  <c r="AD52" i="24"/>
  <c r="AD36" i="23" s="1"/>
  <c r="R52" i="24"/>
  <c r="AD51" i="24"/>
  <c r="R51" i="24"/>
  <c r="AQ49" i="24"/>
  <c r="R49" i="24"/>
  <c r="AQ48" i="24"/>
  <c r="AD48" i="24"/>
  <c r="R48" i="24"/>
  <c r="Q30" i="24"/>
  <c r="AW19" i="24"/>
  <c r="F39" i="8"/>
  <c r="F38" i="8"/>
  <c r="F37" i="8"/>
  <c r="F39" i="2"/>
  <c r="F193" i="2" s="1"/>
  <c r="F38" i="2"/>
  <c r="O38" i="2" s="1"/>
  <c r="F37" i="2"/>
  <c r="F36" i="2"/>
  <c r="F190" i="2" s="1"/>
  <c r="F35" i="2"/>
  <c r="F189" i="2" s="1"/>
  <c r="AB2" i="24"/>
  <c r="O2" i="24"/>
  <c r="AO2" i="24"/>
  <c r="AN2" i="24"/>
  <c r="AP2" i="24"/>
  <c r="U2" i="24"/>
  <c r="P2" i="24"/>
  <c r="T2" i="24"/>
  <c r="AC2" i="24"/>
  <c r="AL2" i="24"/>
  <c r="W2" i="24"/>
  <c r="V2" i="24"/>
  <c r="AH2" i="24"/>
  <c r="AF2" i="24"/>
  <c r="AG2" i="24"/>
  <c r="AI2" i="24"/>
  <c r="AD2" i="24"/>
  <c r="AA2" i="24"/>
  <c r="AM2" i="24"/>
  <c r="R2" i="24"/>
  <c r="Y2" i="24"/>
  <c r="X2" i="24"/>
  <c r="Z2" i="24"/>
  <c r="AE2" i="24"/>
  <c r="S2" i="24"/>
  <c r="AJ2" i="24"/>
  <c r="AK2" i="24"/>
  <c r="Q2" i="24"/>
  <c r="F188" i="2"/>
  <c r="F186" i="2"/>
  <c r="F185" i="2"/>
  <c r="F184" i="2"/>
  <c r="F183" i="2"/>
  <c r="R111" i="2"/>
  <c r="R149" i="2" s="1"/>
  <c r="F111" i="2"/>
  <c r="F149" i="2" s="1"/>
  <c r="R109" i="2"/>
  <c r="F109" i="2"/>
  <c r="F147" i="2" s="1"/>
  <c r="R108" i="2"/>
  <c r="F108" i="2"/>
  <c r="F146" i="2" s="1"/>
  <c r="R107" i="2"/>
  <c r="F107" i="2"/>
  <c r="F145" i="2" s="1"/>
  <c r="R106" i="2"/>
  <c r="F106" i="2"/>
  <c r="F144" i="2" s="1"/>
  <c r="AC73" i="2"/>
  <c r="AC111" i="2" s="1"/>
  <c r="AC149" i="2" s="1"/>
  <c r="AB73" i="2"/>
  <c r="AA73" i="2"/>
  <c r="Z73" i="2"/>
  <c r="Z111" i="2" s="1"/>
  <c r="Z149" i="2" s="1"/>
  <c r="Y73" i="2"/>
  <c r="Y111" i="2" s="1"/>
  <c r="Y149" i="2" s="1"/>
  <c r="X73" i="2"/>
  <c r="X111" i="2" s="1"/>
  <c r="X149" i="2" s="1"/>
  <c r="W73" i="2"/>
  <c r="V73" i="2"/>
  <c r="V111" i="2" s="1"/>
  <c r="V149" i="2" s="1"/>
  <c r="U73" i="2"/>
  <c r="T73" i="2"/>
  <c r="S73" i="2"/>
  <c r="S111" i="2" s="1"/>
  <c r="S149" i="2" s="1"/>
  <c r="Q73" i="2"/>
  <c r="Q111" i="2" s="1"/>
  <c r="Q149" i="2" s="1"/>
  <c r="P73" i="2"/>
  <c r="O73" i="2"/>
  <c r="O188" i="2" s="1"/>
  <c r="N73" i="2"/>
  <c r="M73" i="2"/>
  <c r="L73" i="2"/>
  <c r="K73" i="2"/>
  <c r="J73" i="2"/>
  <c r="I73" i="2"/>
  <c r="H73" i="2"/>
  <c r="H111" i="2" s="1"/>
  <c r="H149" i="2" s="1"/>
  <c r="G73" i="2"/>
  <c r="AD71" i="2"/>
  <c r="AG71" i="2" s="1"/>
  <c r="AG109" i="2" s="1"/>
  <c r="AC71" i="2"/>
  <c r="AC109" i="2" s="1"/>
  <c r="AB71" i="2"/>
  <c r="AB109" i="2" s="1"/>
  <c r="AA71" i="2"/>
  <c r="AA109" i="2" s="1"/>
  <c r="Z71" i="2"/>
  <c r="Z109" i="2" s="1"/>
  <c r="Y71" i="2"/>
  <c r="Y109" i="2" s="1"/>
  <c r="X71" i="2"/>
  <c r="X109" i="2" s="1"/>
  <c r="W71" i="2"/>
  <c r="W109" i="2" s="1"/>
  <c r="V71" i="2"/>
  <c r="V109" i="2" s="1"/>
  <c r="U71" i="2"/>
  <c r="U109" i="2" s="1"/>
  <c r="T71" i="2"/>
  <c r="T109" i="2" s="1"/>
  <c r="S71" i="2"/>
  <c r="S109" i="2" s="1"/>
  <c r="Q71" i="2"/>
  <c r="Q109" i="2" s="1"/>
  <c r="Q147" i="2" s="1"/>
  <c r="P71" i="2"/>
  <c r="O71" i="2"/>
  <c r="O109" i="2" s="1"/>
  <c r="O147" i="2" s="1"/>
  <c r="N71" i="2"/>
  <c r="M71" i="2"/>
  <c r="L71" i="2"/>
  <c r="K71" i="2"/>
  <c r="J71" i="2"/>
  <c r="I71" i="2"/>
  <c r="H71" i="2"/>
  <c r="H109" i="2" s="1"/>
  <c r="H147" i="2" s="1"/>
  <c r="G71" i="2"/>
  <c r="G109" i="2" s="1"/>
  <c r="G147" i="2" s="1"/>
  <c r="AD70" i="2"/>
  <c r="AF70" i="2" s="1"/>
  <c r="AF108" i="2" s="1"/>
  <c r="AC70" i="2"/>
  <c r="AC108" i="2" s="1"/>
  <c r="AB70" i="2"/>
  <c r="AB108" i="2" s="1"/>
  <c r="AA70" i="2"/>
  <c r="AA108" i="2" s="1"/>
  <c r="Z70" i="2"/>
  <c r="Z108" i="2" s="1"/>
  <c r="Y70" i="2"/>
  <c r="Y108" i="2" s="1"/>
  <c r="X70" i="2"/>
  <c r="X108" i="2" s="1"/>
  <c r="W70" i="2"/>
  <c r="W108" i="2" s="1"/>
  <c r="V70" i="2"/>
  <c r="V108" i="2" s="1"/>
  <c r="U70" i="2"/>
  <c r="U108" i="2" s="1"/>
  <c r="T70" i="2"/>
  <c r="T108" i="2" s="1"/>
  <c r="S70" i="2"/>
  <c r="S108" i="2" s="1"/>
  <c r="Q70" i="2"/>
  <c r="Q108" i="2" s="1"/>
  <c r="Q146" i="2" s="1"/>
  <c r="P70" i="2"/>
  <c r="P185" i="2" s="1"/>
  <c r="O70" i="2"/>
  <c r="N70" i="2"/>
  <c r="M70" i="2"/>
  <c r="M108" i="2" s="1"/>
  <c r="M146" i="2" s="1"/>
  <c r="L70" i="2"/>
  <c r="K70" i="2"/>
  <c r="K185" i="2" s="1"/>
  <c r="J70" i="2"/>
  <c r="J108" i="2" s="1"/>
  <c r="J146" i="2" s="1"/>
  <c r="I70" i="2"/>
  <c r="H70" i="2"/>
  <c r="G70" i="2"/>
  <c r="AD69" i="2"/>
  <c r="AD107" i="2" s="1"/>
  <c r="AC69" i="2"/>
  <c r="AC107" i="2" s="1"/>
  <c r="AB69" i="2"/>
  <c r="AB107" i="2" s="1"/>
  <c r="AA69" i="2"/>
  <c r="AA107" i="2" s="1"/>
  <c r="Z69" i="2"/>
  <c r="Z107" i="2" s="1"/>
  <c r="Y69" i="2"/>
  <c r="Y107" i="2" s="1"/>
  <c r="X69" i="2"/>
  <c r="X107" i="2" s="1"/>
  <c r="W69" i="2"/>
  <c r="W107" i="2" s="1"/>
  <c r="V69" i="2"/>
  <c r="V107" i="2" s="1"/>
  <c r="U69" i="2"/>
  <c r="U107" i="2" s="1"/>
  <c r="T69" i="2"/>
  <c r="T107" i="2" s="1"/>
  <c r="S69" i="2"/>
  <c r="Q69" i="2"/>
  <c r="P69" i="2"/>
  <c r="P107" i="2" s="1"/>
  <c r="P145" i="2" s="1"/>
  <c r="O69" i="2"/>
  <c r="O184" i="2" s="1"/>
  <c r="N69" i="2"/>
  <c r="N107" i="2" s="1"/>
  <c r="N145" i="2" s="1"/>
  <c r="M69" i="2"/>
  <c r="M107" i="2" s="1"/>
  <c r="M145" i="2" s="1"/>
  <c r="L69" i="2"/>
  <c r="K69" i="2"/>
  <c r="J69" i="2"/>
  <c r="J107" i="2" s="1"/>
  <c r="J145" i="2" s="1"/>
  <c r="I69" i="2"/>
  <c r="I107" i="2" s="1"/>
  <c r="I145" i="2" s="1"/>
  <c r="H69" i="2"/>
  <c r="G69" i="2"/>
  <c r="AD68" i="2"/>
  <c r="AC68" i="2"/>
  <c r="AC106" i="2" s="1"/>
  <c r="AB68" i="2"/>
  <c r="AB106" i="2" s="1"/>
  <c r="AA68" i="2"/>
  <c r="AA106" i="2" s="1"/>
  <c r="Z68" i="2"/>
  <c r="Z106" i="2" s="1"/>
  <c r="Y68" i="2"/>
  <c r="Y106" i="2" s="1"/>
  <c r="X68" i="2"/>
  <c r="X106" i="2" s="1"/>
  <c r="W68" i="2"/>
  <c r="W106" i="2" s="1"/>
  <c r="V68" i="2"/>
  <c r="V106" i="2" s="1"/>
  <c r="U68" i="2"/>
  <c r="U106" i="2" s="1"/>
  <c r="T68" i="2"/>
  <c r="T106" i="2" s="1"/>
  <c r="S68" i="2"/>
  <c r="S106" i="2" s="1"/>
  <c r="Q68" i="2"/>
  <c r="P68" i="2"/>
  <c r="P106" i="2" s="1"/>
  <c r="P144" i="2" s="1"/>
  <c r="O68" i="2"/>
  <c r="N68" i="2"/>
  <c r="M68" i="2"/>
  <c r="M106" i="2" s="1"/>
  <c r="M144" i="2" s="1"/>
  <c r="L68" i="2"/>
  <c r="L106" i="2" s="1"/>
  <c r="L144" i="2" s="1"/>
  <c r="K68" i="2"/>
  <c r="J68" i="2"/>
  <c r="I68" i="2"/>
  <c r="H68" i="2"/>
  <c r="H106" i="2" s="1"/>
  <c r="H144" i="2" s="1"/>
  <c r="G68" i="2"/>
  <c r="R32" i="2"/>
  <c r="R31" i="2"/>
  <c r="R30" i="2"/>
  <c r="R184" i="2" s="1"/>
  <c r="R29" i="2"/>
  <c r="F188" i="8"/>
  <c r="F186" i="8"/>
  <c r="F185" i="8"/>
  <c r="F184" i="8"/>
  <c r="F183" i="8"/>
  <c r="F112" i="8"/>
  <c r="F150" i="8" s="1"/>
  <c r="R111" i="8"/>
  <c r="F111" i="8"/>
  <c r="F149" i="8" s="1"/>
  <c r="R109" i="8"/>
  <c r="F109" i="8"/>
  <c r="F147" i="8" s="1"/>
  <c r="R108" i="8"/>
  <c r="F108" i="8"/>
  <c r="F146" i="8" s="1"/>
  <c r="R107" i="8"/>
  <c r="F107" i="8"/>
  <c r="F145" i="8" s="1"/>
  <c r="R106" i="8"/>
  <c r="F106" i="8"/>
  <c r="F144" i="8" s="1"/>
  <c r="AD73" i="8"/>
  <c r="AN73" i="8" s="1"/>
  <c r="AN111" i="8" s="1"/>
  <c r="AC73" i="8"/>
  <c r="AC111" i="8" s="1"/>
  <c r="AB73" i="8"/>
  <c r="AB111" i="8" s="1"/>
  <c r="AA73" i="8"/>
  <c r="AA111" i="8" s="1"/>
  <c r="Z73" i="8"/>
  <c r="Z111" i="8" s="1"/>
  <c r="Y73" i="8"/>
  <c r="Y111" i="8" s="1"/>
  <c r="X73" i="8"/>
  <c r="X111" i="8" s="1"/>
  <c r="W73" i="8"/>
  <c r="W111" i="8" s="1"/>
  <c r="V73" i="8"/>
  <c r="V111" i="8" s="1"/>
  <c r="U73" i="8"/>
  <c r="U111" i="8" s="1"/>
  <c r="T73" i="8"/>
  <c r="T111" i="8" s="1"/>
  <c r="S73" i="8"/>
  <c r="S111" i="8" s="1"/>
  <c r="Q73" i="8"/>
  <c r="P73" i="8"/>
  <c r="O73" i="8"/>
  <c r="N73" i="8"/>
  <c r="M73" i="8"/>
  <c r="L73" i="8"/>
  <c r="L111" i="8" s="1"/>
  <c r="L149" i="8" s="1"/>
  <c r="K73" i="8"/>
  <c r="J73" i="8"/>
  <c r="I73" i="8"/>
  <c r="I111" i="8" s="1"/>
  <c r="I149" i="8" s="1"/>
  <c r="H73" i="8"/>
  <c r="G73" i="8"/>
  <c r="AD71" i="8"/>
  <c r="AK71" i="8" s="1"/>
  <c r="AK109" i="8" s="1"/>
  <c r="AC71" i="8"/>
  <c r="AC109" i="8" s="1"/>
  <c r="AB71" i="8"/>
  <c r="AB109" i="8" s="1"/>
  <c r="AA71" i="8"/>
  <c r="AA109" i="8" s="1"/>
  <c r="Z71" i="8"/>
  <c r="Z109" i="8" s="1"/>
  <c r="Y71" i="8"/>
  <c r="Y109" i="8" s="1"/>
  <c r="X71" i="8"/>
  <c r="X109" i="8" s="1"/>
  <c r="W71" i="8"/>
  <c r="W109" i="8" s="1"/>
  <c r="V71" i="8"/>
  <c r="V109" i="8" s="1"/>
  <c r="U71" i="8"/>
  <c r="U109" i="8" s="1"/>
  <c r="T71" i="8"/>
  <c r="T109" i="8" s="1"/>
  <c r="S71" i="8"/>
  <c r="S109" i="8" s="1"/>
  <c r="Q71" i="8"/>
  <c r="Q109" i="8" s="1"/>
  <c r="Q147" i="8" s="1"/>
  <c r="P71" i="8"/>
  <c r="O71" i="8"/>
  <c r="O109" i="8" s="1"/>
  <c r="O147" i="8" s="1"/>
  <c r="N71" i="8"/>
  <c r="M71" i="8"/>
  <c r="L71" i="8"/>
  <c r="L109" i="8" s="1"/>
  <c r="L147" i="8" s="1"/>
  <c r="K71" i="8"/>
  <c r="J71" i="8"/>
  <c r="I71" i="8"/>
  <c r="H71" i="8"/>
  <c r="G71" i="8"/>
  <c r="AD70" i="8"/>
  <c r="AN70" i="8" s="1"/>
  <c r="AN108" i="8" s="1"/>
  <c r="AC70" i="8"/>
  <c r="AC108" i="8" s="1"/>
  <c r="AB70" i="8"/>
  <c r="AB108" i="8" s="1"/>
  <c r="AA70" i="8"/>
  <c r="AA108" i="8" s="1"/>
  <c r="Z70" i="8"/>
  <c r="Z108" i="8" s="1"/>
  <c r="Y70" i="8"/>
  <c r="Y108" i="8" s="1"/>
  <c r="X70" i="8"/>
  <c r="X108" i="8" s="1"/>
  <c r="W70" i="8"/>
  <c r="W108" i="8" s="1"/>
  <c r="V70" i="8"/>
  <c r="V108" i="8" s="1"/>
  <c r="U70" i="8"/>
  <c r="U108" i="8" s="1"/>
  <c r="T70" i="8"/>
  <c r="T108" i="8" s="1"/>
  <c r="S70" i="8"/>
  <c r="S108" i="8" s="1"/>
  <c r="Q70" i="8"/>
  <c r="P70" i="8"/>
  <c r="O70" i="8"/>
  <c r="O108" i="8" s="1"/>
  <c r="O146" i="8" s="1"/>
  <c r="N70" i="8"/>
  <c r="M70" i="8"/>
  <c r="M185" i="8" s="1"/>
  <c r="L70" i="8"/>
  <c r="L108" i="8" s="1"/>
  <c r="L146" i="8" s="1"/>
  <c r="K70" i="8"/>
  <c r="J70" i="8"/>
  <c r="I70" i="8"/>
  <c r="I108" i="8" s="1"/>
  <c r="I146" i="8" s="1"/>
  <c r="H70" i="8"/>
  <c r="G70" i="8"/>
  <c r="G108" i="8" s="1"/>
  <c r="G146" i="8" s="1"/>
  <c r="AD69" i="8"/>
  <c r="AI69" i="8" s="1"/>
  <c r="AI107" i="8" s="1"/>
  <c r="AC69" i="8"/>
  <c r="AC107" i="8" s="1"/>
  <c r="AB69" i="8"/>
  <c r="AB107" i="8" s="1"/>
  <c r="AA69" i="8"/>
  <c r="AA107" i="8" s="1"/>
  <c r="Z69" i="8"/>
  <c r="Z107" i="8" s="1"/>
  <c r="Y69" i="8"/>
  <c r="Y107" i="8" s="1"/>
  <c r="X69" i="8"/>
  <c r="X107" i="8" s="1"/>
  <c r="W69" i="8"/>
  <c r="W107" i="8" s="1"/>
  <c r="V69" i="8"/>
  <c r="V107" i="8" s="1"/>
  <c r="U69" i="8"/>
  <c r="U107" i="8" s="1"/>
  <c r="T69" i="8"/>
  <c r="T107" i="8" s="1"/>
  <c r="S69" i="8"/>
  <c r="S107" i="8" s="1"/>
  <c r="Q69" i="8"/>
  <c r="P69" i="8"/>
  <c r="O69" i="8"/>
  <c r="O107" i="8" s="1"/>
  <c r="O145" i="8" s="1"/>
  <c r="N69" i="8"/>
  <c r="M69" i="8"/>
  <c r="L69" i="8"/>
  <c r="K69" i="8"/>
  <c r="J69" i="8"/>
  <c r="I69" i="8"/>
  <c r="H69" i="8"/>
  <c r="H184" i="8" s="1"/>
  <c r="G69" i="8"/>
  <c r="AD68" i="8"/>
  <c r="AC68" i="8"/>
  <c r="AC106" i="8" s="1"/>
  <c r="AB68" i="8"/>
  <c r="AB106" i="8" s="1"/>
  <c r="AA68" i="8"/>
  <c r="AA106" i="8" s="1"/>
  <c r="Z68" i="8"/>
  <c r="Z106" i="8" s="1"/>
  <c r="Y68" i="8"/>
  <c r="Y106" i="8" s="1"/>
  <c r="X68" i="8"/>
  <c r="X106" i="8" s="1"/>
  <c r="W68" i="8"/>
  <c r="W106" i="8" s="1"/>
  <c r="V68" i="8"/>
  <c r="V106" i="8" s="1"/>
  <c r="U68" i="8"/>
  <c r="U106" i="8" s="1"/>
  <c r="T68" i="8"/>
  <c r="T106" i="8" s="1"/>
  <c r="S68" i="8"/>
  <c r="S106" i="8" s="1"/>
  <c r="Q68" i="8"/>
  <c r="P68" i="8"/>
  <c r="P106" i="8" s="1"/>
  <c r="P144" i="8" s="1"/>
  <c r="O68" i="8"/>
  <c r="N68" i="8"/>
  <c r="M68" i="8"/>
  <c r="M106" i="8" s="1"/>
  <c r="M144" i="8" s="1"/>
  <c r="L68" i="8"/>
  <c r="L106" i="8" s="1"/>
  <c r="L144" i="8" s="1"/>
  <c r="K68" i="8"/>
  <c r="J68" i="8"/>
  <c r="I68" i="8"/>
  <c r="I106" i="8" s="1"/>
  <c r="I144" i="8" s="1"/>
  <c r="H68" i="8"/>
  <c r="H106" i="8" s="1"/>
  <c r="H144" i="8" s="1"/>
  <c r="G68" i="8"/>
  <c r="H35" i="8"/>
  <c r="I35" i="8"/>
  <c r="L35" i="8"/>
  <c r="M35" i="8"/>
  <c r="P35" i="8"/>
  <c r="Q35" i="8"/>
  <c r="O36" i="8"/>
  <c r="G35" i="8"/>
  <c r="R34" i="8"/>
  <c r="S34" i="8" s="1"/>
  <c r="R32" i="8"/>
  <c r="R31" i="8"/>
  <c r="R185" i="8" s="1"/>
  <c r="R30" i="8"/>
  <c r="R29" i="8"/>
  <c r="R183" i="8" s="1"/>
  <c r="V1" i="24"/>
  <c r="AK1" i="24"/>
  <c r="AJ1" i="24"/>
  <c r="P1" i="24"/>
  <c r="AR2" i="24"/>
  <c r="AE1" i="24"/>
  <c r="T1" i="24"/>
  <c r="AQ2" i="24"/>
  <c r="AH1" i="24"/>
  <c r="AC1" i="24"/>
  <c r="AO1" i="24"/>
  <c r="AL1" i="24"/>
  <c r="AM1" i="24"/>
  <c r="AN1" i="24"/>
  <c r="AW2" i="24"/>
  <c r="Z1" i="24"/>
  <c r="S1" i="24"/>
  <c r="X1" i="24"/>
  <c r="Y1" i="24"/>
  <c r="O1" i="24"/>
  <c r="AS2" i="24"/>
  <c r="AG1" i="24"/>
  <c r="AI1" i="24"/>
  <c r="W1" i="24"/>
  <c r="U1" i="24"/>
  <c r="R1" i="24"/>
  <c r="AD1" i="24"/>
  <c r="AF1" i="24"/>
  <c r="AB1" i="24"/>
  <c r="AA1" i="24"/>
  <c r="Q1" i="24"/>
  <c r="AP1" i="24"/>
  <c r="R188" i="2"/>
  <c r="AR1" i="24"/>
  <c r="AQ1" i="24"/>
  <c r="AS1" i="24"/>
  <c r="AW1" i="24"/>
  <c r="G204" i="8"/>
  <c r="H204" i="8"/>
  <c r="I204" i="8"/>
  <c r="J204" i="8"/>
  <c r="K204" i="8"/>
  <c r="L204" i="8"/>
  <c r="M204" i="8"/>
  <c r="N204" i="8"/>
  <c r="O204" i="8"/>
  <c r="P204" i="8"/>
  <c r="Q204" i="8"/>
  <c r="R204" i="8"/>
  <c r="S204" i="8"/>
  <c r="T204" i="8"/>
  <c r="U204" i="8"/>
  <c r="V204" i="8"/>
  <c r="W204" i="8"/>
  <c r="X204" i="8"/>
  <c r="Y204" i="8"/>
  <c r="Z204" i="8"/>
  <c r="AA204" i="8"/>
  <c r="AB204" i="8"/>
  <c r="AC204" i="8"/>
  <c r="AD204" i="8"/>
  <c r="AE204" i="8"/>
  <c r="AF204" i="8"/>
  <c r="AG204" i="8"/>
  <c r="AH204" i="8"/>
  <c r="AI204" i="8"/>
  <c r="AJ204" i="8"/>
  <c r="AK204" i="8"/>
  <c r="AL204" i="8"/>
  <c r="AM204" i="8"/>
  <c r="AN204" i="8"/>
  <c r="AO204" i="8"/>
  <c r="F204" i="8"/>
  <c r="G204" i="2"/>
  <c r="H204" i="2"/>
  <c r="I204" i="2"/>
  <c r="J204" i="2"/>
  <c r="K204" i="2"/>
  <c r="L204" i="2"/>
  <c r="M204" i="2"/>
  <c r="N204" i="2"/>
  <c r="O204" i="2"/>
  <c r="P204" i="2"/>
  <c r="Q204" i="2"/>
  <c r="R204" i="2"/>
  <c r="S204" i="2"/>
  <c r="T204" i="2"/>
  <c r="U204" i="2"/>
  <c r="V204" i="2"/>
  <c r="W204" i="2"/>
  <c r="X204" i="2"/>
  <c r="Y204" i="2"/>
  <c r="Z204" i="2"/>
  <c r="AA204" i="2"/>
  <c r="AB204" i="2"/>
  <c r="AC204" i="2"/>
  <c r="AD204" i="2"/>
  <c r="AE204" i="2"/>
  <c r="AF204" i="2"/>
  <c r="AG204" i="2"/>
  <c r="AH204" i="2"/>
  <c r="AI204" i="2"/>
  <c r="AJ204" i="2"/>
  <c r="AK204" i="2"/>
  <c r="AL204" i="2"/>
  <c r="AM204" i="2"/>
  <c r="AN204" i="2"/>
  <c r="AO204" i="2"/>
  <c r="F204" i="2"/>
  <c r="DP259" i="14"/>
  <c r="DO259" i="14"/>
  <c r="DP258" i="14"/>
  <c r="DO258" i="14"/>
  <c r="DM258" i="14"/>
  <c r="DL258" i="14"/>
  <c r="DK258" i="14"/>
  <c r="DJ258" i="14"/>
  <c r="DI258" i="14"/>
  <c r="DH258" i="14"/>
  <c r="DG258" i="14"/>
  <c r="DF258" i="14"/>
  <c r="DE258" i="14"/>
  <c r="DD258" i="14"/>
  <c r="DC258" i="14"/>
  <c r="DB258" i="14"/>
  <c r="DX258" i="14" s="1"/>
  <c r="DY258" i="14" s="1"/>
  <c r="CZ258" i="14"/>
  <c r="CY258" i="14"/>
  <c r="DP257" i="14"/>
  <c r="DO257" i="14"/>
  <c r="DM257" i="14"/>
  <c r="DL257" i="14"/>
  <c r="DK257" i="14"/>
  <c r="DJ257" i="14"/>
  <c r="DI257" i="14"/>
  <c r="DH257" i="14"/>
  <c r="DG257" i="14"/>
  <c r="DF257" i="14"/>
  <c r="DE257" i="14"/>
  <c r="DD257" i="14"/>
  <c r="DC257" i="14"/>
  <c r="DB257" i="14"/>
  <c r="DX257" i="14" s="1"/>
  <c r="DY257" i="14" s="1"/>
  <c r="CZ257" i="14"/>
  <c r="CY257" i="14"/>
  <c r="CX257" i="14"/>
  <c r="CW257" i="14"/>
  <c r="CV257" i="14"/>
  <c r="CU257" i="14"/>
  <c r="CT257" i="14"/>
  <c r="CS257" i="14"/>
  <c r="CR257" i="14"/>
  <c r="CQ257" i="14"/>
  <c r="CP257" i="14"/>
  <c r="CN257" i="14"/>
  <c r="CM257" i="14"/>
  <c r="CL257" i="14"/>
  <c r="CK257" i="14"/>
  <c r="CJ257" i="14"/>
  <c r="CI257" i="14"/>
  <c r="CH257" i="14"/>
  <c r="CG257" i="14"/>
  <c r="CF257" i="14"/>
  <c r="CE257" i="14"/>
  <c r="CD257" i="14"/>
  <c r="CC257" i="14"/>
  <c r="CB257" i="14"/>
  <c r="CA257" i="14"/>
  <c r="BZ257" i="14"/>
  <c r="BY257" i="14"/>
  <c r="BX257" i="14"/>
  <c r="BW257" i="14"/>
  <c r="BV257" i="14"/>
  <c r="BU257" i="14"/>
  <c r="BT257" i="14"/>
  <c r="BS257" i="14"/>
  <c r="BR257" i="14"/>
  <c r="BQ257" i="14"/>
  <c r="BP257" i="14"/>
  <c r="BO257" i="14"/>
  <c r="BN257" i="14"/>
  <c r="BM257" i="14"/>
  <c r="BL257" i="14"/>
  <c r="BK257" i="14"/>
  <c r="BJ257" i="14"/>
  <c r="BI257" i="14"/>
  <c r="BH257" i="14"/>
  <c r="BG257" i="14"/>
  <c r="BF257" i="14"/>
  <c r="BE257" i="14"/>
  <c r="BD257" i="14"/>
  <c r="BC257" i="14"/>
  <c r="BB257" i="14"/>
  <c r="BA257" i="14"/>
  <c r="AZ257" i="14"/>
  <c r="AY257" i="14"/>
  <c r="AX257" i="14"/>
  <c r="AW257" i="14"/>
  <c r="AV257" i="14"/>
  <c r="AU257" i="14"/>
  <c r="AT257" i="14"/>
  <c r="AS257" i="14"/>
  <c r="AR257" i="14"/>
  <c r="AQ257" i="14"/>
  <c r="AP257" i="14"/>
  <c r="DP256" i="14"/>
  <c r="DO256" i="14"/>
  <c r="DN256" i="14"/>
  <c r="DM256" i="14"/>
  <c r="DL256" i="14"/>
  <c r="DK256" i="14"/>
  <c r="DJ256" i="14"/>
  <c r="DI256" i="14"/>
  <c r="DH256" i="14"/>
  <c r="DG256" i="14"/>
  <c r="DF256" i="14"/>
  <c r="DE256" i="14"/>
  <c r="DD256" i="14"/>
  <c r="DC256" i="14"/>
  <c r="DB256" i="14"/>
  <c r="DX256" i="14" s="1"/>
  <c r="DY256" i="14" s="1"/>
  <c r="CZ256" i="14"/>
  <c r="CY256" i="14"/>
  <c r="CX256" i="14"/>
  <c r="CW256" i="14"/>
  <c r="CV256" i="14"/>
  <c r="CU256" i="14"/>
  <c r="CT256" i="14"/>
  <c r="CS256" i="14"/>
  <c r="CR256" i="14"/>
  <c r="CQ256" i="14"/>
  <c r="CP256" i="14"/>
  <c r="CN256" i="14"/>
  <c r="CM256" i="14"/>
  <c r="CL256" i="14"/>
  <c r="CK256" i="14"/>
  <c r="CJ256" i="14"/>
  <c r="CI256" i="14"/>
  <c r="CH256" i="14"/>
  <c r="CG256" i="14"/>
  <c r="CF256" i="14"/>
  <c r="CE256" i="14"/>
  <c r="CD256" i="14"/>
  <c r="CC256" i="14"/>
  <c r="CB256" i="14"/>
  <c r="CA256" i="14"/>
  <c r="BZ256" i="14"/>
  <c r="BY256" i="14"/>
  <c r="BX256" i="14"/>
  <c r="BW256" i="14"/>
  <c r="BV256" i="14"/>
  <c r="BU256" i="14"/>
  <c r="BT256" i="14"/>
  <c r="BS256" i="14"/>
  <c r="BR256" i="14"/>
  <c r="BQ256" i="14"/>
  <c r="BP256" i="14"/>
  <c r="BO256" i="14"/>
  <c r="BN256" i="14"/>
  <c r="BM256" i="14"/>
  <c r="BL256" i="14"/>
  <c r="BK256" i="14"/>
  <c r="BJ256" i="14"/>
  <c r="BI256" i="14"/>
  <c r="BH256" i="14"/>
  <c r="BG256" i="14"/>
  <c r="BF256" i="14"/>
  <c r="BE256" i="14"/>
  <c r="BD256" i="14"/>
  <c r="DP255" i="14"/>
  <c r="DO255" i="14"/>
  <c r="DN255" i="14"/>
  <c r="DM255" i="14"/>
  <c r="DL255" i="14"/>
  <c r="DK255" i="14"/>
  <c r="DJ255" i="14"/>
  <c r="DI255" i="14"/>
  <c r="DH255" i="14"/>
  <c r="DG255" i="14"/>
  <c r="DF255" i="14"/>
  <c r="DE255" i="14"/>
  <c r="DD255" i="14"/>
  <c r="DC255" i="14"/>
  <c r="DB255" i="14"/>
  <c r="DX255" i="14" s="1"/>
  <c r="DY255" i="14" s="1"/>
  <c r="DA255" i="14"/>
  <c r="CZ255" i="14"/>
  <c r="CY255" i="14"/>
  <c r="CX255" i="14"/>
  <c r="CW255" i="14"/>
  <c r="CV255" i="14"/>
  <c r="CU255" i="14"/>
  <c r="CT255" i="14"/>
  <c r="CS255" i="14"/>
  <c r="CR255" i="14"/>
  <c r="CQ255" i="14"/>
  <c r="CP255" i="14"/>
  <c r="CO255" i="14"/>
  <c r="CN255" i="14"/>
  <c r="CM255" i="14"/>
  <c r="CL255" i="14"/>
  <c r="CK255" i="14"/>
  <c r="CJ255" i="14"/>
  <c r="CI255" i="14"/>
  <c r="CH255" i="14"/>
  <c r="CG255" i="14"/>
  <c r="CF255" i="14"/>
  <c r="CE255" i="14"/>
  <c r="CD255" i="14"/>
  <c r="CC255" i="14"/>
  <c r="CB255" i="14"/>
  <c r="CA255" i="14"/>
  <c r="BZ255" i="14"/>
  <c r="BY255" i="14"/>
  <c r="BX255" i="14"/>
  <c r="BW255" i="14"/>
  <c r="BV255" i="14"/>
  <c r="BU255" i="14"/>
  <c r="BT255" i="14"/>
  <c r="BS255" i="14"/>
  <c r="BR255" i="14"/>
  <c r="BQ255" i="14"/>
  <c r="BP255" i="14"/>
  <c r="BO255" i="14"/>
  <c r="BN255" i="14"/>
  <c r="BM255" i="14"/>
  <c r="BL255" i="14"/>
  <c r="BK255" i="14"/>
  <c r="BJ255" i="14"/>
  <c r="BI255" i="14"/>
  <c r="BH255" i="14"/>
  <c r="BG255" i="14"/>
  <c r="BF255" i="14"/>
  <c r="BE255" i="14"/>
  <c r="BD255" i="14"/>
  <c r="DP254" i="14"/>
  <c r="DO254" i="14"/>
  <c r="DM254" i="14"/>
  <c r="DL254" i="14"/>
  <c r="DK254" i="14"/>
  <c r="DJ254" i="14"/>
  <c r="DI254" i="14"/>
  <c r="DH254" i="14"/>
  <c r="DG254" i="14"/>
  <c r="DF254" i="14"/>
  <c r="DE254" i="14"/>
  <c r="DD254" i="14"/>
  <c r="DC254" i="14"/>
  <c r="DB254" i="14"/>
  <c r="DA254" i="14"/>
  <c r="CZ254" i="14"/>
  <c r="CY254" i="14"/>
  <c r="CX254" i="14"/>
  <c r="CW254" i="14"/>
  <c r="CV254" i="14"/>
  <c r="CU254" i="14"/>
  <c r="CT254" i="14"/>
  <c r="CS254" i="14"/>
  <c r="CR254" i="14"/>
  <c r="CQ254" i="14"/>
  <c r="CP254" i="14"/>
  <c r="CN254" i="14"/>
  <c r="CM254" i="14"/>
  <c r="CL254" i="14"/>
  <c r="CK254" i="14"/>
  <c r="CJ254" i="14"/>
  <c r="CI254" i="14"/>
  <c r="CH254" i="14"/>
  <c r="CG254" i="14"/>
  <c r="CF254" i="14"/>
  <c r="CE254" i="14"/>
  <c r="CD254" i="14"/>
  <c r="CC254" i="14"/>
  <c r="CB254" i="14"/>
  <c r="CA254" i="14"/>
  <c r="BZ254" i="14"/>
  <c r="BY254" i="14"/>
  <c r="BX254" i="14"/>
  <c r="BW254" i="14"/>
  <c r="BV254" i="14"/>
  <c r="BU254" i="14"/>
  <c r="BT254" i="14"/>
  <c r="BS254" i="14"/>
  <c r="BR254" i="14"/>
  <c r="BQ254" i="14"/>
  <c r="BP254" i="14"/>
  <c r="BO254" i="14"/>
  <c r="BN254" i="14"/>
  <c r="BM254" i="14"/>
  <c r="BL254" i="14"/>
  <c r="BK254" i="14"/>
  <c r="BJ254" i="14"/>
  <c r="BI254" i="14"/>
  <c r="BH254" i="14"/>
  <c r="BG254" i="14"/>
  <c r="BF254" i="14"/>
  <c r="BE254" i="14"/>
  <c r="BD254" i="14"/>
  <c r="BC254" i="14"/>
  <c r="BB254" i="14"/>
  <c r="BA254" i="14"/>
  <c r="AZ254" i="14"/>
  <c r="AY254" i="14"/>
  <c r="AX254" i="14"/>
  <c r="AW254" i="14"/>
  <c r="AV254" i="14"/>
  <c r="AU254" i="14"/>
  <c r="AT254" i="14"/>
  <c r="AS254" i="14"/>
  <c r="AR254" i="14"/>
  <c r="AQ254" i="14"/>
  <c r="AP254" i="14"/>
  <c r="DP253" i="14"/>
  <c r="DO253" i="14"/>
  <c r="DM253" i="14"/>
  <c r="DL253" i="14"/>
  <c r="DK253" i="14"/>
  <c r="DJ253" i="14"/>
  <c r="DI253" i="14"/>
  <c r="DH253" i="14"/>
  <c r="DG253" i="14"/>
  <c r="DF253" i="14"/>
  <c r="DE253" i="14"/>
  <c r="DD253" i="14"/>
  <c r="DC253" i="14"/>
  <c r="DB253" i="14"/>
  <c r="DX253" i="14" s="1"/>
  <c r="DY253" i="14" s="1"/>
  <c r="CZ253" i="14"/>
  <c r="CY253" i="14"/>
  <c r="CX253" i="14"/>
  <c r="CW253" i="14"/>
  <c r="CV253" i="14"/>
  <c r="CU253" i="14"/>
  <c r="CT253" i="14"/>
  <c r="CS253" i="14"/>
  <c r="CR253" i="14"/>
  <c r="CQ253" i="14"/>
  <c r="CP253" i="14"/>
  <c r="CN253" i="14"/>
  <c r="CM253" i="14"/>
  <c r="CL253" i="14"/>
  <c r="CK253" i="14"/>
  <c r="CJ253" i="14"/>
  <c r="CI253" i="14"/>
  <c r="CH253" i="14"/>
  <c r="CG253" i="14"/>
  <c r="CF253" i="14"/>
  <c r="CE253" i="14"/>
  <c r="CD253" i="14"/>
  <c r="CC253" i="14"/>
  <c r="CB253" i="14"/>
  <c r="CA253" i="14"/>
  <c r="BZ253" i="14"/>
  <c r="BY253" i="14"/>
  <c r="BX253" i="14"/>
  <c r="BW253" i="14"/>
  <c r="BV253" i="14"/>
  <c r="BU253" i="14"/>
  <c r="BT253" i="14"/>
  <c r="BS253" i="14"/>
  <c r="BR253" i="14"/>
  <c r="BQ253" i="14"/>
  <c r="BP253" i="14"/>
  <c r="BO253" i="14"/>
  <c r="BN253" i="14"/>
  <c r="BM253" i="14"/>
  <c r="BL253" i="14"/>
  <c r="BK253" i="14"/>
  <c r="BJ253" i="14"/>
  <c r="BI253" i="14"/>
  <c r="BH253" i="14"/>
  <c r="BG253" i="14"/>
  <c r="BF253" i="14"/>
  <c r="BE253" i="14"/>
  <c r="BD253" i="14"/>
  <c r="BC253" i="14"/>
  <c r="BB253" i="14"/>
  <c r="BA253" i="14"/>
  <c r="AZ253" i="14"/>
  <c r="AY253" i="14"/>
  <c r="AX253" i="14"/>
  <c r="AW253" i="14"/>
  <c r="AV253" i="14"/>
  <c r="AU253" i="14"/>
  <c r="AT253" i="14"/>
  <c r="AS253" i="14"/>
  <c r="AR253" i="14"/>
  <c r="AQ253" i="14"/>
  <c r="AP253" i="14"/>
  <c r="AO253" i="14"/>
  <c r="AN253" i="14"/>
  <c r="AM253" i="14"/>
  <c r="AL253" i="14"/>
  <c r="AK253" i="14"/>
  <c r="AJ253" i="14"/>
  <c r="AI253" i="14"/>
  <c r="AH253" i="14"/>
  <c r="AG253" i="14"/>
  <c r="AF253" i="14"/>
  <c r="AE253" i="14"/>
  <c r="AD253" i="14"/>
  <c r="DP252" i="14"/>
  <c r="DO252" i="14"/>
  <c r="DN252" i="14"/>
  <c r="DM252" i="14"/>
  <c r="DL252" i="14"/>
  <c r="DK252" i="14"/>
  <c r="DJ252" i="14"/>
  <c r="DI252" i="14"/>
  <c r="DH252" i="14"/>
  <c r="DG252" i="14"/>
  <c r="DF252" i="14"/>
  <c r="DE252" i="14"/>
  <c r="DD252" i="14"/>
  <c r="DC252" i="14"/>
  <c r="DB252" i="14"/>
  <c r="DX252" i="14" s="1"/>
  <c r="DY252" i="14" s="1"/>
  <c r="DA252" i="14"/>
  <c r="CZ252" i="14"/>
  <c r="CY252" i="14"/>
  <c r="CX252" i="14"/>
  <c r="CW252" i="14"/>
  <c r="CV252" i="14"/>
  <c r="CU252" i="14"/>
  <c r="CT252" i="14"/>
  <c r="CS252" i="14"/>
  <c r="CR252" i="14"/>
  <c r="CQ252" i="14"/>
  <c r="CP252" i="14"/>
  <c r="CO252" i="14"/>
  <c r="CN252" i="14"/>
  <c r="CM252" i="14"/>
  <c r="CL252" i="14"/>
  <c r="CK252" i="14"/>
  <c r="CJ252" i="14"/>
  <c r="CI252" i="14"/>
  <c r="CH252" i="14"/>
  <c r="CG252" i="14"/>
  <c r="CF252" i="14"/>
  <c r="CE252" i="14"/>
  <c r="CD252" i="14"/>
  <c r="CC252" i="14"/>
  <c r="CB252" i="14"/>
  <c r="CA252" i="14"/>
  <c r="BZ252" i="14"/>
  <c r="BY252" i="14"/>
  <c r="BX252" i="14"/>
  <c r="BW252" i="14"/>
  <c r="BV252" i="14"/>
  <c r="BU252" i="14"/>
  <c r="BT252" i="14"/>
  <c r="BS252" i="14"/>
  <c r="BR252" i="14"/>
  <c r="BQ252" i="14"/>
  <c r="BP252" i="14"/>
  <c r="BO252" i="14"/>
  <c r="BN252" i="14"/>
  <c r="BM252" i="14"/>
  <c r="BL252" i="14"/>
  <c r="BK252" i="14"/>
  <c r="BJ252" i="14"/>
  <c r="BI252" i="14"/>
  <c r="BH252" i="14"/>
  <c r="BG252" i="14"/>
  <c r="BF252" i="14"/>
  <c r="BE252" i="14"/>
  <c r="BD252" i="14"/>
  <c r="BC252" i="14"/>
  <c r="BB252" i="14"/>
  <c r="BA252" i="14"/>
  <c r="AZ252" i="14"/>
  <c r="AY252" i="14"/>
  <c r="AX252" i="14"/>
  <c r="AW252" i="14"/>
  <c r="AV252" i="14"/>
  <c r="AU252" i="14"/>
  <c r="AT252" i="14"/>
  <c r="AS252" i="14"/>
  <c r="AR252" i="14"/>
  <c r="AQ252" i="14"/>
  <c r="AP252" i="14"/>
  <c r="AO252" i="14"/>
  <c r="AN252" i="14"/>
  <c r="AM252" i="14"/>
  <c r="AL252" i="14"/>
  <c r="AK252" i="14"/>
  <c r="AJ252" i="14"/>
  <c r="AI252" i="14"/>
  <c r="AH252" i="14"/>
  <c r="AG252" i="14"/>
  <c r="AF252" i="14"/>
  <c r="AE252" i="14"/>
  <c r="AD252" i="14"/>
  <c r="DP251" i="14"/>
  <c r="DO251" i="14"/>
  <c r="DN251" i="14"/>
  <c r="DM251" i="14"/>
  <c r="DL251" i="14"/>
  <c r="DK251" i="14"/>
  <c r="DJ251" i="14"/>
  <c r="DI251" i="14"/>
  <c r="DH251" i="14"/>
  <c r="DG251" i="14"/>
  <c r="DF251" i="14"/>
  <c r="DE251" i="14"/>
  <c r="DD251" i="14"/>
  <c r="DC251" i="14"/>
  <c r="DB251" i="14"/>
  <c r="DX251" i="14" s="1"/>
  <c r="DY251" i="14" s="1"/>
  <c r="DA251" i="14"/>
  <c r="CZ251" i="14"/>
  <c r="CY251" i="14"/>
  <c r="CX251" i="14"/>
  <c r="CW251" i="14"/>
  <c r="CV251" i="14"/>
  <c r="CU251" i="14"/>
  <c r="CT251" i="14"/>
  <c r="CS251" i="14"/>
  <c r="CR251" i="14"/>
  <c r="CQ251" i="14"/>
  <c r="CP251" i="14"/>
  <c r="CO251" i="14"/>
  <c r="CN251" i="14"/>
  <c r="CM251" i="14"/>
  <c r="CL251" i="14"/>
  <c r="CK251" i="14"/>
  <c r="CJ251" i="14"/>
  <c r="CI251" i="14"/>
  <c r="CH251" i="14"/>
  <c r="CG251" i="14"/>
  <c r="CF251" i="14"/>
  <c r="CE251" i="14"/>
  <c r="CD251" i="14"/>
  <c r="CC251" i="14"/>
  <c r="CB251" i="14"/>
  <c r="CA251" i="14"/>
  <c r="BZ251" i="14"/>
  <c r="BY251" i="14"/>
  <c r="BX251" i="14"/>
  <c r="BW251" i="14"/>
  <c r="BV251" i="14"/>
  <c r="BU251" i="14"/>
  <c r="BT251" i="14"/>
  <c r="BS251" i="14"/>
  <c r="BR251" i="14"/>
  <c r="BQ251" i="14"/>
  <c r="BP251" i="14"/>
  <c r="BO251" i="14"/>
  <c r="BN251" i="14"/>
  <c r="BM251" i="14"/>
  <c r="BL251" i="14"/>
  <c r="BK251" i="14"/>
  <c r="BJ251" i="14"/>
  <c r="BI251" i="14"/>
  <c r="BH251" i="14"/>
  <c r="BG251" i="14"/>
  <c r="BF251" i="14"/>
  <c r="BE251" i="14"/>
  <c r="BD251" i="14"/>
  <c r="BC251" i="14"/>
  <c r="BB251" i="14"/>
  <c r="BA251" i="14"/>
  <c r="AZ251" i="14"/>
  <c r="AY251" i="14"/>
  <c r="AX251" i="14"/>
  <c r="AW251" i="14"/>
  <c r="AV251" i="14"/>
  <c r="AU251" i="14"/>
  <c r="AT251" i="14"/>
  <c r="AS251" i="14"/>
  <c r="AR251" i="14"/>
  <c r="AQ251" i="14"/>
  <c r="AP251" i="14"/>
  <c r="AO251" i="14"/>
  <c r="AN251" i="14"/>
  <c r="AM251" i="14"/>
  <c r="AL251" i="14"/>
  <c r="AK251" i="14"/>
  <c r="AJ251" i="14"/>
  <c r="AI251" i="14"/>
  <c r="AH251" i="14"/>
  <c r="AG251" i="14"/>
  <c r="AF251" i="14"/>
  <c r="AE251" i="14"/>
  <c r="AD251" i="14"/>
  <c r="AC251" i="14"/>
  <c r="AB251" i="14"/>
  <c r="AA251" i="14"/>
  <c r="Z251" i="14"/>
  <c r="Y251" i="14"/>
  <c r="X251" i="14"/>
  <c r="W251" i="14"/>
  <c r="V251" i="14"/>
  <c r="U251" i="14"/>
  <c r="T251" i="14"/>
  <c r="S251" i="14"/>
  <c r="R251" i="14"/>
  <c r="Q251" i="14"/>
  <c r="P251" i="14"/>
  <c r="O251" i="14"/>
  <c r="N251" i="14"/>
  <c r="M251" i="14"/>
  <c r="L251" i="14"/>
  <c r="K251" i="14"/>
  <c r="J251" i="14"/>
  <c r="I251" i="14"/>
  <c r="H251" i="14"/>
  <c r="G251" i="14"/>
  <c r="F251" i="14"/>
  <c r="E251" i="14"/>
  <c r="D251" i="14"/>
  <c r="DP250" i="14"/>
  <c r="DO250" i="14"/>
  <c r="DN250" i="14"/>
  <c r="DM250" i="14"/>
  <c r="DL250" i="14"/>
  <c r="DK250" i="14"/>
  <c r="DJ250" i="14"/>
  <c r="DI250" i="14"/>
  <c r="DH250" i="14"/>
  <c r="DG250" i="14"/>
  <c r="DF250" i="14"/>
  <c r="DE250" i="14"/>
  <c r="DD250" i="14"/>
  <c r="DC250" i="14"/>
  <c r="DB250" i="14"/>
  <c r="DX250" i="14" s="1"/>
  <c r="DY250" i="14" s="1"/>
  <c r="DA250" i="14"/>
  <c r="CZ250" i="14"/>
  <c r="CY250" i="14"/>
  <c r="CX250" i="14"/>
  <c r="CW250" i="14"/>
  <c r="CV250" i="14"/>
  <c r="CU250" i="14"/>
  <c r="CT250" i="14"/>
  <c r="CS250" i="14"/>
  <c r="CR250" i="14"/>
  <c r="CQ250" i="14"/>
  <c r="CP250" i="14"/>
  <c r="CO250" i="14"/>
  <c r="CN250" i="14"/>
  <c r="CM250" i="14"/>
  <c r="CL250" i="14"/>
  <c r="CK250" i="14"/>
  <c r="CJ250" i="14"/>
  <c r="CI250" i="14"/>
  <c r="CH250" i="14"/>
  <c r="CG250" i="14"/>
  <c r="CF250" i="14"/>
  <c r="CE250" i="14"/>
  <c r="CD250" i="14"/>
  <c r="CC250" i="14"/>
  <c r="CB250" i="14"/>
  <c r="CA250" i="14"/>
  <c r="BZ250" i="14"/>
  <c r="BY250" i="14"/>
  <c r="BX250" i="14"/>
  <c r="BW250" i="14"/>
  <c r="BV250" i="14"/>
  <c r="BU250" i="14"/>
  <c r="BT250" i="14"/>
  <c r="BS250" i="14"/>
  <c r="BR250" i="14"/>
  <c r="BQ250" i="14"/>
  <c r="BP250" i="14"/>
  <c r="BO250" i="14"/>
  <c r="BN250" i="14"/>
  <c r="BM250" i="14"/>
  <c r="BL250" i="14"/>
  <c r="BK250" i="14"/>
  <c r="BJ250" i="14"/>
  <c r="BI250" i="14"/>
  <c r="BH250" i="14"/>
  <c r="BG250" i="14"/>
  <c r="BF250" i="14"/>
  <c r="BE250" i="14"/>
  <c r="BD250" i="14"/>
  <c r="BC250" i="14"/>
  <c r="BB250" i="14"/>
  <c r="BA250" i="14"/>
  <c r="AZ250" i="14"/>
  <c r="AY250" i="14"/>
  <c r="AX250" i="14"/>
  <c r="AW250" i="14"/>
  <c r="AV250" i="14"/>
  <c r="AU250" i="14"/>
  <c r="AT250" i="14"/>
  <c r="AS250" i="14"/>
  <c r="AR250" i="14"/>
  <c r="AQ250" i="14"/>
  <c r="AP250" i="14"/>
  <c r="AO250" i="14"/>
  <c r="AN250" i="14"/>
  <c r="AM250" i="14"/>
  <c r="AL250" i="14"/>
  <c r="AK250" i="14"/>
  <c r="AJ250" i="14"/>
  <c r="AI250" i="14"/>
  <c r="AH250" i="14"/>
  <c r="AG250" i="14"/>
  <c r="AF250" i="14"/>
  <c r="AE250" i="14"/>
  <c r="AD250" i="14"/>
  <c r="AC250" i="14"/>
  <c r="AB250" i="14"/>
  <c r="AA250" i="14"/>
  <c r="Z250" i="14"/>
  <c r="Y250" i="14"/>
  <c r="X250" i="14"/>
  <c r="W250" i="14"/>
  <c r="V250" i="14"/>
  <c r="U250" i="14"/>
  <c r="T250" i="14"/>
  <c r="S250" i="14"/>
  <c r="R250" i="14"/>
  <c r="Q250" i="14"/>
  <c r="P250" i="14"/>
  <c r="O250" i="14"/>
  <c r="N250" i="14"/>
  <c r="M250" i="14"/>
  <c r="L250" i="14"/>
  <c r="K250" i="14"/>
  <c r="J250" i="14"/>
  <c r="I250" i="14"/>
  <c r="H250" i="14"/>
  <c r="G250" i="14"/>
  <c r="F250" i="14"/>
  <c r="E250" i="14"/>
  <c r="D250" i="14"/>
  <c r="DP249" i="14"/>
  <c r="DO249" i="14"/>
  <c r="DN249" i="14"/>
  <c r="DM249" i="14"/>
  <c r="DL249" i="14"/>
  <c r="DK249" i="14"/>
  <c r="DJ249" i="14"/>
  <c r="DI249" i="14"/>
  <c r="DH249" i="14"/>
  <c r="DG249" i="14"/>
  <c r="DF249" i="14"/>
  <c r="DE249" i="14"/>
  <c r="DD249" i="14"/>
  <c r="DC249" i="14"/>
  <c r="DB249" i="14"/>
  <c r="DX249" i="14" s="1"/>
  <c r="DY249" i="14" s="1"/>
  <c r="DA249" i="14"/>
  <c r="CZ249" i="14"/>
  <c r="CY249" i="14"/>
  <c r="CX249" i="14"/>
  <c r="CW249" i="14"/>
  <c r="CV249" i="14"/>
  <c r="CU249" i="14"/>
  <c r="CT249" i="14"/>
  <c r="CS249" i="14"/>
  <c r="CR249" i="14"/>
  <c r="CQ249" i="14"/>
  <c r="CP249" i="14"/>
  <c r="CO249" i="14"/>
  <c r="CN249" i="14"/>
  <c r="CM249" i="14"/>
  <c r="CL249" i="14"/>
  <c r="CK249" i="14"/>
  <c r="CJ249" i="14"/>
  <c r="CI249" i="14"/>
  <c r="CH249" i="14"/>
  <c r="CG249" i="14"/>
  <c r="CF249" i="14"/>
  <c r="CE249" i="14"/>
  <c r="CD249" i="14"/>
  <c r="CC249" i="14"/>
  <c r="CB249" i="14"/>
  <c r="CA249" i="14"/>
  <c r="BZ249" i="14"/>
  <c r="BY249" i="14"/>
  <c r="BX249" i="14"/>
  <c r="BW249" i="14"/>
  <c r="BV249" i="14"/>
  <c r="BU249" i="14"/>
  <c r="BT249" i="14"/>
  <c r="BS249" i="14"/>
  <c r="BR249" i="14"/>
  <c r="BQ249" i="14"/>
  <c r="BP249" i="14"/>
  <c r="BO249" i="14"/>
  <c r="BN249" i="14"/>
  <c r="BM249" i="14"/>
  <c r="BL249" i="14"/>
  <c r="BK249" i="14"/>
  <c r="BJ249" i="14"/>
  <c r="BI249" i="14"/>
  <c r="BH249" i="14"/>
  <c r="BG249" i="14"/>
  <c r="BF249" i="14"/>
  <c r="BE249" i="14"/>
  <c r="BD249" i="14"/>
  <c r="BC249" i="14"/>
  <c r="BB249" i="14"/>
  <c r="BA249" i="14"/>
  <c r="AZ249" i="14"/>
  <c r="AY249" i="14"/>
  <c r="AX249" i="14"/>
  <c r="AW249" i="14"/>
  <c r="AV249" i="14"/>
  <c r="AU249" i="14"/>
  <c r="AT249" i="14"/>
  <c r="AS249" i="14"/>
  <c r="AR249" i="14"/>
  <c r="AQ249" i="14"/>
  <c r="AP249" i="14"/>
  <c r="AO249" i="14"/>
  <c r="AN249" i="14"/>
  <c r="AM249" i="14"/>
  <c r="AL249" i="14"/>
  <c r="AK249" i="14"/>
  <c r="AJ249" i="14"/>
  <c r="AI249" i="14"/>
  <c r="AH249" i="14"/>
  <c r="AG249" i="14"/>
  <c r="AF249" i="14"/>
  <c r="AE249" i="14"/>
  <c r="AD249" i="14"/>
  <c r="AC249" i="14"/>
  <c r="AB249" i="14"/>
  <c r="AA249" i="14"/>
  <c r="Z249" i="14"/>
  <c r="Y249" i="14"/>
  <c r="X249" i="14"/>
  <c r="W249" i="14"/>
  <c r="V249" i="14"/>
  <c r="U249" i="14"/>
  <c r="T249" i="14"/>
  <c r="S249" i="14"/>
  <c r="R249" i="14"/>
  <c r="Q249" i="14"/>
  <c r="P249" i="14"/>
  <c r="O249" i="14"/>
  <c r="N249" i="14"/>
  <c r="M249" i="14"/>
  <c r="L249" i="14"/>
  <c r="K249" i="14"/>
  <c r="J249" i="14"/>
  <c r="I249" i="14"/>
  <c r="H249" i="14"/>
  <c r="G249" i="14"/>
  <c r="F249" i="14"/>
  <c r="E249" i="14"/>
  <c r="D249" i="14"/>
  <c r="DP248" i="14"/>
  <c r="DO248" i="14"/>
  <c r="DN248" i="14"/>
  <c r="DM248" i="14"/>
  <c r="DL248" i="14"/>
  <c r="DK248" i="14"/>
  <c r="DJ248" i="14"/>
  <c r="DI248" i="14"/>
  <c r="DH248" i="14"/>
  <c r="DG248" i="14"/>
  <c r="DF248" i="14"/>
  <c r="DE248" i="14"/>
  <c r="DD248" i="14"/>
  <c r="DC248" i="14"/>
  <c r="DB248" i="14"/>
  <c r="DX248" i="14" s="1"/>
  <c r="DY248" i="14" s="1"/>
  <c r="DA248" i="14"/>
  <c r="CZ248" i="14"/>
  <c r="CY248" i="14"/>
  <c r="CX248" i="14"/>
  <c r="CW248" i="14"/>
  <c r="CV248" i="14"/>
  <c r="CU248" i="14"/>
  <c r="CT248" i="14"/>
  <c r="CS248" i="14"/>
  <c r="CR248" i="14"/>
  <c r="CQ248" i="14"/>
  <c r="CP248" i="14"/>
  <c r="CO248" i="14"/>
  <c r="CN248" i="14"/>
  <c r="CM248" i="14"/>
  <c r="CL248" i="14"/>
  <c r="CK248" i="14"/>
  <c r="CJ248" i="14"/>
  <c r="CI248" i="14"/>
  <c r="CH248" i="14"/>
  <c r="CG248" i="14"/>
  <c r="CF248" i="14"/>
  <c r="CE248" i="14"/>
  <c r="CD248" i="14"/>
  <c r="CC248" i="14"/>
  <c r="CB248" i="14"/>
  <c r="CA248" i="14"/>
  <c r="BZ248" i="14"/>
  <c r="BY248" i="14"/>
  <c r="BX248" i="14"/>
  <c r="BW248" i="14"/>
  <c r="BV248" i="14"/>
  <c r="BU248" i="14"/>
  <c r="BT248" i="14"/>
  <c r="BS248" i="14"/>
  <c r="BR248" i="14"/>
  <c r="BQ248" i="14"/>
  <c r="BP248" i="14"/>
  <c r="BO248" i="14"/>
  <c r="BN248" i="14"/>
  <c r="BM248" i="14"/>
  <c r="BL248" i="14"/>
  <c r="BK248" i="14"/>
  <c r="BJ248" i="14"/>
  <c r="BI248" i="14"/>
  <c r="BH248" i="14"/>
  <c r="BG248" i="14"/>
  <c r="BF248" i="14"/>
  <c r="BE248" i="14"/>
  <c r="BD248" i="14"/>
  <c r="BC248" i="14"/>
  <c r="BB248" i="14"/>
  <c r="BA248" i="14"/>
  <c r="AZ248" i="14"/>
  <c r="AY248" i="14"/>
  <c r="AX248" i="14"/>
  <c r="AW248" i="14"/>
  <c r="AV248" i="14"/>
  <c r="AU248" i="14"/>
  <c r="AT248" i="14"/>
  <c r="AS248" i="14"/>
  <c r="AR248" i="14"/>
  <c r="AQ248" i="14"/>
  <c r="AP248" i="14"/>
  <c r="AO248" i="14"/>
  <c r="AN248" i="14"/>
  <c r="AM248" i="14"/>
  <c r="AL248" i="14"/>
  <c r="AK248" i="14"/>
  <c r="AJ248" i="14"/>
  <c r="AI248" i="14"/>
  <c r="AH248" i="14"/>
  <c r="AG248" i="14"/>
  <c r="AF248" i="14"/>
  <c r="AE248" i="14"/>
  <c r="AD248" i="14"/>
  <c r="AC248" i="14"/>
  <c r="AB248" i="14"/>
  <c r="AA248" i="14"/>
  <c r="Z248" i="14"/>
  <c r="Y248" i="14"/>
  <c r="X248" i="14"/>
  <c r="W248" i="14"/>
  <c r="V248" i="14"/>
  <c r="U248" i="14"/>
  <c r="T248" i="14"/>
  <c r="S248" i="14"/>
  <c r="R248" i="14"/>
  <c r="Q248" i="14"/>
  <c r="P248" i="14"/>
  <c r="O248" i="14"/>
  <c r="N248" i="14"/>
  <c r="M248" i="14"/>
  <c r="L248" i="14"/>
  <c r="K248" i="14"/>
  <c r="J248" i="14"/>
  <c r="I248" i="14"/>
  <c r="H248" i="14"/>
  <c r="G248" i="14"/>
  <c r="F248" i="14"/>
  <c r="E248" i="14"/>
  <c r="D248" i="14"/>
  <c r="DP247" i="14"/>
  <c r="DO247" i="14"/>
  <c r="DN247" i="14"/>
  <c r="DM247" i="14"/>
  <c r="DL247" i="14"/>
  <c r="DK247" i="14"/>
  <c r="DJ247" i="14"/>
  <c r="DI247" i="14"/>
  <c r="DH247" i="14"/>
  <c r="DG247" i="14"/>
  <c r="DF247" i="14"/>
  <c r="DE247" i="14"/>
  <c r="DD247" i="14"/>
  <c r="DC247" i="14"/>
  <c r="DB247" i="14"/>
  <c r="DX247" i="14" s="1"/>
  <c r="DY247" i="14" s="1"/>
  <c r="DA247" i="14"/>
  <c r="CZ247" i="14"/>
  <c r="CY247" i="14"/>
  <c r="CX247" i="14"/>
  <c r="CW247" i="14"/>
  <c r="CV247" i="14"/>
  <c r="CU247" i="14"/>
  <c r="CT247" i="14"/>
  <c r="CS247" i="14"/>
  <c r="CR247" i="14"/>
  <c r="CQ247" i="14"/>
  <c r="CP247" i="14"/>
  <c r="CO247" i="14"/>
  <c r="CN247" i="14"/>
  <c r="CM247" i="14"/>
  <c r="CL247" i="14"/>
  <c r="CK247" i="14"/>
  <c r="CJ247" i="14"/>
  <c r="CI247" i="14"/>
  <c r="CH247" i="14"/>
  <c r="CG247" i="14"/>
  <c r="CF247" i="14"/>
  <c r="CE247" i="14"/>
  <c r="CD247" i="14"/>
  <c r="CC247" i="14"/>
  <c r="CB247" i="14"/>
  <c r="CA247" i="14"/>
  <c r="BZ247" i="14"/>
  <c r="BY247" i="14"/>
  <c r="BX247" i="14"/>
  <c r="BW247" i="14"/>
  <c r="BV247" i="14"/>
  <c r="BU247" i="14"/>
  <c r="BT247" i="14"/>
  <c r="BS247" i="14"/>
  <c r="BR247" i="14"/>
  <c r="BQ247" i="14"/>
  <c r="BP247" i="14"/>
  <c r="BO247" i="14"/>
  <c r="BN247" i="14"/>
  <c r="BM247" i="14"/>
  <c r="BL247" i="14"/>
  <c r="BK247" i="14"/>
  <c r="BJ247" i="14"/>
  <c r="BI247" i="14"/>
  <c r="BH247" i="14"/>
  <c r="BG247" i="14"/>
  <c r="BF247" i="14"/>
  <c r="BE247" i="14"/>
  <c r="BD247" i="14"/>
  <c r="BC247" i="14"/>
  <c r="BB247" i="14"/>
  <c r="BA247" i="14"/>
  <c r="AZ247" i="14"/>
  <c r="AY247" i="14"/>
  <c r="AX247" i="14"/>
  <c r="AW247" i="14"/>
  <c r="AV247" i="14"/>
  <c r="AU247" i="14"/>
  <c r="AT247" i="14"/>
  <c r="AS247" i="14"/>
  <c r="AR247" i="14"/>
  <c r="AQ247" i="14"/>
  <c r="AP247" i="14"/>
  <c r="AO247" i="14"/>
  <c r="AN247" i="14"/>
  <c r="AM247" i="14"/>
  <c r="AL247" i="14"/>
  <c r="AK247" i="14"/>
  <c r="AJ247" i="14"/>
  <c r="AI247" i="14"/>
  <c r="AH247" i="14"/>
  <c r="AG247" i="14"/>
  <c r="AF247" i="14"/>
  <c r="AE247" i="14"/>
  <c r="AD247" i="14"/>
  <c r="AC247" i="14"/>
  <c r="AB247" i="14"/>
  <c r="AA247" i="14"/>
  <c r="Z247" i="14"/>
  <c r="Y247" i="14"/>
  <c r="X247" i="14"/>
  <c r="W247" i="14"/>
  <c r="V247" i="14"/>
  <c r="U247" i="14"/>
  <c r="T247" i="14"/>
  <c r="S247" i="14"/>
  <c r="R247" i="14"/>
  <c r="Q247" i="14"/>
  <c r="P247" i="14"/>
  <c r="O247" i="14"/>
  <c r="N247" i="14"/>
  <c r="M247" i="14"/>
  <c r="L247" i="14"/>
  <c r="K247" i="14"/>
  <c r="J247" i="14"/>
  <c r="I247" i="14"/>
  <c r="H247" i="14"/>
  <c r="G247" i="14"/>
  <c r="F247" i="14"/>
  <c r="E247" i="14"/>
  <c r="D247" i="14"/>
  <c r="DP246" i="14"/>
  <c r="DO246" i="14"/>
  <c r="DN246" i="14"/>
  <c r="DM246" i="14"/>
  <c r="DL246" i="14"/>
  <c r="DK246" i="14"/>
  <c r="DJ246" i="14"/>
  <c r="DI246" i="14"/>
  <c r="DH246" i="14"/>
  <c r="DG246" i="14"/>
  <c r="DF246" i="14"/>
  <c r="DE246" i="14"/>
  <c r="DD246" i="14"/>
  <c r="DC246" i="14"/>
  <c r="DB246" i="14"/>
  <c r="DX246" i="14" s="1"/>
  <c r="DY246" i="14" s="1"/>
  <c r="DA246" i="14"/>
  <c r="CZ246" i="14"/>
  <c r="CY246" i="14"/>
  <c r="CX246" i="14"/>
  <c r="CW246" i="14"/>
  <c r="CV246" i="14"/>
  <c r="CU246" i="14"/>
  <c r="CT246" i="14"/>
  <c r="CS246" i="14"/>
  <c r="CR246" i="14"/>
  <c r="CQ246" i="14"/>
  <c r="CP246" i="14"/>
  <c r="CO246" i="14"/>
  <c r="CN246" i="14"/>
  <c r="CM246" i="14"/>
  <c r="CL246" i="14"/>
  <c r="CK246" i="14"/>
  <c r="CJ246" i="14"/>
  <c r="CI246" i="14"/>
  <c r="CH246" i="14"/>
  <c r="CG246" i="14"/>
  <c r="CF246" i="14"/>
  <c r="CE246" i="14"/>
  <c r="CD246" i="14"/>
  <c r="CC246" i="14"/>
  <c r="CB246" i="14"/>
  <c r="CA246" i="14"/>
  <c r="BZ246" i="14"/>
  <c r="BY246" i="14"/>
  <c r="BX246" i="14"/>
  <c r="BW246" i="14"/>
  <c r="BV246" i="14"/>
  <c r="BU246" i="14"/>
  <c r="BT246" i="14"/>
  <c r="BS246" i="14"/>
  <c r="BR246" i="14"/>
  <c r="BQ246" i="14"/>
  <c r="BP246" i="14"/>
  <c r="BO246" i="14"/>
  <c r="BN246" i="14"/>
  <c r="BM246" i="14"/>
  <c r="BL246" i="14"/>
  <c r="BK246" i="14"/>
  <c r="BJ246" i="14"/>
  <c r="BI246" i="14"/>
  <c r="BH246" i="14"/>
  <c r="BG246" i="14"/>
  <c r="BF246" i="14"/>
  <c r="BE246" i="14"/>
  <c r="BD246" i="14"/>
  <c r="BC246" i="14"/>
  <c r="BB246" i="14"/>
  <c r="BA246" i="14"/>
  <c r="AZ246" i="14"/>
  <c r="AY246" i="14"/>
  <c r="AX246" i="14"/>
  <c r="AW246" i="14"/>
  <c r="AV246" i="14"/>
  <c r="AU246" i="14"/>
  <c r="AT246" i="14"/>
  <c r="AS246" i="14"/>
  <c r="AR246" i="14"/>
  <c r="AQ246" i="14"/>
  <c r="AP246" i="14"/>
  <c r="AO246" i="14"/>
  <c r="AN246" i="14"/>
  <c r="AM246" i="14"/>
  <c r="AL246" i="14"/>
  <c r="AK246" i="14"/>
  <c r="AJ246" i="14"/>
  <c r="AI246" i="14"/>
  <c r="AH246" i="14"/>
  <c r="AG246" i="14"/>
  <c r="AF246" i="14"/>
  <c r="AE246" i="14"/>
  <c r="AD246" i="14"/>
  <c r="AC246" i="14"/>
  <c r="AB246" i="14"/>
  <c r="AA246" i="14"/>
  <c r="Z246" i="14"/>
  <c r="Y246" i="14"/>
  <c r="X246" i="14"/>
  <c r="W246" i="14"/>
  <c r="V246" i="14"/>
  <c r="U246" i="14"/>
  <c r="T246" i="14"/>
  <c r="S246" i="14"/>
  <c r="R246" i="14"/>
  <c r="Q246" i="14"/>
  <c r="P246" i="14"/>
  <c r="O246" i="14"/>
  <c r="N246" i="14"/>
  <c r="M246" i="14"/>
  <c r="L246" i="14"/>
  <c r="K246" i="14"/>
  <c r="J246" i="14"/>
  <c r="I246" i="14"/>
  <c r="H246" i="14"/>
  <c r="G246" i="14"/>
  <c r="F246" i="14"/>
  <c r="E246" i="14"/>
  <c r="D246" i="14"/>
  <c r="DP245" i="14"/>
  <c r="DO245" i="14"/>
  <c r="DN245" i="14"/>
  <c r="DM245" i="14"/>
  <c r="DL245" i="14"/>
  <c r="DK245" i="14"/>
  <c r="DJ245" i="14"/>
  <c r="DI245" i="14"/>
  <c r="DH245" i="14"/>
  <c r="DG245" i="14"/>
  <c r="DF245" i="14"/>
  <c r="DE245" i="14"/>
  <c r="DD245" i="14"/>
  <c r="DC245" i="14"/>
  <c r="DB245" i="14"/>
  <c r="DX245" i="14" s="1"/>
  <c r="DY245" i="14" s="1"/>
  <c r="DA245" i="14"/>
  <c r="CZ245" i="14"/>
  <c r="CY245" i="14"/>
  <c r="CX245" i="14"/>
  <c r="CW245" i="14"/>
  <c r="CV245" i="14"/>
  <c r="CU245" i="14"/>
  <c r="CT245" i="14"/>
  <c r="CS245" i="14"/>
  <c r="CR245" i="14"/>
  <c r="CQ245" i="14"/>
  <c r="CP245" i="14"/>
  <c r="CO245" i="14"/>
  <c r="CN245" i="14"/>
  <c r="DP244" i="14"/>
  <c r="DO244" i="14"/>
  <c r="DN244" i="14"/>
  <c r="DM244" i="14"/>
  <c r="DL244" i="14"/>
  <c r="DK244" i="14"/>
  <c r="DJ244" i="14"/>
  <c r="DI244" i="14"/>
  <c r="DH244" i="14"/>
  <c r="DG244" i="14"/>
  <c r="DF244" i="14"/>
  <c r="DE244" i="14"/>
  <c r="DD244" i="14"/>
  <c r="DC244" i="14"/>
  <c r="DB244" i="14"/>
  <c r="DX244" i="14" s="1"/>
  <c r="DY244" i="14" s="1"/>
  <c r="DA244" i="14"/>
  <c r="CZ244" i="14"/>
  <c r="CY244" i="14"/>
  <c r="CX244" i="14"/>
  <c r="CW244" i="14"/>
  <c r="CV244" i="14"/>
  <c r="CU244" i="14"/>
  <c r="CT244" i="14"/>
  <c r="CS244" i="14"/>
  <c r="CR244" i="14"/>
  <c r="CQ244" i="14"/>
  <c r="CP244" i="14"/>
  <c r="CO244" i="14"/>
  <c r="CN244" i="14"/>
  <c r="CM244" i="14"/>
  <c r="CL244" i="14"/>
  <c r="CK244" i="14"/>
  <c r="CJ244" i="14"/>
  <c r="CI244" i="14"/>
  <c r="CH244" i="14"/>
  <c r="CG244" i="14"/>
  <c r="CF244" i="14"/>
  <c r="CE244" i="14"/>
  <c r="CD244" i="14"/>
  <c r="CC244" i="14"/>
  <c r="CB244" i="14"/>
  <c r="CA244" i="14"/>
  <c r="BZ244" i="14"/>
  <c r="BY244" i="14"/>
  <c r="BX244" i="14"/>
  <c r="BW244" i="14"/>
  <c r="BV244" i="14"/>
  <c r="BU244" i="14"/>
  <c r="BT244" i="14"/>
  <c r="BS244" i="14"/>
  <c r="BR244" i="14"/>
  <c r="BQ244" i="14"/>
  <c r="BP244" i="14"/>
  <c r="BO244" i="14"/>
  <c r="BN244" i="14"/>
  <c r="BM244" i="14"/>
  <c r="BL244" i="14"/>
  <c r="BK244" i="14"/>
  <c r="BJ244" i="14"/>
  <c r="BI244" i="14"/>
  <c r="BH244" i="14"/>
  <c r="BG244" i="14"/>
  <c r="BF244" i="14"/>
  <c r="BE244" i="14"/>
  <c r="BD244" i="14"/>
  <c r="BC244" i="14"/>
  <c r="BB244" i="14"/>
  <c r="BA244" i="14"/>
  <c r="AZ244" i="14"/>
  <c r="AY244" i="14"/>
  <c r="AX244" i="14"/>
  <c r="AW244" i="14"/>
  <c r="AV244" i="14"/>
  <c r="AU244" i="14"/>
  <c r="AT244" i="14"/>
  <c r="AS244" i="14"/>
  <c r="AR244" i="14"/>
  <c r="AQ244" i="14"/>
  <c r="AP244" i="14"/>
  <c r="AO244" i="14"/>
  <c r="AN244" i="14"/>
  <c r="AM244" i="14"/>
  <c r="AL244" i="14"/>
  <c r="AK244" i="14"/>
  <c r="AJ244" i="14"/>
  <c r="AI244" i="14"/>
  <c r="AH244" i="14"/>
  <c r="AG244" i="14"/>
  <c r="AF244" i="14"/>
  <c r="AE244" i="14"/>
  <c r="AD244" i="14"/>
  <c r="AC244" i="14"/>
  <c r="AB244" i="14"/>
  <c r="AA244" i="14"/>
  <c r="Z244" i="14"/>
  <c r="Y244" i="14"/>
  <c r="X244" i="14"/>
  <c r="W244" i="14"/>
  <c r="V244" i="14"/>
  <c r="U244" i="14"/>
  <c r="T244" i="14"/>
  <c r="S244" i="14"/>
  <c r="R244" i="14"/>
  <c r="Q244" i="14"/>
  <c r="P244" i="14"/>
  <c r="O244" i="14"/>
  <c r="N244" i="14"/>
  <c r="M244" i="14"/>
  <c r="L244" i="14"/>
  <c r="K244" i="14"/>
  <c r="J244" i="14"/>
  <c r="I244" i="14"/>
  <c r="H244" i="14"/>
  <c r="G244" i="14"/>
  <c r="F244" i="14"/>
  <c r="E244" i="14"/>
  <c r="D244" i="14"/>
  <c r="DP243" i="14"/>
  <c r="DO243" i="14"/>
  <c r="DN243" i="14"/>
  <c r="DM243" i="14"/>
  <c r="DL243" i="14"/>
  <c r="DK243" i="14"/>
  <c r="DJ243" i="14"/>
  <c r="DI243" i="14"/>
  <c r="DH243" i="14"/>
  <c r="DG243" i="14"/>
  <c r="DF243" i="14"/>
  <c r="DE243" i="14"/>
  <c r="DD243" i="14"/>
  <c r="DC243" i="14"/>
  <c r="DB243" i="14"/>
  <c r="DX243" i="14" s="1"/>
  <c r="DY243" i="14" s="1"/>
  <c r="DA243" i="14"/>
  <c r="CZ243" i="14"/>
  <c r="CY243" i="14"/>
  <c r="CX243" i="14"/>
  <c r="CW243" i="14"/>
  <c r="CV243" i="14"/>
  <c r="CU243" i="14"/>
  <c r="CT243" i="14"/>
  <c r="CS243" i="14"/>
  <c r="CR243" i="14"/>
  <c r="CQ243" i="14"/>
  <c r="CP243" i="14"/>
  <c r="CO243" i="14"/>
  <c r="CN243" i="14"/>
  <c r="CM243" i="14"/>
  <c r="CL243" i="14"/>
  <c r="CK243" i="14"/>
  <c r="CJ243" i="14"/>
  <c r="CI243" i="14"/>
  <c r="CH243" i="14"/>
  <c r="CG243" i="14"/>
  <c r="CF243" i="14"/>
  <c r="CE243" i="14"/>
  <c r="CD243" i="14"/>
  <c r="CC243" i="14"/>
  <c r="CB243" i="14"/>
  <c r="CA243" i="14"/>
  <c r="BZ243" i="14"/>
  <c r="BY243" i="14"/>
  <c r="BX243" i="14"/>
  <c r="BW243" i="14"/>
  <c r="BV243" i="14"/>
  <c r="BU243" i="14"/>
  <c r="BT243" i="14"/>
  <c r="BS243" i="14"/>
  <c r="BR243" i="14"/>
  <c r="BQ243" i="14"/>
  <c r="BP243" i="14"/>
  <c r="BO243" i="14"/>
  <c r="BN243" i="14"/>
  <c r="BM243" i="14"/>
  <c r="BL243" i="14"/>
  <c r="BK243" i="14"/>
  <c r="BJ243" i="14"/>
  <c r="BI243" i="14"/>
  <c r="BH243" i="14"/>
  <c r="BG243" i="14"/>
  <c r="BF243" i="14"/>
  <c r="BE243" i="14"/>
  <c r="BD243" i="14"/>
  <c r="BC243" i="14"/>
  <c r="BB243" i="14"/>
  <c r="BA243" i="14"/>
  <c r="AZ243" i="14"/>
  <c r="AY243" i="14"/>
  <c r="AX243" i="14"/>
  <c r="AW243" i="14"/>
  <c r="AV243" i="14"/>
  <c r="AU243" i="14"/>
  <c r="AT243" i="14"/>
  <c r="AS243" i="14"/>
  <c r="AR243" i="14"/>
  <c r="AQ243" i="14"/>
  <c r="AP243" i="14"/>
  <c r="AO243" i="14"/>
  <c r="AN243" i="14"/>
  <c r="AM243" i="14"/>
  <c r="AL243" i="14"/>
  <c r="AK243" i="14"/>
  <c r="AJ243" i="14"/>
  <c r="AI243" i="14"/>
  <c r="AH243" i="14"/>
  <c r="AG243" i="14"/>
  <c r="AF243" i="14"/>
  <c r="AE243" i="14"/>
  <c r="AD243" i="14"/>
  <c r="AC243" i="14"/>
  <c r="AB243" i="14"/>
  <c r="AA243" i="14"/>
  <c r="Z243" i="14"/>
  <c r="Y243" i="14"/>
  <c r="X243" i="14"/>
  <c r="W243" i="14"/>
  <c r="V243" i="14"/>
  <c r="U243" i="14"/>
  <c r="T243" i="14"/>
  <c r="S243" i="14"/>
  <c r="R243" i="14"/>
  <c r="Q243" i="14"/>
  <c r="P243" i="14"/>
  <c r="O243" i="14"/>
  <c r="N243" i="14"/>
  <c r="M243" i="14"/>
  <c r="L243" i="14"/>
  <c r="K243" i="14"/>
  <c r="J243" i="14"/>
  <c r="I243" i="14"/>
  <c r="H243" i="14"/>
  <c r="G243" i="14"/>
  <c r="F243" i="14"/>
  <c r="E243" i="14"/>
  <c r="D243" i="14"/>
  <c r="DP242" i="14"/>
  <c r="DO242" i="14"/>
  <c r="DN242" i="14"/>
  <c r="DM242" i="14"/>
  <c r="DL242" i="14"/>
  <c r="DK242" i="14"/>
  <c r="DJ242" i="14"/>
  <c r="DI242" i="14"/>
  <c r="DH242" i="14"/>
  <c r="DG242" i="14"/>
  <c r="DF242" i="14"/>
  <c r="DE242" i="14"/>
  <c r="DD242" i="14"/>
  <c r="DC242" i="14"/>
  <c r="DB242" i="14"/>
  <c r="DX242" i="14" s="1"/>
  <c r="DY242" i="14" s="1"/>
  <c r="DA242" i="14"/>
  <c r="CZ242" i="14"/>
  <c r="CY242" i="14"/>
  <c r="CX242" i="14"/>
  <c r="CW242" i="14"/>
  <c r="CV242" i="14"/>
  <c r="CU242" i="14"/>
  <c r="CT242" i="14"/>
  <c r="CS242" i="14"/>
  <c r="CR242" i="14"/>
  <c r="CQ242" i="14"/>
  <c r="CP242" i="14"/>
  <c r="CO242" i="14"/>
  <c r="CN242" i="14"/>
  <c r="CM242" i="14"/>
  <c r="CL242" i="14"/>
  <c r="CK242" i="14"/>
  <c r="CJ242" i="14"/>
  <c r="CI242" i="14"/>
  <c r="CH242" i="14"/>
  <c r="CG242" i="14"/>
  <c r="CF242" i="14"/>
  <c r="CE242" i="14"/>
  <c r="CD242" i="14"/>
  <c r="CC242" i="14"/>
  <c r="CB242" i="14"/>
  <c r="CA242" i="14"/>
  <c r="BZ242" i="14"/>
  <c r="BY242" i="14"/>
  <c r="BX242" i="14"/>
  <c r="BW242" i="14"/>
  <c r="BV242" i="14"/>
  <c r="BU242" i="14"/>
  <c r="BT242" i="14"/>
  <c r="BS242" i="14"/>
  <c r="BR242" i="14"/>
  <c r="BQ242" i="14"/>
  <c r="BP242" i="14"/>
  <c r="BO242" i="14"/>
  <c r="BN242" i="14"/>
  <c r="BM242" i="14"/>
  <c r="BL242" i="14"/>
  <c r="BK242" i="14"/>
  <c r="BJ242" i="14"/>
  <c r="BI242" i="14"/>
  <c r="BH242" i="14"/>
  <c r="BG242" i="14"/>
  <c r="BF242" i="14"/>
  <c r="BE242" i="14"/>
  <c r="BD242" i="14"/>
  <c r="BC242" i="14"/>
  <c r="BB242" i="14"/>
  <c r="BA242" i="14"/>
  <c r="AZ242" i="14"/>
  <c r="AY242" i="14"/>
  <c r="AX242" i="14"/>
  <c r="AW242" i="14"/>
  <c r="AV242" i="14"/>
  <c r="AU242" i="14"/>
  <c r="AT242" i="14"/>
  <c r="AS242" i="14"/>
  <c r="AR242" i="14"/>
  <c r="AQ242" i="14"/>
  <c r="AP242" i="14"/>
  <c r="AO242" i="14"/>
  <c r="AN242" i="14"/>
  <c r="AM242" i="14"/>
  <c r="AL242" i="14"/>
  <c r="AK242" i="14"/>
  <c r="AJ242" i="14"/>
  <c r="AI242" i="14"/>
  <c r="AH242" i="14"/>
  <c r="AG242" i="14"/>
  <c r="AF242" i="14"/>
  <c r="AE242" i="14"/>
  <c r="AD242" i="14"/>
  <c r="AC242" i="14"/>
  <c r="AB242" i="14"/>
  <c r="AA242" i="14"/>
  <c r="Z242" i="14"/>
  <c r="Y242" i="14"/>
  <c r="X242" i="14"/>
  <c r="W242" i="14"/>
  <c r="V242" i="14"/>
  <c r="U242" i="14"/>
  <c r="T242" i="14"/>
  <c r="S242" i="14"/>
  <c r="R242" i="14"/>
  <c r="Q242" i="14"/>
  <c r="P242" i="14"/>
  <c r="O242" i="14"/>
  <c r="N242" i="14"/>
  <c r="M242" i="14"/>
  <c r="L242" i="14"/>
  <c r="K242" i="14"/>
  <c r="J242" i="14"/>
  <c r="I242" i="14"/>
  <c r="H242" i="14"/>
  <c r="G242" i="14"/>
  <c r="F242" i="14"/>
  <c r="E242" i="14"/>
  <c r="D242" i="14"/>
  <c r="DP241" i="14"/>
  <c r="DO241" i="14"/>
  <c r="DN241" i="14"/>
  <c r="DM241" i="14"/>
  <c r="DL241" i="14"/>
  <c r="DK241" i="14"/>
  <c r="DJ241" i="14"/>
  <c r="DI241" i="14"/>
  <c r="DH241" i="14"/>
  <c r="DG241" i="14"/>
  <c r="DF241" i="14"/>
  <c r="DE241" i="14"/>
  <c r="DD241" i="14"/>
  <c r="DC241" i="14"/>
  <c r="DB241" i="14"/>
  <c r="DX241" i="14" s="1"/>
  <c r="DY241" i="14" s="1"/>
  <c r="DA241" i="14"/>
  <c r="CZ241" i="14"/>
  <c r="CY241" i="14"/>
  <c r="CX241" i="14"/>
  <c r="CW241" i="14"/>
  <c r="CV241" i="14"/>
  <c r="CU241" i="14"/>
  <c r="CT241" i="14"/>
  <c r="CS241" i="14"/>
  <c r="CR241" i="14"/>
  <c r="CQ241" i="14"/>
  <c r="CP241" i="14"/>
  <c r="CO241" i="14"/>
  <c r="CN241" i="14"/>
  <c r="CM241" i="14"/>
  <c r="CL241" i="14"/>
  <c r="CK241" i="14"/>
  <c r="CJ241" i="14"/>
  <c r="CI241" i="14"/>
  <c r="CH241" i="14"/>
  <c r="CG241" i="14"/>
  <c r="CF241" i="14"/>
  <c r="CE241" i="14"/>
  <c r="CD241" i="14"/>
  <c r="CC241" i="14"/>
  <c r="CB241" i="14"/>
  <c r="CA241" i="14"/>
  <c r="BZ241" i="14"/>
  <c r="BY241" i="14"/>
  <c r="BX241" i="14"/>
  <c r="BW241" i="14"/>
  <c r="BV241" i="14"/>
  <c r="BU241" i="14"/>
  <c r="BT241" i="14"/>
  <c r="BS241" i="14"/>
  <c r="BR241" i="14"/>
  <c r="BQ241" i="14"/>
  <c r="BP241" i="14"/>
  <c r="BO241" i="14"/>
  <c r="BN241" i="14"/>
  <c r="BM241" i="14"/>
  <c r="BL241" i="14"/>
  <c r="BK241" i="14"/>
  <c r="BJ241" i="14"/>
  <c r="BI241" i="14"/>
  <c r="BH241" i="14"/>
  <c r="BG241" i="14"/>
  <c r="BF241" i="14"/>
  <c r="BE241" i="14"/>
  <c r="BD241" i="14"/>
  <c r="BC241" i="14"/>
  <c r="BB241" i="14"/>
  <c r="BA241" i="14"/>
  <c r="AZ241" i="14"/>
  <c r="AY241" i="14"/>
  <c r="AX241" i="14"/>
  <c r="AW241" i="14"/>
  <c r="AV241" i="14"/>
  <c r="AU241" i="14"/>
  <c r="AT241" i="14"/>
  <c r="AS241" i="14"/>
  <c r="AR241" i="14"/>
  <c r="AQ241" i="14"/>
  <c r="AP241" i="14"/>
  <c r="AO241" i="14"/>
  <c r="AN241" i="14"/>
  <c r="AM241" i="14"/>
  <c r="AL241" i="14"/>
  <c r="AK241" i="14"/>
  <c r="AJ241" i="14"/>
  <c r="AI241" i="14"/>
  <c r="AH241" i="14"/>
  <c r="AG241" i="14"/>
  <c r="AF241" i="14"/>
  <c r="AE241" i="14"/>
  <c r="AD241" i="14"/>
  <c r="AC241" i="14"/>
  <c r="AB241" i="14"/>
  <c r="AA241" i="14"/>
  <c r="Z241" i="14"/>
  <c r="Y241" i="14"/>
  <c r="X241" i="14"/>
  <c r="W241" i="14"/>
  <c r="V241" i="14"/>
  <c r="U241" i="14"/>
  <c r="T241" i="14"/>
  <c r="S241" i="14"/>
  <c r="R241" i="14"/>
  <c r="Q241" i="14"/>
  <c r="P241" i="14"/>
  <c r="O241" i="14"/>
  <c r="N241" i="14"/>
  <c r="M241" i="14"/>
  <c r="L241" i="14"/>
  <c r="K241" i="14"/>
  <c r="J241" i="14"/>
  <c r="I241" i="14"/>
  <c r="H241" i="14"/>
  <c r="G241" i="14"/>
  <c r="F241" i="14"/>
  <c r="E241" i="14"/>
  <c r="D241" i="14"/>
  <c r="DP240" i="14"/>
  <c r="DO240" i="14"/>
  <c r="DN240" i="14"/>
  <c r="DM240" i="14"/>
  <c r="DL240" i="14"/>
  <c r="DK240" i="14"/>
  <c r="DJ240" i="14"/>
  <c r="DI240" i="14"/>
  <c r="DH240" i="14"/>
  <c r="DG240" i="14"/>
  <c r="DF240" i="14"/>
  <c r="DE240" i="14"/>
  <c r="DD240" i="14"/>
  <c r="DC240" i="14"/>
  <c r="DB240" i="14"/>
  <c r="DX240" i="14" s="1"/>
  <c r="DY240" i="14" s="1"/>
  <c r="DA240" i="14"/>
  <c r="CZ240" i="14"/>
  <c r="CY240" i="14"/>
  <c r="CX240" i="14"/>
  <c r="CW240" i="14"/>
  <c r="CV240" i="14"/>
  <c r="CU240" i="14"/>
  <c r="CT240" i="14"/>
  <c r="CS240" i="14"/>
  <c r="CR240" i="14"/>
  <c r="CQ240" i="14"/>
  <c r="CP240" i="14"/>
  <c r="CO240" i="14"/>
  <c r="CN240" i="14"/>
  <c r="CM240" i="14"/>
  <c r="CL240" i="14"/>
  <c r="CK240" i="14"/>
  <c r="CJ240" i="14"/>
  <c r="CI240" i="14"/>
  <c r="CH240" i="14"/>
  <c r="CG240" i="14"/>
  <c r="CF240" i="14"/>
  <c r="CE240" i="14"/>
  <c r="CD240" i="14"/>
  <c r="CC240" i="14"/>
  <c r="CB240" i="14"/>
  <c r="CA240" i="14"/>
  <c r="BZ240" i="14"/>
  <c r="BY240" i="14"/>
  <c r="BX240" i="14"/>
  <c r="BW240" i="14"/>
  <c r="BV240" i="14"/>
  <c r="BU240" i="14"/>
  <c r="BT240" i="14"/>
  <c r="BS240" i="14"/>
  <c r="BR240" i="14"/>
  <c r="BQ240" i="14"/>
  <c r="BP240" i="14"/>
  <c r="BO240" i="14"/>
  <c r="BN240" i="14"/>
  <c r="BM240" i="14"/>
  <c r="BL240" i="14"/>
  <c r="BK240" i="14"/>
  <c r="BJ240" i="14"/>
  <c r="BI240" i="14"/>
  <c r="BH240" i="14"/>
  <c r="BG240" i="14"/>
  <c r="BF240" i="14"/>
  <c r="BE240" i="14"/>
  <c r="BD240" i="14"/>
  <c r="BC240" i="14"/>
  <c r="BB240" i="14"/>
  <c r="BA240" i="14"/>
  <c r="AZ240" i="14"/>
  <c r="AY240" i="14"/>
  <c r="AX240" i="14"/>
  <c r="AW240" i="14"/>
  <c r="AV240" i="14"/>
  <c r="AU240" i="14"/>
  <c r="AT240" i="14"/>
  <c r="AS240" i="14"/>
  <c r="AR240" i="14"/>
  <c r="AQ240" i="14"/>
  <c r="AP240" i="14"/>
  <c r="AO240" i="14"/>
  <c r="AN240" i="14"/>
  <c r="AM240" i="14"/>
  <c r="AL240" i="14"/>
  <c r="AK240" i="14"/>
  <c r="AJ240" i="14"/>
  <c r="AI240" i="14"/>
  <c r="AH240" i="14"/>
  <c r="AG240" i="14"/>
  <c r="AF240" i="14"/>
  <c r="AE240" i="14"/>
  <c r="AD240" i="14"/>
  <c r="AC240" i="14"/>
  <c r="AB240" i="14"/>
  <c r="AA240" i="14"/>
  <c r="Z240" i="14"/>
  <c r="Y240" i="14"/>
  <c r="X240" i="14"/>
  <c r="W240" i="14"/>
  <c r="V240" i="14"/>
  <c r="U240" i="14"/>
  <c r="T240" i="14"/>
  <c r="S240" i="14"/>
  <c r="R240" i="14"/>
  <c r="Q240" i="14"/>
  <c r="P240" i="14"/>
  <c r="O240" i="14"/>
  <c r="N240" i="14"/>
  <c r="M240" i="14"/>
  <c r="L240" i="14"/>
  <c r="K240" i="14"/>
  <c r="J240" i="14"/>
  <c r="I240" i="14"/>
  <c r="H240" i="14"/>
  <c r="G240" i="14"/>
  <c r="F240" i="14"/>
  <c r="E240" i="14"/>
  <c r="D240" i="14"/>
  <c r="DP239" i="14"/>
  <c r="DO239" i="14"/>
  <c r="DN239" i="14"/>
  <c r="DM239" i="14"/>
  <c r="DL239" i="14"/>
  <c r="DK239" i="14"/>
  <c r="DJ239" i="14"/>
  <c r="DI239" i="14"/>
  <c r="DH239" i="14"/>
  <c r="DG239" i="14"/>
  <c r="DF239" i="14"/>
  <c r="DE239" i="14"/>
  <c r="DD239" i="14"/>
  <c r="DC239" i="14"/>
  <c r="DB239" i="14"/>
  <c r="DX239" i="14" s="1"/>
  <c r="DY239" i="14" s="1"/>
  <c r="DA239" i="14"/>
  <c r="CZ239" i="14"/>
  <c r="CY239" i="14"/>
  <c r="CX239" i="14"/>
  <c r="CW239" i="14"/>
  <c r="CV239" i="14"/>
  <c r="CU239" i="14"/>
  <c r="CT239" i="14"/>
  <c r="CS239" i="14"/>
  <c r="CR239" i="14"/>
  <c r="CQ239" i="14"/>
  <c r="CP239" i="14"/>
  <c r="CO239" i="14"/>
  <c r="CN239" i="14"/>
  <c r="CM239" i="14"/>
  <c r="CL239" i="14"/>
  <c r="CK239" i="14"/>
  <c r="CJ239" i="14"/>
  <c r="CI239" i="14"/>
  <c r="CH239" i="14"/>
  <c r="CG239" i="14"/>
  <c r="CF239" i="14"/>
  <c r="CE239" i="14"/>
  <c r="CD239" i="14"/>
  <c r="CC239" i="14"/>
  <c r="CB239" i="14"/>
  <c r="CA239" i="14"/>
  <c r="BZ239" i="14"/>
  <c r="BY239" i="14"/>
  <c r="BX239" i="14"/>
  <c r="BW239" i="14"/>
  <c r="BV239" i="14"/>
  <c r="BU239" i="14"/>
  <c r="BT239" i="14"/>
  <c r="BS239" i="14"/>
  <c r="BR239" i="14"/>
  <c r="BQ239" i="14"/>
  <c r="BP239" i="14"/>
  <c r="BO239" i="14"/>
  <c r="BN239" i="14"/>
  <c r="BM239" i="14"/>
  <c r="BL239" i="14"/>
  <c r="BK239" i="14"/>
  <c r="BJ239" i="14"/>
  <c r="BI239" i="14"/>
  <c r="BH239" i="14"/>
  <c r="BG239" i="14"/>
  <c r="BF239" i="14"/>
  <c r="BE239" i="14"/>
  <c r="BD239" i="14"/>
  <c r="BC239" i="14"/>
  <c r="BB239" i="14"/>
  <c r="BA239" i="14"/>
  <c r="AZ239" i="14"/>
  <c r="AY239" i="14"/>
  <c r="AX239" i="14"/>
  <c r="AW239" i="14"/>
  <c r="AV239" i="14"/>
  <c r="AU239" i="14"/>
  <c r="AT239" i="14"/>
  <c r="AS239" i="14"/>
  <c r="AR239" i="14"/>
  <c r="AQ239" i="14"/>
  <c r="AP239" i="14"/>
  <c r="AO239" i="14"/>
  <c r="AN239" i="14"/>
  <c r="AM239" i="14"/>
  <c r="AL239" i="14"/>
  <c r="AK239" i="14"/>
  <c r="AJ239" i="14"/>
  <c r="AI239" i="14"/>
  <c r="AH239" i="14"/>
  <c r="AG239" i="14"/>
  <c r="AF239" i="14"/>
  <c r="AE239" i="14"/>
  <c r="AD239" i="14"/>
  <c r="AC239" i="14"/>
  <c r="AB239" i="14"/>
  <c r="AA239" i="14"/>
  <c r="Z239" i="14"/>
  <c r="Y239" i="14"/>
  <c r="X239" i="14"/>
  <c r="W239" i="14"/>
  <c r="V239" i="14"/>
  <c r="U239" i="14"/>
  <c r="T239" i="14"/>
  <c r="S239" i="14"/>
  <c r="R239" i="14"/>
  <c r="Q239" i="14"/>
  <c r="P239" i="14"/>
  <c r="O239" i="14"/>
  <c r="N239" i="14"/>
  <c r="M239" i="14"/>
  <c r="L239" i="14"/>
  <c r="K239" i="14"/>
  <c r="J239" i="14"/>
  <c r="I239" i="14"/>
  <c r="H239" i="14"/>
  <c r="G239" i="14"/>
  <c r="F239" i="14"/>
  <c r="E239" i="14"/>
  <c r="D239" i="14"/>
  <c r="DP238" i="14"/>
  <c r="DO238" i="14"/>
  <c r="DN238" i="14"/>
  <c r="DM238" i="14"/>
  <c r="DL238" i="14"/>
  <c r="DK238" i="14"/>
  <c r="DJ238" i="14"/>
  <c r="DI238" i="14"/>
  <c r="DH238" i="14"/>
  <c r="DG238" i="14"/>
  <c r="DF238" i="14"/>
  <c r="DE238" i="14"/>
  <c r="DD238" i="14"/>
  <c r="DC238" i="14"/>
  <c r="DB238" i="14"/>
  <c r="DX238" i="14" s="1"/>
  <c r="DY238" i="14" s="1"/>
  <c r="DA238" i="14"/>
  <c r="CZ238" i="14"/>
  <c r="CY238" i="14"/>
  <c r="CX238" i="14"/>
  <c r="CW238" i="14"/>
  <c r="CV238" i="14"/>
  <c r="CU238" i="14"/>
  <c r="CT238" i="14"/>
  <c r="CS238" i="14"/>
  <c r="CR238" i="14"/>
  <c r="CQ238" i="14"/>
  <c r="CP238" i="14"/>
  <c r="CO238" i="14"/>
  <c r="CN238" i="14"/>
  <c r="CM238" i="14"/>
  <c r="CL238" i="14"/>
  <c r="CK238" i="14"/>
  <c r="CJ238" i="14"/>
  <c r="CI238" i="14"/>
  <c r="CH238" i="14"/>
  <c r="CG238" i="14"/>
  <c r="CF238" i="14"/>
  <c r="CE238" i="14"/>
  <c r="CD238" i="14"/>
  <c r="CC238" i="14"/>
  <c r="CB238" i="14"/>
  <c r="CA238" i="14"/>
  <c r="BZ238" i="14"/>
  <c r="BY238" i="14"/>
  <c r="BX238" i="14"/>
  <c r="BW238" i="14"/>
  <c r="BV238" i="14"/>
  <c r="BU238" i="14"/>
  <c r="BT238" i="14"/>
  <c r="BS238" i="14"/>
  <c r="BR238" i="14"/>
  <c r="BQ238" i="14"/>
  <c r="BP238" i="14"/>
  <c r="BO238" i="14"/>
  <c r="BN238" i="14"/>
  <c r="BM238" i="14"/>
  <c r="BL238" i="14"/>
  <c r="BK238" i="14"/>
  <c r="BJ238" i="14"/>
  <c r="BI238" i="14"/>
  <c r="BH238" i="14"/>
  <c r="BG238" i="14"/>
  <c r="BF238" i="14"/>
  <c r="BE238" i="14"/>
  <c r="BD238" i="14"/>
  <c r="BC238" i="14"/>
  <c r="BB238" i="14"/>
  <c r="BA238" i="14"/>
  <c r="AZ238" i="14"/>
  <c r="AY238" i="14"/>
  <c r="AX238" i="14"/>
  <c r="AW238" i="14"/>
  <c r="AV238" i="14"/>
  <c r="AU238" i="14"/>
  <c r="AT238" i="14"/>
  <c r="AS238" i="14"/>
  <c r="AR238" i="14"/>
  <c r="AQ238" i="14"/>
  <c r="AP238" i="14"/>
  <c r="AO238" i="14"/>
  <c r="AN238" i="14"/>
  <c r="AM238" i="14"/>
  <c r="AL238" i="14"/>
  <c r="AK238" i="14"/>
  <c r="AJ238" i="14"/>
  <c r="AI238" i="14"/>
  <c r="AH238" i="14"/>
  <c r="AG238" i="14"/>
  <c r="AF238" i="14"/>
  <c r="AE238" i="14"/>
  <c r="AD238" i="14"/>
  <c r="AC238" i="14"/>
  <c r="AB238" i="14"/>
  <c r="AA238" i="14"/>
  <c r="Z238" i="14"/>
  <c r="Y238" i="14"/>
  <c r="X238" i="14"/>
  <c r="W238" i="14"/>
  <c r="V238" i="14"/>
  <c r="U238" i="14"/>
  <c r="T238" i="14"/>
  <c r="S238" i="14"/>
  <c r="R238" i="14"/>
  <c r="Q238" i="14"/>
  <c r="P238" i="14"/>
  <c r="O238" i="14"/>
  <c r="N238" i="14"/>
  <c r="M238" i="14"/>
  <c r="L238" i="14"/>
  <c r="K238" i="14"/>
  <c r="J238" i="14"/>
  <c r="I238" i="14"/>
  <c r="H238" i="14"/>
  <c r="G238" i="14"/>
  <c r="F238" i="14"/>
  <c r="E238" i="14"/>
  <c r="D238" i="14"/>
  <c r="DP237" i="14"/>
  <c r="DO237" i="14"/>
  <c r="DN237" i="14"/>
  <c r="DM237" i="14"/>
  <c r="DL237" i="14"/>
  <c r="DK237" i="14"/>
  <c r="DJ237" i="14"/>
  <c r="DI237" i="14"/>
  <c r="DH237" i="14"/>
  <c r="DG237" i="14"/>
  <c r="DF237" i="14"/>
  <c r="DE237" i="14"/>
  <c r="DD237" i="14"/>
  <c r="DC237" i="14"/>
  <c r="DB237" i="14"/>
  <c r="DX237" i="14" s="1"/>
  <c r="DY237" i="14" s="1"/>
  <c r="DA237" i="14"/>
  <c r="CZ237" i="14"/>
  <c r="CY237" i="14"/>
  <c r="CX237" i="14"/>
  <c r="CW237" i="14"/>
  <c r="CV237" i="14"/>
  <c r="CU237" i="14"/>
  <c r="CT237" i="14"/>
  <c r="CS237" i="14"/>
  <c r="CR237" i="14"/>
  <c r="CQ237" i="14"/>
  <c r="CP237" i="14"/>
  <c r="CO237" i="14"/>
  <c r="CN237" i="14"/>
  <c r="CM237" i="14"/>
  <c r="CL237" i="14"/>
  <c r="CK237" i="14"/>
  <c r="CJ237" i="14"/>
  <c r="CI237" i="14"/>
  <c r="CH237" i="14"/>
  <c r="CG237" i="14"/>
  <c r="CF237" i="14"/>
  <c r="CE237" i="14"/>
  <c r="CD237" i="14"/>
  <c r="CC237" i="14"/>
  <c r="CB237" i="14"/>
  <c r="CA237" i="14"/>
  <c r="BZ237" i="14"/>
  <c r="BY237" i="14"/>
  <c r="BX237" i="14"/>
  <c r="BW237" i="14"/>
  <c r="BV237" i="14"/>
  <c r="BU237" i="14"/>
  <c r="BT237" i="14"/>
  <c r="BS237" i="14"/>
  <c r="BR237" i="14"/>
  <c r="BQ237" i="14"/>
  <c r="BP237" i="14"/>
  <c r="BO237" i="14"/>
  <c r="BN237" i="14"/>
  <c r="BM237" i="14"/>
  <c r="BL237" i="14"/>
  <c r="BK237" i="14"/>
  <c r="BJ237" i="14"/>
  <c r="BI237" i="14"/>
  <c r="BH237" i="14"/>
  <c r="BG237" i="14"/>
  <c r="BF237" i="14"/>
  <c r="BE237" i="14"/>
  <c r="BD237" i="14"/>
  <c r="BC237" i="14"/>
  <c r="BB237" i="14"/>
  <c r="BA237" i="14"/>
  <c r="AZ237" i="14"/>
  <c r="AY237" i="14"/>
  <c r="AX237" i="14"/>
  <c r="AW237" i="14"/>
  <c r="AV237" i="14"/>
  <c r="AU237" i="14"/>
  <c r="AT237" i="14"/>
  <c r="AS237" i="14"/>
  <c r="AR237" i="14"/>
  <c r="AQ237" i="14"/>
  <c r="AP237" i="14"/>
  <c r="AO237" i="14"/>
  <c r="AN237" i="14"/>
  <c r="AM237" i="14"/>
  <c r="AL237" i="14"/>
  <c r="AK237" i="14"/>
  <c r="AJ237" i="14"/>
  <c r="AI237" i="14"/>
  <c r="AH237" i="14"/>
  <c r="AG237" i="14"/>
  <c r="AF237" i="14"/>
  <c r="AE237" i="14"/>
  <c r="AD237" i="14"/>
  <c r="AC237" i="14"/>
  <c r="AB237" i="14"/>
  <c r="AA237" i="14"/>
  <c r="Z237" i="14"/>
  <c r="Y237" i="14"/>
  <c r="X237" i="14"/>
  <c r="W237" i="14"/>
  <c r="V237" i="14"/>
  <c r="U237" i="14"/>
  <c r="T237" i="14"/>
  <c r="S237" i="14"/>
  <c r="R237" i="14"/>
  <c r="Q237" i="14"/>
  <c r="P237" i="14"/>
  <c r="O237" i="14"/>
  <c r="N237" i="14"/>
  <c r="M237" i="14"/>
  <c r="L237" i="14"/>
  <c r="K237" i="14"/>
  <c r="J237" i="14"/>
  <c r="I237" i="14"/>
  <c r="H237" i="14"/>
  <c r="G237" i="14"/>
  <c r="F237" i="14"/>
  <c r="E237" i="14"/>
  <c r="D237" i="14"/>
  <c r="DP236" i="14"/>
  <c r="DO236" i="14"/>
  <c r="DN236" i="14"/>
  <c r="DM236" i="14"/>
  <c r="DL236" i="14"/>
  <c r="DK236" i="14"/>
  <c r="DJ236" i="14"/>
  <c r="DI236" i="14"/>
  <c r="DH236" i="14"/>
  <c r="DG236" i="14"/>
  <c r="DF236" i="14"/>
  <c r="DE236" i="14"/>
  <c r="DD236" i="14"/>
  <c r="DC236" i="14"/>
  <c r="DB236" i="14"/>
  <c r="DX236" i="14" s="1"/>
  <c r="DY236" i="14" s="1"/>
  <c r="DA236" i="14"/>
  <c r="CZ236" i="14"/>
  <c r="CY236" i="14"/>
  <c r="CX236" i="14"/>
  <c r="CW236" i="14"/>
  <c r="CV236" i="14"/>
  <c r="CU236" i="14"/>
  <c r="CT236" i="14"/>
  <c r="CS236" i="14"/>
  <c r="CR236" i="14"/>
  <c r="CQ236" i="14"/>
  <c r="CP236" i="14"/>
  <c r="CO236" i="14"/>
  <c r="CN236" i="14"/>
  <c r="CM236" i="14"/>
  <c r="CL236" i="14"/>
  <c r="CK236" i="14"/>
  <c r="CJ236" i="14"/>
  <c r="CI236" i="14"/>
  <c r="CH236" i="14"/>
  <c r="CG236" i="14"/>
  <c r="CF236" i="14"/>
  <c r="CE236" i="14"/>
  <c r="CD236" i="14"/>
  <c r="CC236" i="14"/>
  <c r="CB236" i="14"/>
  <c r="CA236" i="14"/>
  <c r="BZ236" i="14"/>
  <c r="BY236" i="14"/>
  <c r="BX236" i="14"/>
  <c r="BW236" i="14"/>
  <c r="BV236" i="14"/>
  <c r="BU236" i="14"/>
  <c r="BT236" i="14"/>
  <c r="BS236" i="14"/>
  <c r="BR236" i="14"/>
  <c r="BQ236" i="14"/>
  <c r="BP236" i="14"/>
  <c r="BO236" i="14"/>
  <c r="BN236" i="14"/>
  <c r="BM236" i="14"/>
  <c r="BL236" i="14"/>
  <c r="BK236" i="14"/>
  <c r="BJ236" i="14"/>
  <c r="BI236" i="14"/>
  <c r="BH236" i="14"/>
  <c r="BG236" i="14"/>
  <c r="BF236" i="14"/>
  <c r="BE236" i="14"/>
  <c r="BD236" i="14"/>
  <c r="BC236" i="14"/>
  <c r="BB236" i="14"/>
  <c r="BA236" i="14"/>
  <c r="AZ236" i="14"/>
  <c r="AY236" i="14"/>
  <c r="AX236" i="14"/>
  <c r="AW236" i="14"/>
  <c r="AV236" i="14"/>
  <c r="AU236" i="14"/>
  <c r="AT236" i="14"/>
  <c r="AS236" i="14"/>
  <c r="AR236" i="14"/>
  <c r="AQ236" i="14"/>
  <c r="AP236" i="14"/>
  <c r="AO236" i="14"/>
  <c r="AN236" i="14"/>
  <c r="AM236" i="14"/>
  <c r="AL236" i="14"/>
  <c r="AK236" i="14"/>
  <c r="AJ236" i="14"/>
  <c r="AI236" i="14"/>
  <c r="AH236" i="14"/>
  <c r="AG236" i="14"/>
  <c r="AF236" i="14"/>
  <c r="AE236" i="14"/>
  <c r="AD236" i="14"/>
  <c r="AC236" i="14"/>
  <c r="AB236" i="14"/>
  <c r="AA236" i="14"/>
  <c r="Z236" i="14"/>
  <c r="Y236" i="14"/>
  <c r="X236" i="14"/>
  <c r="W236" i="14"/>
  <c r="V236" i="14"/>
  <c r="U236" i="14"/>
  <c r="T236" i="14"/>
  <c r="S236" i="14"/>
  <c r="R236" i="14"/>
  <c r="Q236" i="14"/>
  <c r="P236" i="14"/>
  <c r="O236" i="14"/>
  <c r="N236" i="14"/>
  <c r="M236" i="14"/>
  <c r="L236" i="14"/>
  <c r="K236" i="14"/>
  <c r="J236" i="14"/>
  <c r="I236" i="14"/>
  <c r="H236" i="14"/>
  <c r="G236" i="14"/>
  <c r="F236" i="14"/>
  <c r="E236" i="14"/>
  <c r="D236" i="14"/>
  <c r="DP235" i="14"/>
  <c r="DO235" i="14"/>
  <c r="DN235" i="14"/>
  <c r="DM235" i="14"/>
  <c r="DL235" i="14"/>
  <c r="DK235" i="14"/>
  <c r="DJ235" i="14"/>
  <c r="DI235" i="14"/>
  <c r="DH235" i="14"/>
  <c r="DG235" i="14"/>
  <c r="DF235" i="14"/>
  <c r="DE235" i="14"/>
  <c r="DD235" i="14"/>
  <c r="DC235" i="14"/>
  <c r="DB235" i="14"/>
  <c r="DX235" i="14" s="1"/>
  <c r="DY235" i="14" s="1"/>
  <c r="DA235" i="14"/>
  <c r="CZ235" i="14"/>
  <c r="CY235" i="14"/>
  <c r="CX235" i="14"/>
  <c r="CW235" i="14"/>
  <c r="CV235" i="14"/>
  <c r="CU235" i="14"/>
  <c r="CT235" i="14"/>
  <c r="CS235" i="14"/>
  <c r="CR235" i="14"/>
  <c r="CQ235" i="14"/>
  <c r="CP235" i="14"/>
  <c r="CO235" i="14"/>
  <c r="CM235" i="14"/>
  <c r="CL235" i="14"/>
  <c r="CK235" i="14"/>
  <c r="CJ235" i="14"/>
  <c r="CI235" i="14"/>
  <c r="CH235" i="14"/>
  <c r="CG235" i="14"/>
  <c r="CF235" i="14"/>
  <c r="CE235" i="14"/>
  <c r="CD235" i="14"/>
  <c r="CC235" i="14"/>
  <c r="CB235" i="14"/>
  <c r="CA235" i="14"/>
  <c r="BZ235" i="14"/>
  <c r="BY235" i="14"/>
  <c r="BX235" i="14"/>
  <c r="BW235" i="14"/>
  <c r="BV235" i="14"/>
  <c r="BU235" i="14"/>
  <c r="BT235" i="14"/>
  <c r="BS235" i="14"/>
  <c r="BR235" i="14"/>
  <c r="BQ235" i="14"/>
  <c r="BP235" i="14"/>
  <c r="BO235" i="14"/>
  <c r="BN235" i="14"/>
  <c r="BM235" i="14"/>
  <c r="BL235" i="14"/>
  <c r="BK235" i="14"/>
  <c r="BJ235" i="14"/>
  <c r="BI235" i="14"/>
  <c r="BH235" i="14"/>
  <c r="BG235" i="14"/>
  <c r="BF235" i="14"/>
  <c r="BE235" i="14"/>
  <c r="BD235" i="14"/>
  <c r="BC235" i="14"/>
  <c r="BB235" i="14"/>
  <c r="BA235" i="14"/>
  <c r="AZ235" i="14"/>
  <c r="AY235" i="14"/>
  <c r="AX235" i="14"/>
  <c r="AW235" i="14"/>
  <c r="AV235" i="14"/>
  <c r="AU235" i="14"/>
  <c r="AT235" i="14"/>
  <c r="AS235" i="14"/>
  <c r="AR235" i="14"/>
  <c r="AQ235" i="14"/>
  <c r="AP235" i="14"/>
  <c r="AO235" i="14"/>
  <c r="AN235" i="14"/>
  <c r="AM235" i="14"/>
  <c r="AL235" i="14"/>
  <c r="AK235" i="14"/>
  <c r="AJ235" i="14"/>
  <c r="AI235" i="14"/>
  <c r="AH235" i="14"/>
  <c r="AG235" i="14"/>
  <c r="AF235" i="14"/>
  <c r="AE235" i="14"/>
  <c r="AD235" i="14"/>
  <c r="AC235" i="14"/>
  <c r="AB235" i="14"/>
  <c r="AA235" i="14"/>
  <c r="Z235" i="14"/>
  <c r="Y235" i="14"/>
  <c r="X235" i="14"/>
  <c r="W235" i="14"/>
  <c r="V235" i="14"/>
  <c r="U235" i="14"/>
  <c r="T235" i="14"/>
  <c r="S235" i="14"/>
  <c r="R235" i="14"/>
  <c r="Q235" i="14"/>
  <c r="P235" i="14"/>
  <c r="O235" i="14"/>
  <c r="N235" i="14"/>
  <c r="M235" i="14"/>
  <c r="L235" i="14"/>
  <c r="K235" i="14"/>
  <c r="J235" i="14"/>
  <c r="I235" i="14"/>
  <c r="H235" i="14"/>
  <c r="G235" i="14"/>
  <c r="F235" i="14"/>
  <c r="E235" i="14"/>
  <c r="D235" i="14"/>
  <c r="DP234" i="14"/>
  <c r="DO234" i="14"/>
  <c r="DN234" i="14"/>
  <c r="DM234" i="14"/>
  <c r="DL234" i="14"/>
  <c r="DK234" i="14"/>
  <c r="DJ234" i="14"/>
  <c r="DI234" i="14"/>
  <c r="DH234" i="14"/>
  <c r="DG234" i="14"/>
  <c r="DF234" i="14"/>
  <c r="DE234" i="14"/>
  <c r="DD234" i="14"/>
  <c r="DC234" i="14"/>
  <c r="DB234" i="14"/>
  <c r="DX234" i="14" s="1"/>
  <c r="DY234" i="14" s="1"/>
  <c r="DA234" i="14"/>
  <c r="CZ234" i="14"/>
  <c r="CY234" i="14"/>
  <c r="CX234" i="14"/>
  <c r="CW234" i="14"/>
  <c r="CV234" i="14"/>
  <c r="CU234" i="14"/>
  <c r="CT234" i="14"/>
  <c r="CS234" i="14"/>
  <c r="CR234" i="14"/>
  <c r="CQ234" i="14"/>
  <c r="CP234" i="14"/>
  <c r="CO234" i="14"/>
  <c r="CN234" i="14"/>
  <c r="DP233" i="14"/>
  <c r="DO233" i="14"/>
  <c r="DN233" i="14"/>
  <c r="DM233" i="14"/>
  <c r="DL233" i="14"/>
  <c r="DK233" i="14"/>
  <c r="DJ233" i="14"/>
  <c r="DI233" i="14"/>
  <c r="DH233" i="14"/>
  <c r="DG233" i="14"/>
  <c r="DF233" i="14"/>
  <c r="DE233" i="14"/>
  <c r="DD233" i="14"/>
  <c r="DC233" i="14"/>
  <c r="DB233" i="14"/>
  <c r="DX233" i="14" s="1"/>
  <c r="DY233" i="14" s="1"/>
  <c r="DA233" i="14"/>
  <c r="CZ233" i="14"/>
  <c r="CY233" i="14"/>
  <c r="CX233" i="14"/>
  <c r="CW233" i="14"/>
  <c r="CV233" i="14"/>
  <c r="CU233" i="14"/>
  <c r="CT233" i="14"/>
  <c r="CS233" i="14"/>
  <c r="CR233" i="14"/>
  <c r="CQ233" i="14"/>
  <c r="CP233" i="14"/>
  <c r="CO233" i="14"/>
  <c r="CN233" i="14"/>
  <c r="CM233" i="14"/>
  <c r="CL233" i="14"/>
  <c r="CK233" i="14"/>
  <c r="CJ233" i="14"/>
  <c r="CI233" i="14"/>
  <c r="CH233" i="14"/>
  <c r="CG233" i="14"/>
  <c r="CF233" i="14"/>
  <c r="CE233" i="14"/>
  <c r="CD233" i="14"/>
  <c r="CC233" i="14"/>
  <c r="CB233" i="14"/>
  <c r="CA233" i="14"/>
  <c r="BZ233" i="14"/>
  <c r="BY233" i="14"/>
  <c r="BX233" i="14"/>
  <c r="BW233" i="14"/>
  <c r="BV233" i="14"/>
  <c r="BU233" i="14"/>
  <c r="BT233" i="14"/>
  <c r="BS233" i="14"/>
  <c r="BR233" i="14"/>
  <c r="BQ233" i="14"/>
  <c r="BP233" i="14"/>
  <c r="BO233" i="14"/>
  <c r="BN233" i="14"/>
  <c r="BM233" i="14"/>
  <c r="BL233" i="14"/>
  <c r="BK233" i="14"/>
  <c r="BJ233" i="14"/>
  <c r="BI233" i="14"/>
  <c r="BH233" i="14"/>
  <c r="BG233" i="14"/>
  <c r="BF233" i="14"/>
  <c r="BE233" i="14"/>
  <c r="BD233" i="14"/>
  <c r="BC233" i="14"/>
  <c r="BB233" i="14"/>
  <c r="BA233" i="14"/>
  <c r="AZ233" i="14"/>
  <c r="AY233" i="14"/>
  <c r="AX233" i="14"/>
  <c r="AW233" i="14"/>
  <c r="AV233" i="14"/>
  <c r="AU233" i="14"/>
  <c r="AT233" i="14"/>
  <c r="AS233" i="14"/>
  <c r="AR233" i="14"/>
  <c r="AQ233" i="14"/>
  <c r="AP233" i="14"/>
  <c r="AO233" i="14"/>
  <c r="AN233" i="14"/>
  <c r="AM233" i="14"/>
  <c r="AL233" i="14"/>
  <c r="AK233" i="14"/>
  <c r="AJ233" i="14"/>
  <c r="AI233" i="14"/>
  <c r="AH233" i="14"/>
  <c r="AG233" i="14"/>
  <c r="AF233" i="14"/>
  <c r="AE233" i="14"/>
  <c r="AD233" i="14"/>
  <c r="AC233" i="14"/>
  <c r="AB233" i="14"/>
  <c r="AA233" i="14"/>
  <c r="Z233" i="14"/>
  <c r="Y233" i="14"/>
  <c r="X233" i="14"/>
  <c r="W233" i="14"/>
  <c r="V233" i="14"/>
  <c r="U233" i="14"/>
  <c r="T233" i="14"/>
  <c r="S233" i="14"/>
  <c r="R233" i="14"/>
  <c r="Q233" i="14"/>
  <c r="P233" i="14"/>
  <c r="O233" i="14"/>
  <c r="N233" i="14"/>
  <c r="M233" i="14"/>
  <c r="L233" i="14"/>
  <c r="K233" i="14"/>
  <c r="J233" i="14"/>
  <c r="I233" i="14"/>
  <c r="H233" i="14"/>
  <c r="G233" i="14"/>
  <c r="F233" i="14"/>
  <c r="E233" i="14"/>
  <c r="D233" i="14"/>
  <c r="DP232" i="14"/>
  <c r="DO232" i="14"/>
  <c r="DN232" i="14"/>
  <c r="DM232" i="14"/>
  <c r="DL232" i="14"/>
  <c r="DK232" i="14"/>
  <c r="DJ232" i="14"/>
  <c r="DI232" i="14"/>
  <c r="DH232" i="14"/>
  <c r="DG232" i="14"/>
  <c r="DF232" i="14"/>
  <c r="DE232" i="14"/>
  <c r="DD232" i="14"/>
  <c r="DC232" i="14"/>
  <c r="DB232" i="14"/>
  <c r="DX232" i="14" s="1"/>
  <c r="DY232" i="14" s="1"/>
  <c r="DA232" i="14"/>
  <c r="CZ232" i="14"/>
  <c r="CY232" i="14"/>
  <c r="CX232" i="14"/>
  <c r="CW232" i="14"/>
  <c r="CV232" i="14"/>
  <c r="CU232" i="14"/>
  <c r="CT232" i="14"/>
  <c r="CS232" i="14"/>
  <c r="CR232" i="14"/>
  <c r="CQ232" i="14"/>
  <c r="CP232" i="14"/>
  <c r="CO232" i="14"/>
  <c r="CN232" i="14"/>
  <c r="CM232" i="14"/>
  <c r="CL232" i="14"/>
  <c r="CK232" i="14"/>
  <c r="CJ232" i="14"/>
  <c r="CI232" i="14"/>
  <c r="CH232" i="14"/>
  <c r="CG232" i="14"/>
  <c r="CF232" i="14"/>
  <c r="CE232" i="14"/>
  <c r="CD232" i="14"/>
  <c r="CC232" i="14"/>
  <c r="CB232" i="14"/>
  <c r="CA232" i="14"/>
  <c r="BZ232" i="14"/>
  <c r="BY232" i="14"/>
  <c r="BX232" i="14"/>
  <c r="BW232" i="14"/>
  <c r="BV232" i="14"/>
  <c r="BU232" i="14"/>
  <c r="BT232" i="14"/>
  <c r="BS232" i="14"/>
  <c r="BR232" i="14"/>
  <c r="BQ232" i="14"/>
  <c r="BP232" i="14"/>
  <c r="BO232" i="14"/>
  <c r="BN232" i="14"/>
  <c r="BM232" i="14"/>
  <c r="BL232" i="14"/>
  <c r="BK232" i="14"/>
  <c r="BJ232" i="14"/>
  <c r="BI232" i="14"/>
  <c r="BH232" i="14"/>
  <c r="BG232" i="14"/>
  <c r="BF232" i="14"/>
  <c r="BE232" i="14"/>
  <c r="BD232" i="14"/>
  <c r="BC232" i="14"/>
  <c r="BB232" i="14"/>
  <c r="BA232" i="14"/>
  <c r="AZ232" i="14"/>
  <c r="AY232" i="14"/>
  <c r="AX232" i="14"/>
  <c r="AW232" i="14"/>
  <c r="AV232" i="14"/>
  <c r="AU232" i="14"/>
  <c r="AT232" i="14"/>
  <c r="AS232" i="14"/>
  <c r="AR232" i="14"/>
  <c r="AQ232" i="14"/>
  <c r="AP232" i="14"/>
  <c r="AO232" i="14"/>
  <c r="AN232" i="14"/>
  <c r="AM232" i="14"/>
  <c r="AL232" i="14"/>
  <c r="AK232" i="14"/>
  <c r="AJ232" i="14"/>
  <c r="AI232" i="14"/>
  <c r="AH232" i="14"/>
  <c r="AG232" i="14"/>
  <c r="AF232" i="14"/>
  <c r="AE232" i="14"/>
  <c r="AD232" i="14"/>
  <c r="AC232" i="14"/>
  <c r="AB232" i="14"/>
  <c r="AA232" i="14"/>
  <c r="Z232" i="14"/>
  <c r="Y232" i="14"/>
  <c r="X232" i="14"/>
  <c r="W232" i="14"/>
  <c r="V232" i="14"/>
  <c r="U232" i="14"/>
  <c r="T232" i="14"/>
  <c r="S232" i="14"/>
  <c r="R232" i="14"/>
  <c r="Q232" i="14"/>
  <c r="P232" i="14"/>
  <c r="O232" i="14"/>
  <c r="N232" i="14"/>
  <c r="M232" i="14"/>
  <c r="L232" i="14"/>
  <c r="K232" i="14"/>
  <c r="J232" i="14"/>
  <c r="I232" i="14"/>
  <c r="H232" i="14"/>
  <c r="G232" i="14"/>
  <c r="F232" i="14"/>
  <c r="E232" i="14"/>
  <c r="D232" i="14"/>
  <c r="DP231" i="14"/>
  <c r="DO231" i="14"/>
  <c r="DN231" i="14"/>
  <c r="DM231" i="14"/>
  <c r="DL231" i="14"/>
  <c r="DK231" i="14"/>
  <c r="DJ231" i="14"/>
  <c r="DI231" i="14"/>
  <c r="DH231" i="14"/>
  <c r="DG231" i="14"/>
  <c r="DF231" i="14"/>
  <c r="DE231" i="14"/>
  <c r="DD231" i="14"/>
  <c r="DC231" i="14"/>
  <c r="DB231" i="14"/>
  <c r="DX231" i="14" s="1"/>
  <c r="DY231" i="14" s="1"/>
  <c r="DA231" i="14"/>
  <c r="CZ231" i="14"/>
  <c r="CY231" i="14"/>
  <c r="CX231" i="14"/>
  <c r="CW231" i="14"/>
  <c r="CV231" i="14"/>
  <c r="CU231" i="14"/>
  <c r="CT231" i="14"/>
  <c r="CS231" i="14"/>
  <c r="CR231" i="14"/>
  <c r="CQ231" i="14"/>
  <c r="CP231" i="14"/>
  <c r="CO231" i="14"/>
  <c r="CN231" i="14"/>
  <c r="CM231" i="14"/>
  <c r="CL231" i="14"/>
  <c r="CK231" i="14"/>
  <c r="CJ231" i="14"/>
  <c r="CI231" i="14"/>
  <c r="CH231" i="14"/>
  <c r="CG231" i="14"/>
  <c r="CF231" i="14"/>
  <c r="CE231" i="14"/>
  <c r="CD231" i="14"/>
  <c r="CC231" i="14"/>
  <c r="CB231" i="14"/>
  <c r="CA231" i="14"/>
  <c r="BZ231" i="14"/>
  <c r="BY231" i="14"/>
  <c r="BX231" i="14"/>
  <c r="BW231" i="14"/>
  <c r="BV231" i="14"/>
  <c r="BU231" i="14"/>
  <c r="BT231" i="14"/>
  <c r="BS231" i="14"/>
  <c r="BR231" i="14"/>
  <c r="BQ231" i="14"/>
  <c r="BP231" i="14"/>
  <c r="BO231" i="14"/>
  <c r="BN231" i="14"/>
  <c r="BM231" i="14"/>
  <c r="BL231" i="14"/>
  <c r="BK231" i="14"/>
  <c r="BJ231" i="14"/>
  <c r="BI231" i="14"/>
  <c r="BH231" i="14"/>
  <c r="BG231" i="14"/>
  <c r="BF231" i="14"/>
  <c r="BE231" i="14"/>
  <c r="BD231" i="14"/>
  <c r="BC231" i="14"/>
  <c r="BB231" i="14"/>
  <c r="BA231" i="14"/>
  <c r="AZ231" i="14"/>
  <c r="AY231" i="14"/>
  <c r="AX231" i="14"/>
  <c r="AW231" i="14"/>
  <c r="AV231" i="14"/>
  <c r="AU231" i="14"/>
  <c r="AT231" i="14"/>
  <c r="AS231" i="14"/>
  <c r="AR231" i="14"/>
  <c r="AQ231" i="14"/>
  <c r="AP231" i="14"/>
  <c r="AO231" i="14"/>
  <c r="AN231" i="14"/>
  <c r="AM231" i="14"/>
  <c r="AL231" i="14"/>
  <c r="AK231" i="14"/>
  <c r="AJ231" i="14"/>
  <c r="AI231" i="14"/>
  <c r="AH231" i="14"/>
  <c r="AG231" i="14"/>
  <c r="AF231" i="14"/>
  <c r="AE231" i="14"/>
  <c r="AD231" i="14"/>
  <c r="AC231" i="14"/>
  <c r="AB231" i="14"/>
  <c r="AA231" i="14"/>
  <c r="Z231" i="14"/>
  <c r="Y231" i="14"/>
  <c r="X231" i="14"/>
  <c r="W231" i="14"/>
  <c r="V231" i="14"/>
  <c r="U231" i="14"/>
  <c r="T231" i="14"/>
  <c r="S231" i="14"/>
  <c r="R231" i="14"/>
  <c r="Q231" i="14"/>
  <c r="P231" i="14"/>
  <c r="O231" i="14"/>
  <c r="N231" i="14"/>
  <c r="M231" i="14"/>
  <c r="L231" i="14"/>
  <c r="K231" i="14"/>
  <c r="J231" i="14"/>
  <c r="I231" i="14"/>
  <c r="H231" i="14"/>
  <c r="G231" i="14"/>
  <c r="F231" i="14"/>
  <c r="E231" i="14"/>
  <c r="D231" i="14"/>
  <c r="DP230" i="14"/>
  <c r="DO230" i="14"/>
  <c r="DN230" i="14"/>
  <c r="DM230" i="14"/>
  <c r="DL230" i="14"/>
  <c r="DK230" i="14"/>
  <c r="DJ230" i="14"/>
  <c r="DI230" i="14"/>
  <c r="DH230" i="14"/>
  <c r="DG230" i="14"/>
  <c r="DF230" i="14"/>
  <c r="DE230" i="14"/>
  <c r="DD230" i="14"/>
  <c r="DC230" i="14"/>
  <c r="DB230" i="14"/>
  <c r="DX230" i="14" s="1"/>
  <c r="DY230" i="14" s="1"/>
  <c r="DA230" i="14"/>
  <c r="CZ230" i="14"/>
  <c r="CY230" i="14"/>
  <c r="CX230" i="14"/>
  <c r="CW230" i="14"/>
  <c r="CV230" i="14"/>
  <c r="CU230" i="14"/>
  <c r="CT230" i="14"/>
  <c r="CS230" i="14"/>
  <c r="CR230" i="14"/>
  <c r="CQ230" i="14"/>
  <c r="CP230" i="14"/>
  <c r="CO230" i="14"/>
  <c r="CN230" i="14"/>
  <c r="CM230" i="14"/>
  <c r="CL230" i="14"/>
  <c r="CK230" i="14"/>
  <c r="CJ230" i="14"/>
  <c r="CI230" i="14"/>
  <c r="CH230" i="14"/>
  <c r="CG230" i="14"/>
  <c r="CF230" i="14"/>
  <c r="CE230" i="14"/>
  <c r="CD230" i="14"/>
  <c r="CC230" i="14"/>
  <c r="CB230" i="14"/>
  <c r="CA230" i="14"/>
  <c r="BZ230" i="14"/>
  <c r="BY230" i="14"/>
  <c r="BX230" i="14"/>
  <c r="BW230" i="14"/>
  <c r="BV230" i="14"/>
  <c r="BU230" i="14"/>
  <c r="BT230" i="14"/>
  <c r="BS230" i="14"/>
  <c r="BR230" i="14"/>
  <c r="BQ230" i="14"/>
  <c r="BP230" i="14"/>
  <c r="BO230" i="14"/>
  <c r="BN230" i="14"/>
  <c r="BM230" i="14"/>
  <c r="BL230" i="14"/>
  <c r="BK230" i="14"/>
  <c r="BJ230" i="14"/>
  <c r="BI230" i="14"/>
  <c r="BH230" i="14"/>
  <c r="BG230" i="14"/>
  <c r="BF230" i="14"/>
  <c r="BE230" i="14"/>
  <c r="BD230" i="14"/>
  <c r="BC230" i="14"/>
  <c r="BB230" i="14"/>
  <c r="BA230" i="14"/>
  <c r="AZ230" i="14"/>
  <c r="AY230" i="14"/>
  <c r="AX230" i="14"/>
  <c r="AW230" i="14"/>
  <c r="AV230" i="14"/>
  <c r="AU230" i="14"/>
  <c r="AT230" i="14"/>
  <c r="AS230" i="14"/>
  <c r="AR230" i="14"/>
  <c r="AQ230" i="14"/>
  <c r="AP230" i="14"/>
  <c r="AO230" i="14"/>
  <c r="AN230" i="14"/>
  <c r="AM230" i="14"/>
  <c r="AL230" i="14"/>
  <c r="AK230" i="14"/>
  <c r="AJ230" i="14"/>
  <c r="AI230" i="14"/>
  <c r="AH230" i="14"/>
  <c r="AG230" i="14"/>
  <c r="AF230" i="14"/>
  <c r="AE230" i="14"/>
  <c r="AD230" i="14"/>
  <c r="AC230" i="14"/>
  <c r="AB230" i="14"/>
  <c r="AA230" i="14"/>
  <c r="Z230" i="14"/>
  <c r="Y230" i="14"/>
  <c r="X230" i="14"/>
  <c r="W230" i="14"/>
  <c r="V230" i="14"/>
  <c r="U230" i="14"/>
  <c r="T230" i="14"/>
  <c r="S230" i="14"/>
  <c r="R230" i="14"/>
  <c r="Q230" i="14"/>
  <c r="P230" i="14"/>
  <c r="O230" i="14"/>
  <c r="N230" i="14"/>
  <c r="M230" i="14"/>
  <c r="L230" i="14"/>
  <c r="K230" i="14"/>
  <c r="J230" i="14"/>
  <c r="I230" i="14"/>
  <c r="H230" i="14"/>
  <c r="G230" i="14"/>
  <c r="F230" i="14"/>
  <c r="E230" i="14"/>
  <c r="D230" i="14"/>
  <c r="DP229" i="14"/>
  <c r="DO229" i="14"/>
  <c r="DN229" i="14"/>
  <c r="DM229" i="14"/>
  <c r="DL229" i="14"/>
  <c r="DK229" i="14"/>
  <c r="DJ229" i="14"/>
  <c r="DI229" i="14"/>
  <c r="DH229" i="14"/>
  <c r="DG229" i="14"/>
  <c r="DF229" i="14"/>
  <c r="DE229" i="14"/>
  <c r="DD229" i="14"/>
  <c r="DC229" i="14"/>
  <c r="DB229" i="14"/>
  <c r="DX229" i="14" s="1"/>
  <c r="DY229" i="14" s="1"/>
  <c r="DA229" i="14"/>
  <c r="CZ229" i="14"/>
  <c r="CY229" i="14"/>
  <c r="CX229" i="14"/>
  <c r="CW229" i="14"/>
  <c r="CV229" i="14"/>
  <c r="CU229" i="14"/>
  <c r="CT229" i="14"/>
  <c r="CS229" i="14"/>
  <c r="CR229" i="14"/>
  <c r="CQ229" i="14"/>
  <c r="CP229" i="14"/>
  <c r="CO229" i="14"/>
  <c r="CN229" i="14"/>
  <c r="CM229" i="14"/>
  <c r="CL229" i="14"/>
  <c r="CK229" i="14"/>
  <c r="CJ229" i="14"/>
  <c r="CI229" i="14"/>
  <c r="CH229" i="14"/>
  <c r="CG229" i="14"/>
  <c r="CF229" i="14"/>
  <c r="CE229" i="14"/>
  <c r="CD229" i="14"/>
  <c r="CC229" i="14"/>
  <c r="CB229" i="14"/>
  <c r="CA229" i="14"/>
  <c r="BZ229" i="14"/>
  <c r="BY229" i="14"/>
  <c r="BX229" i="14"/>
  <c r="BW229" i="14"/>
  <c r="BV229" i="14"/>
  <c r="BU229" i="14"/>
  <c r="BT229" i="14"/>
  <c r="BS229" i="14"/>
  <c r="BR229" i="14"/>
  <c r="BQ229" i="14"/>
  <c r="BP229" i="14"/>
  <c r="BO229" i="14"/>
  <c r="BN229" i="14"/>
  <c r="BM229" i="14"/>
  <c r="BL229" i="14"/>
  <c r="BK229" i="14"/>
  <c r="BJ229" i="14"/>
  <c r="BI229" i="14"/>
  <c r="BH229" i="14"/>
  <c r="BG229" i="14"/>
  <c r="BF229" i="14"/>
  <c r="BE229" i="14"/>
  <c r="BD229" i="14"/>
  <c r="BC229" i="14"/>
  <c r="BB229" i="14"/>
  <c r="BA229" i="14"/>
  <c r="AZ229" i="14"/>
  <c r="AY229" i="14"/>
  <c r="AX229" i="14"/>
  <c r="AW229" i="14"/>
  <c r="AV229" i="14"/>
  <c r="AU229" i="14"/>
  <c r="AT229" i="14"/>
  <c r="AS229" i="14"/>
  <c r="AR229" i="14"/>
  <c r="AQ229" i="14"/>
  <c r="AP229" i="14"/>
  <c r="AO229" i="14"/>
  <c r="AN229" i="14"/>
  <c r="AM229" i="14"/>
  <c r="AL229" i="14"/>
  <c r="AK229" i="14"/>
  <c r="AJ229" i="14"/>
  <c r="AI229" i="14"/>
  <c r="AH229" i="14"/>
  <c r="AG229" i="14"/>
  <c r="AF229" i="14"/>
  <c r="AE229" i="14"/>
  <c r="AD229" i="14"/>
  <c r="AC229" i="14"/>
  <c r="AB229" i="14"/>
  <c r="AA229" i="14"/>
  <c r="Z229" i="14"/>
  <c r="Y229" i="14"/>
  <c r="X229" i="14"/>
  <c r="W229" i="14"/>
  <c r="V229" i="14"/>
  <c r="U229" i="14"/>
  <c r="T229" i="14"/>
  <c r="S229" i="14"/>
  <c r="R229" i="14"/>
  <c r="Q229" i="14"/>
  <c r="P229" i="14"/>
  <c r="O229" i="14"/>
  <c r="N229" i="14"/>
  <c r="M229" i="14"/>
  <c r="L229" i="14"/>
  <c r="K229" i="14"/>
  <c r="J229" i="14"/>
  <c r="I229" i="14"/>
  <c r="H229" i="14"/>
  <c r="G229" i="14"/>
  <c r="F229" i="14"/>
  <c r="E229" i="14"/>
  <c r="D229" i="14"/>
  <c r="DP228" i="14"/>
  <c r="DO228" i="14"/>
  <c r="DN228" i="14"/>
  <c r="DM228" i="14"/>
  <c r="DL228" i="14"/>
  <c r="DK228" i="14"/>
  <c r="DJ228" i="14"/>
  <c r="DI228" i="14"/>
  <c r="DH228" i="14"/>
  <c r="DG228" i="14"/>
  <c r="DF228" i="14"/>
  <c r="DE228" i="14"/>
  <c r="DD228" i="14"/>
  <c r="DC228" i="14"/>
  <c r="DB228" i="14"/>
  <c r="DX228" i="14" s="1"/>
  <c r="DY228" i="14" s="1"/>
  <c r="DA228" i="14"/>
  <c r="CZ228" i="14"/>
  <c r="CY228" i="14"/>
  <c r="CX228" i="14"/>
  <c r="CW228" i="14"/>
  <c r="CV228" i="14"/>
  <c r="CU228" i="14"/>
  <c r="CT228" i="14"/>
  <c r="CS228" i="14"/>
  <c r="CR228" i="14"/>
  <c r="CQ228" i="14"/>
  <c r="CP228" i="14"/>
  <c r="CO228" i="14"/>
  <c r="CN228" i="14"/>
  <c r="CM228" i="14"/>
  <c r="CL228" i="14"/>
  <c r="CK228" i="14"/>
  <c r="CJ228" i="14"/>
  <c r="CI228" i="14"/>
  <c r="CH228" i="14"/>
  <c r="CG228" i="14"/>
  <c r="CF228" i="14"/>
  <c r="CE228" i="14"/>
  <c r="CD228" i="14"/>
  <c r="CC228" i="14"/>
  <c r="CB228" i="14"/>
  <c r="CA228" i="14"/>
  <c r="BZ228" i="14"/>
  <c r="BY228" i="14"/>
  <c r="BX228" i="14"/>
  <c r="BW228" i="14"/>
  <c r="BV228" i="14"/>
  <c r="BU228" i="14"/>
  <c r="BT228" i="14"/>
  <c r="BS228" i="14"/>
  <c r="BR228" i="14"/>
  <c r="BQ228" i="14"/>
  <c r="BP228" i="14"/>
  <c r="BO228" i="14"/>
  <c r="BN228" i="14"/>
  <c r="BM228" i="14"/>
  <c r="BL228" i="14"/>
  <c r="BK228" i="14"/>
  <c r="BJ228" i="14"/>
  <c r="BI228" i="14"/>
  <c r="BH228" i="14"/>
  <c r="BG228" i="14"/>
  <c r="BF228" i="14"/>
  <c r="BE228" i="14"/>
  <c r="BD228" i="14"/>
  <c r="BC228" i="14"/>
  <c r="BB228" i="14"/>
  <c r="BA228" i="14"/>
  <c r="AZ228" i="14"/>
  <c r="AY228" i="14"/>
  <c r="AX228" i="14"/>
  <c r="AW228" i="14"/>
  <c r="AV228" i="14"/>
  <c r="AU228" i="14"/>
  <c r="AT228" i="14"/>
  <c r="AS228" i="14"/>
  <c r="AR228" i="14"/>
  <c r="AQ228" i="14"/>
  <c r="AP228" i="14"/>
  <c r="AO228" i="14"/>
  <c r="AN228" i="14"/>
  <c r="AM228" i="14"/>
  <c r="AL228" i="14"/>
  <c r="AK228" i="14"/>
  <c r="AJ228" i="14"/>
  <c r="AI228" i="14"/>
  <c r="AH228" i="14"/>
  <c r="AG228" i="14"/>
  <c r="AF228" i="14"/>
  <c r="AE228" i="14"/>
  <c r="AD228" i="14"/>
  <c r="AC228" i="14"/>
  <c r="AB228" i="14"/>
  <c r="AA228" i="14"/>
  <c r="Z228" i="14"/>
  <c r="Y228" i="14"/>
  <c r="X228" i="14"/>
  <c r="W228" i="14"/>
  <c r="V228" i="14"/>
  <c r="U228" i="14"/>
  <c r="T228" i="14"/>
  <c r="S228" i="14"/>
  <c r="R228" i="14"/>
  <c r="Q228" i="14"/>
  <c r="P228" i="14"/>
  <c r="O228" i="14"/>
  <c r="N228" i="14"/>
  <c r="M228" i="14"/>
  <c r="L228" i="14"/>
  <c r="K228" i="14"/>
  <c r="J228" i="14"/>
  <c r="I228" i="14"/>
  <c r="H228" i="14"/>
  <c r="G228" i="14"/>
  <c r="F228" i="14"/>
  <c r="E228" i="14"/>
  <c r="D228" i="14"/>
  <c r="DP227" i="14"/>
  <c r="DO227" i="14"/>
  <c r="DN227" i="14"/>
  <c r="DM227" i="14"/>
  <c r="DL227" i="14"/>
  <c r="DK227" i="14"/>
  <c r="DJ227" i="14"/>
  <c r="DI227" i="14"/>
  <c r="DH227" i="14"/>
  <c r="DG227" i="14"/>
  <c r="DF227" i="14"/>
  <c r="DE227" i="14"/>
  <c r="DD227" i="14"/>
  <c r="DC227" i="14"/>
  <c r="DB227" i="14"/>
  <c r="DX227" i="14" s="1"/>
  <c r="DY227" i="14" s="1"/>
  <c r="DA227" i="14"/>
  <c r="CZ227" i="14"/>
  <c r="CY227" i="14"/>
  <c r="CX227" i="14"/>
  <c r="CW227" i="14"/>
  <c r="CV227" i="14"/>
  <c r="CU227" i="14"/>
  <c r="CT227" i="14"/>
  <c r="CS227" i="14"/>
  <c r="CR227" i="14"/>
  <c r="CQ227" i="14"/>
  <c r="CP227" i="14"/>
  <c r="CO227" i="14"/>
  <c r="CN227" i="14"/>
  <c r="DP226" i="14"/>
  <c r="DO226" i="14"/>
  <c r="DN226" i="14"/>
  <c r="DM226" i="14"/>
  <c r="DL226" i="14"/>
  <c r="DK226" i="14"/>
  <c r="DJ226" i="14"/>
  <c r="DI226" i="14"/>
  <c r="DH226" i="14"/>
  <c r="DG226" i="14"/>
  <c r="DF226" i="14"/>
  <c r="DE226" i="14"/>
  <c r="DD226" i="14"/>
  <c r="DC226" i="14"/>
  <c r="DB226" i="14"/>
  <c r="DX226" i="14" s="1"/>
  <c r="DY226" i="14" s="1"/>
  <c r="DA226" i="14"/>
  <c r="CZ226" i="14"/>
  <c r="CY226" i="14"/>
  <c r="CX226" i="14"/>
  <c r="CW226" i="14"/>
  <c r="CV226" i="14"/>
  <c r="CU226" i="14"/>
  <c r="CT226" i="14"/>
  <c r="CS226" i="14"/>
  <c r="CR226" i="14"/>
  <c r="CQ226" i="14"/>
  <c r="CP226" i="14"/>
  <c r="CO226" i="14"/>
  <c r="CN226" i="14"/>
  <c r="CM226" i="14"/>
  <c r="CL226" i="14"/>
  <c r="CK226" i="14"/>
  <c r="CJ226" i="14"/>
  <c r="CI226" i="14"/>
  <c r="CH226" i="14"/>
  <c r="CG226" i="14"/>
  <c r="CF226" i="14"/>
  <c r="CE226" i="14"/>
  <c r="CD226" i="14"/>
  <c r="CC226" i="14"/>
  <c r="CB226" i="14"/>
  <c r="CA226" i="14"/>
  <c r="BZ226" i="14"/>
  <c r="BY226" i="14"/>
  <c r="BX226" i="14"/>
  <c r="BW226" i="14"/>
  <c r="BV226" i="14"/>
  <c r="BU226" i="14"/>
  <c r="BT226" i="14"/>
  <c r="BS226" i="14"/>
  <c r="BR226" i="14"/>
  <c r="BQ226" i="14"/>
  <c r="BP226" i="14"/>
  <c r="BO226" i="14"/>
  <c r="BN226" i="14"/>
  <c r="BM226" i="14"/>
  <c r="BL226" i="14"/>
  <c r="BK226" i="14"/>
  <c r="BJ226" i="14"/>
  <c r="BI226" i="14"/>
  <c r="BH226" i="14"/>
  <c r="BG226" i="14"/>
  <c r="BF226" i="14"/>
  <c r="BE226" i="14"/>
  <c r="BD226" i="14"/>
  <c r="BC226" i="14"/>
  <c r="BB226" i="14"/>
  <c r="BA226" i="14"/>
  <c r="AZ226" i="14"/>
  <c r="AY226" i="14"/>
  <c r="AX226" i="14"/>
  <c r="AW226" i="14"/>
  <c r="AV226" i="14"/>
  <c r="AU226" i="14"/>
  <c r="AT226" i="14"/>
  <c r="AS226" i="14"/>
  <c r="AR226" i="14"/>
  <c r="AQ226" i="14"/>
  <c r="AP226" i="14"/>
  <c r="AO226" i="14"/>
  <c r="AN226" i="14"/>
  <c r="AM226" i="14"/>
  <c r="AL226" i="14"/>
  <c r="AK226" i="14"/>
  <c r="AJ226" i="14"/>
  <c r="AI226" i="14"/>
  <c r="AH226" i="14"/>
  <c r="AG226" i="14"/>
  <c r="AF226" i="14"/>
  <c r="AE226" i="14"/>
  <c r="AD226" i="14"/>
  <c r="AC226" i="14"/>
  <c r="AB226" i="14"/>
  <c r="AA226" i="14"/>
  <c r="Z226" i="14"/>
  <c r="Y226" i="14"/>
  <c r="X226" i="14"/>
  <c r="W226" i="14"/>
  <c r="V226" i="14"/>
  <c r="U226" i="14"/>
  <c r="T226" i="14"/>
  <c r="S226" i="14"/>
  <c r="R226" i="14"/>
  <c r="Q226" i="14"/>
  <c r="P226" i="14"/>
  <c r="O226" i="14"/>
  <c r="N226" i="14"/>
  <c r="M226" i="14"/>
  <c r="L226" i="14"/>
  <c r="K226" i="14"/>
  <c r="J226" i="14"/>
  <c r="I226" i="14"/>
  <c r="H226" i="14"/>
  <c r="G226" i="14"/>
  <c r="F226" i="14"/>
  <c r="E226" i="14"/>
  <c r="D226" i="14"/>
  <c r="DP225" i="14"/>
  <c r="DO225" i="14"/>
  <c r="DN225" i="14"/>
  <c r="DM225" i="14"/>
  <c r="DL225" i="14"/>
  <c r="DK225" i="14"/>
  <c r="DJ225" i="14"/>
  <c r="DI225" i="14"/>
  <c r="DH225" i="14"/>
  <c r="DG225" i="14"/>
  <c r="DF225" i="14"/>
  <c r="DE225" i="14"/>
  <c r="DD225" i="14"/>
  <c r="DC225" i="14"/>
  <c r="DB225" i="14"/>
  <c r="DX225" i="14" s="1"/>
  <c r="DY225" i="14" s="1"/>
  <c r="DA225" i="14"/>
  <c r="CZ225" i="14"/>
  <c r="CY225" i="14"/>
  <c r="CX225" i="14"/>
  <c r="CW225" i="14"/>
  <c r="CV225" i="14"/>
  <c r="CU225" i="14"/>
  <c r="CT225" i="14"/>
  <c r="CS225" i="14"/>
  <c r="CR225" i="14"/>
  <c r="CQ225" i="14"/>
  <c r="CP225" i="14"/>
  <c r="CO225" i="14"/>
  <c r="CN225" i="14"/>
  <c r="CM225" i="14"/>
  <c r="CL225" i="14"/>
  <c r="CK225" i="14"/>
  <c r="CJ225" i="14"/>
  <c r="CI225" i="14"/>
  <c r="CH225" i="14"/>
  <c r="CG225" i="14"/>
  <c r="CF225" i="14"/>
  <c r="CE225" i="14"/>
  <c r="CD225" i="14"/>
  <c r="CC225" i="14"/>
  <c r="CB225" i="14"/>
  <c r="CA225" i="14"/>
  <c r="BZ225" i="14"/>
  <c r="BY225" i="14"/>
  <c r="BX225" i="14"/>
  <c r="BW225" i="14"/>
  <c r="BV225" i="14"/>
  <c r="BU225" i="14"/>
  <c r="BT225" i="14"/>
  <c r="BS225" i="14"/>
  <c r="BR225" i="14"/>
  <c r="BQ225" i="14"/>
  <c r="BP225" i="14"/>
  <c r="BO225" i="14"/>
  <c r="BN225" i="14"/>
  <c r="BM225" i="14"/>
  <c r="BL225" i="14"/>
  <c r="BK225" i="14"/>
  <c r="BJ225" i="14"/>
  <c r="BI225" i="14"/>
  <c r="BH225" i="14"/>
  <c r="BG225" i="14"/>
  <c r="BF225" i="14"/>
  <c r="BE225" i="14"/>
  <c r="BD225" i="14"/>
  <c r="BC225" i="14"/>
  <c r="BB225" i="14"/>
  <c r="BA225" i="14"/>
  <c r="AZ225" i="14"/>
  <c r="AY225" i="14"/>
  <c r="AX225" i="14"/>
  <c r="AW225" i="14"/>
  <c r="AV225" i="14"/>
  <c r="AU225" i="14"/>
  <c r="AT225" i="14"/>
  <c r="AS225" i="14"/>
  <c r="AR225" i="14"/>
  <c r="AQ225" i="14"/>
  <c r="AP225" i="14"/>
  <c r="AO225" i="14"/>
  <c r="AN225" i="14"/>
  <c r="AM225" i="14"/>
  <c r="AL225" i="14"/>
  <c r="AK225" i="14"/>
  <c r="AJ225" i="14"/>
  <c r="AI225" i="14"/>
  <c r="AH225" i="14"/>
  <c r="AG225" i="14"/>
  <c r="AF225" i="14"/>
  <c r="AE225" i="14"/>
  <c r="AD225" i="14"/>
  <c r="AC225" i="14"/>
  <c r="AB225" i="14"/>
  <c r="AA225" i="14"/>
  <c r="Z225" i="14"/>
  <c r="Y225" i="14"/>
  <c r="X225" i="14"/>
  <c r="W225" i="14"/>
  <c r="V225" i="14"/>
  <c r="U225" i="14"/>
  <c r="T225" i="14"/>
  <c r="S225" i="14"/>
  <c r="R225" i="14"/>
  <c r="Q225" i="14"/>
  <c r="P225" i="14"/>
  <c r="O225" i="14"/>
  <c r="N225" i="14"/>
  <c r="M225" i="14"/>
  <c r="L225" i="14"/>
  <c r="K225" i="14"/>
  <c r="J225" i="14"/>
  <c r="I225" i="14"/>
  <c r="H225" i="14"/>
  <c r="G225" i="14"/>
  <c r="F225" i="14"/>
  <c r="E225" i="14"/>
  <c r="D225" i="14"/>
  <c r="DP224" i="14"/>
  <c r="DO224" i="14"/>
  <c r="DN224" i="14"/>
  <c r="DM224" i="14"/>
  <c r="DL224" i="14"/>
  <c r="DK224" i="14"/>
  <c r="DJ224" i="14"/>
  <c r="DI224" i="14"/>
  <c r="DH224" i="14"/>
  <c r="DG224" i="14"/>
  <c r="DF224" i="14"/>
  <c r="DE224" i="14"/>
  <c r="DD224" i="14"/>
  <c r="DC224" i="14"/>
  <c r="DB224" i="14"/>
  <c r="DX224" i="14" s="1"/>
  <c r="DY224" i="14" s="1"/>
  <c r="DA224" i="14"/>
  <c r="CZ224" i="14"/>
  <c r="CY224" i="14"/>
  <c r="CX224" i="14"/>
  <c r="CW224" i="14"/>
  <c r="CV224" i="14"/>
  <c r="CU224" i="14"/>
  <c r="CT224" i="14"/>
  <c r="CS224" i="14"/>
  <c r="CR224" i="14"/>
  <c r="CQ224" i="14"/>
  <c r="CP224" i="14"/>
  <c r="CO224" i="14"/>
  <c r="CN224" i="14"/>
  <c r="CM224" i="14"/>
  <c r="CL224" i="14"/>
  <c r="CK224" i="14"/>
  <c r="CJ224" i="14"/>
  <c r="CI224" i="14"/>
  <c r="CH224" i="14"/>
  <c r="CG224" i="14"/>
  <c r="CF224" i="14"/>
  <c r="CE224" i="14"/>
  <c r="CD224" i="14"/>
  <c r="CC224" i="14"/>
  <c r="CB224" i="14"/>
  <c r="CA224" i="14"/>
  <c r="BZ224" i="14"/>
  <c r="BY224" i="14"/>
  <c r="BX224" i="14"/>
  <c r="BW224" i="14"/>
  <c r="BV224" i="14"/>
  <c r="BU224" i="14"/>
  <c r="BT224" i="14"/>
  <c r="BS224" i="14"/>
  <c r="BR224" i="14"/>
  <c r="BQ224" i="14"/>
  <c r="BP224" i="14"/>
  <c r="BO224" i="14"/>
  <c r="BN224" i="14"/>
  <c r="BM224" i="14"/>
  <c r="BL224" i="14"/>
  <c r="BK224" i="14"/>
  <c r="BJ224" i="14"/>
  <c r="BI224" i="14"/>
  <c r="BH224" i="14"/>
  <c r="BG224" i="14"/>
  <c r="BF224" i="14"/>
  <c r="BE224" i="14"/>
  <c r="BD224" i="14"/>
  <c r="BC224" i="14"/>
  <c r="BB224" i="14"/>
  <c r="BA224" i="14"/>
  <c r="AZ224" i="14"/>
  <c r="AY224" i="14"/>
  <c r="AX224" i="14"/>
  <c r="AW224" i="14"/>
  <c r="AV224" i="14"/>
  <c r="AU224" i="14"/>
  <c r="AT224" i="14"/>
  <c r="AS224" i="14"/>
  <c r="AR224" i="14"/>
  <c r="AQ224" i="14"/>
  <c r="AP224" i="14"/>
  <c r="AO224" i="14"/>
  <c r="AN224" i="14"/>
  <c r="AM224" i="14"/>
  <c r="AL224" i="14"/>
  <c r="AK224" i="14"/>
  <c r="AJ224" i="14"/>
  <c r="AI224" i="14"/>
  <c r="AH224" i="14"/>
  <c r="AG224" i="14"/>
  <c r="AF224" i="14"/>
  <c r="AE224" i="14"/>
  <c r="AD224" i="14"/>
  <c r="AC224" i="14"/>
  <c r="AB224" i="14"/>
  <c r="AA224" i="14"/>
  <c r="Z224" i="14"/>
  <c r="Y224" i="14"/>
  <c r="X224" i="14"/>
  <c r="W224" i="14"/>
  <c r="V224" i="14"/>
  <c r="U224" i="14"/>
  <c r="T224" i="14"/>
  <c r="S224" i="14"/>
  <c r="R224" i="14"/>
  <c r="Q224" i="14"/>
  <c r="P224" i="14"/>
  <c r="O224" i="14"/>
  <c r="N224" i="14"/>
  <c r="M224" i="14"/>
  <c r="L224" i="14"/>
  <c r="K224" i="14"/>
  <c r="J224" i="14"/>
  <c r="I224" i="14"/>
  <c r="H224" i="14"/>
  <c r="G224" i="14"/>
  <c r="F224" i="14"/>
  <c r="E224" i="14"/>
  <c r="D224" i="14"/>
  <c r="DP223" i="14"/>
  <c r="DO223" i="14"/>
  <c r="DN223" i="14"/>
  <c r="DM223" i="14"/>
  <c r="DL223" i="14"/>
  <c r="DK223" i="14"/>
  <c r="DJ223" i="14"/>
  <c r="DI223" i="14"/>
  <c r="DH223" i="14"/>
  <c r="DG223" i="14"/>
  <c r="DF223" i="14"/>
  <c r="DE223" i="14"/>
  <c r="DD223" i="14"/>
  <c r="DC223" i="14"/>
  <c r="DB223" i="14"/>
  <c r="DX223" i="14" s="1"/>
  <c r="DY223" i="14" s="1"/>
  <c r="DA223" i="14"/>
  <c r="CZ223" i="14"/>
  <c r="CY223" i="14"/>
  <c r="CX223" i="14"/>
  <c r="CW223" i="14"/>
  <c r="CV223" i="14"/>
  <c r="CU223" i="14"/>
  <c r="CT223" i="14"/>
  <c r="CS223" i="14"/>
  <c r="CR223" i="14"/>
  <c r="CQ223" i="14"/>
  <c r="CP223" i="14"/>
  <c r="CO223" i="14"/>
  <c r="CN223" i="14"/>
  <c r="CM223" i="14"/>
  <c r="CL223" i="14"/>
  <c r="CK223" i="14"/>
  <c r="CJ223" i="14"/>
  <c r="CI223" i="14"/>
  <c r="CH223" i="14"/>
  <c r="CG223" i="14"/>
  <c r="CF223" i="14"/>
  <c r="CE223" i="14"/>
  <c r="CD223" i="14"/>
  <c r="CC223" i="14"/>
  <c r="CB223" i="14"/>
  <c r="CA223" i="14"/>
  <c r="BZ223" i="14"/>
  <c r="BY223" i="14"/>
  <c r="BX223" i="14"/>
  <c r="BW223" i="14"/>
  <c r="BV223" i="14"/>
  <c r="BU223" i="14"/>
  <c r="BT223" i="14"/>
  <c r="BS223" i="14"/>
  <c r="BR223" i="14"/>
  <c r="BQ223" i="14"/>
  <c r="BP223" i="14"/>
  <c r="BO223" i="14"/>
  <c r="BN223" i="14"/>
  <c r="BM223" i="14"/>
  <c r="BL223" i="14"/>
  <c r="BK223" i="14"/>
  <c r="BJ223" i="14"/>
  <c r="BI223" i="14"/>
  <c r="BH223" i="14"/>
  <c r="BG223" i="14"/>
  <c r="BF223" i="14"/>
  <c r="BE223" i="14"/>
  <c r="BD223" i="14"/>
  <c r="BC223" i="14"/>
  <c r="BB223" i="14"/>
  <c r="BA223" i="14"/>
  <c r="AZ223" i="14"/>
  <c r="AY223" i="14"/>
  <c r="AX223" i="14"/>
  <c r="AW223" i="14"/>
  <c r="AV223" i="14"/>
  <c r="AU223" i="14"/>
  <c r="AT223" i="14"/>
  <c r="AS223" i="14"/>
  <c r="AR223" i="14"/>
  <c r="AQ223" i="14"/>
  <c r="AP223" i="14"/>
  <c r="AO223" i="14"/>
  <c r="AN223" i="14"/>
  <c r="AM223" i="14"/>
  <c r="AL223" i="14"/>
  <c r="AK223" i="14"/>
  <c r="AJ223" i="14"/>
  <c r="AI223" i="14"/>
  <c r="AH223" i="14"/>
  <c r="AG223" i="14"/>
  <c r="AF223" i="14"/>
  <c r="AE223" i="14"/>
  <c r="AD223" i="14"/>
  <c r="AC223" i="14"/>
  <c r="AB223" i="14"/>
  <c r="AA223" i="14"/>
  <c r="Z223" i="14"/>
  <c r="Y223" i="14"/>
  <c r="X223" i="14"/>
  <c r="W223" i="14"/>
  <c r="V223" i="14"/>
  <c r="U223" i="14"/>
  <c r="T223" i="14"/>
  <c r="S223" i="14"/>
  <c r="R223" i="14"/>
  <c r="Q223" i="14"/>
  <c r="P223" i="14"/>
  <c r="O223" i="14"/>
  <c r="N223" i="14"/>
  <c r="M223" i="14"/>
  <c r="L223" i="14"/>
  <c r="K223" i="14"/>
  <c r="J223" i="14"/>
  <c r="I223" i="14"/>
  <c r="H223" i="14"/>
  <c r="G223" i="14"/>
  <c r="F223" i="14"/>
  <c r="E223" i="14"/>
  <c r="D223" i="14"/>
  <c r="DP222" i="14"/>
  <c r="DO222" i="14"/>
  <c r="DN222" i="14"/>
  <c r="DM222" i="14"/>
  <c r="DL222" i="14"/>
  <c r="DK222" i="14"/>
  <c r="DJ222" i="14"/>
  <c r="DI222" i="14"/>
  <c r="DH222" i="14"/>
  <c r="DG222" i="14"/>
  <c r="DF222" i="14"/>
  <c r="DE222" i="14"/>
  <c r="DD222" i="14"/>
  <c r="DC222" i="14"/>
  <c r="DB222" i="14"/>
  <c r="DX222" i="14" s="1"/>
  <c r="DY222" i="14" s="1"/>
  <c r="DA222" i="14"/>
  <c r="CZ222" i="14"/>
  <c r="CY222" i="14"/>
  <c r="CX222" i="14"/>
  <c r="CW222" i="14"/>
  <c r="CV222" i="14"/>
  <c r="CU222" i="14"/>
  <c r="CT222" i="14"/>
  <c r="CS222" i="14"/>
  <c r="CR222" i="14"/>
  <c r="CQ222" i="14"/>
  <c r="CP222" i="14"/>
  <c r="CO222" i="14"/>
  <c r="CN222" i="14"/>
  <c r="CM222" i="14"/>
  <c r="CL222" i="14"/>
  <c r="CK222" i="14"/>
  <c r="CJ222" i="14"/>
  <c r="CI222" i="14"/>
  <c r="CH222" i="14"/>
  <c r="CG222" i="14"/>
  <c r="CF222" i="14"/>
  <c r="CE222" i="14"/>
  <c r="CD222" i="14"/>
  <c r="CC222" i="14"/>
  <c r="CB222" i="14"/>
  <c r="CA222" i="14"/>
  <c r="BZ222" i="14"/>
  <c r="BY222" i="14"/>
  <c r="BX222" i="14"/>
  <c r="BW222" i="14"/>
  <c r="BV222" i="14"/>
  <c r="BU222" i="14"/>
  <c r="BT222" i="14"/>
  <c r="BS222" i="14"/>
  <c r="BR222" i="14"/>
  <c r="BQ222" i="14"/>
  <c r="BP222" i="14"/>
  <c r="BO222" i="14"/>
  <c r="BN222" i="14"/>
  <c r="BM222" i="14"/>
  <c r="BL222" i="14"/>
  <c r="BK222" i="14"/>
  <c r="BJ222" i="14"/>
  <c r="BI222" i="14"/>
  <c r="BH222" i="14"/>
  <c r="BG222" i="14"/>
  <c r="BF222" i="14"/>
  <c r="BE222" i="14"/>
  <c r="BD222" i="14"/>
  <c r="BC222" i="14"/>
  <c r="BB222" i="14"/>
  <c r="BA222" i="14"/>
  <c r="AZ222" i="14"/>
  <c r="AY222" i="14"/>
  <c r="AX222" i="14"/>
  <c r="AW222" i="14"/>
  <c r="AV222" i="14"/>
  <c r="AU222" i="14"/>
  <c r="AT222" i="14"/>
  <c r="AS222" i="14"/>
  <c r="AR222" i="14"/>
  <c r="AQ222" i="14"/>
  <c r="AP222" i="14"/>
  <c r="AO222" i="14"/>
  <c r="AN222" i="14"/>
  <c r="AM222" i="14"/>
  <c r="AL222" i="14"/>
  <c r="AK222" i="14"/>
  <c r="AJ222" i="14"/>
  <c r="AI222" i="14"/>
  <c r="AH222" i="14"/>
  <c r="AG222" i="14"/>
  <c r="AF222" i="14"/>
  <c r="AE222" i="14"/>
  <c r="AD222" i="14"/>
  <c r="AC222" i="14"/>
  <c r="AB222" i="14"/>
  <c r="AA222" i="14"/>
  <c r="Z222" i="14"/>
  <c r="Y222" i="14"/>
  <c r="X222" i="14"/>
  <c r="W222" i="14"/>
  <c r="V222" i="14"/>
  <c r="U222" i="14"/>
  <c r="T222" i="14"/>
  <c r="S222" i="14"/>
  <c r="R222" i="14"/>
  <c r="Q222" i="14"/>
  <c r="P222" i="14"/>
  <c r="O222" i="14"/>
  <c r="N222" i="14"/>
  <c r="M222" i="14"/>
  <c r="L222" i="14"/>
  <c r="K222" i="14"/>
  <c r="J222" i="14"/>
  <c r="I222" i="14"/>
  <c r="H222" i="14"/>
  <c r="G222" i="14"/>
  <c r="F222" i="14"/>
  <c r="E222" i="14"/>
  <c r="D222" i="14"/>
  <c r="DP221" i="14"/>
  <c r="DO221" i="14"/>
  <c r="DN221" i="14"/>
  <c r="DM221" i="14"/>
  <c r="DL221" i="14"/>
  <c r="DK221" i="14"/>
  <c r="DJ221" i="14"/>
  <c r="DI221" i="14"/>
  <c r="DH221" i="14"/>
  <c r="DG221" i="14"/>
  <c r="DF221" i="14"/>
  <c r="DE221" i="14"/>
  <c r="DD221" i="14"/>
  <c r="DC221" i="14"/>
  <c r="DB221" i="14"/>
  <c r="DX221" i="14" s="1"/>
  <c r="DY221" i="14" s="1"/>
  <c r="DA221" i="14"/>
  <c r="CZ221" i="14"/>
  <c r="CY221" i="14"/>
  <c r="CX221" i="14"/>
  <c r="CW221" i="14"/>
  <c r="CV221" i="14"/>
  <c r="CU221" i="14"/>
  <c r="CT221" i="14"/>
  <c r="CS221" i="14"/>
  <c r="CR221" i="14"/>
  <c r="CQ221" i="14"/>
  <c r="CP221" i="14"/>
  <c r="CO221" i="14"/>
  <c r="CN221" i="14"/>
  <c r="CM221" i="14"/>
  <c r="CL221" i="14"/>
  <c r="CK221" i="14"/>
  <c r="CJ221" i="14"/>
  <c r="CI221" i="14"/>
  <c r="CH221" i="14"/>
  <c r="CG221" i="14"/>
  <c r="CF221" i="14"/>
  <c r="CE221" i="14"/>
  <c r="CD221" i="14"/>
  <c r="CC221" i="14"/>
  <c r="CB221" i="14"/>
  <c r="CA221" i="14"/>
  <c r="BZ221" i="14"/>
  <c r="BY221" i="14"/>
  <c r="BX221" i="14"/>
  <c r="BW221" i="14"/>
  <c r="BV221" i="14"/>
  <c r="BU221" i="14"/>
  <c r="BT221" i="14"/>
  <c r="BS221" i="14"/>
  <c r="BR221" i="14"/>
  <c r="BQ221" i="14"/>
  <c r="BP221" i="14"/>
  <c r="BO221" i="14"/>
  <c r="BN221" i="14"/>
  <c r="BM221" i="14"/>
  <c r="BL221" i="14"/>
  <c r="BK221" i="14"/>
  <c r="BJ221" i="14"/>
  <c r="BI221" i="14"/>
  <c r="BH221" i="14"/>
  <c r="BG221" i="14"/>
  <c r="BF221" i="14"/>
  <c r="BE221" i="14"/>
  <c r="BD221" i="14"/>
  <c r="BC221" i="14"/>
  <c r="BB221" i="14"/>
  <c r="BA221" i="14"/>
  <c r="AZ221" i="14"/>
  <c r="AY221" i="14"/>
  <c r="AX221" i="14"/>
  <c r="AW221" i="14"/>
  <c r="AV221" i="14"/>
  <c r="AU221" i="14"/>
  <c r="AT221" i="14"/>
  <c r="AS221" i="14"/>
  <c r="AR221" i="14"/>
  <c r="AQ221" i="14"/>
  <c r="AP221" i="14"/>
  <c r="AO221" i="14"/>
  <c r="AN221" i="14"/>
  <c r="AM221" i="14"/>
  <c r="AL221" i="14"/>
  <c r="AK221" i="14"/>
  <c r="AJ221" i="14"/>
  <c r="AI221" i="14"/>
  <c r="AH221" i="14"/>
  <c r="AG221" i="14"/>
  <c r="AF221" i="14"/>
  <c r="AE221" i="14"/>
  <c r="AD221" i="14"/>
  <c r="AC221" i="14"/>
  <c r="AB221" i="14"/>
  <c r="AA221" i="14"/>
  <c r="Z221" i="14"/>
  <c r="Y221" i="14"/>
  <c r="X221" i="14"/>
  <c r="W221" i="14"/>
  <c r="V221" i="14"/>
  <c r="U221" i="14"/>
  <c r="T221" i="14"/>
  <c r="S221" i="14"/>
  <c r="R221" i="14"/>
  <c r="Q221" i="14"/>
  <c r="P221" i="14"/>
  <c r="O221" i="14"/>
  <c r="N221" i="14"/>
  <c r="M221" i="14"/>
  <c r="L221" i="14"/>
  <c r="K221" i="14"/>
  <c r="J221" i="14"/>
  <c r="I221" i="14"/>
  <c r="H221" i="14"/>
  <c r="G221" i="14"/>
  <c r="F221" i="14"/>
  <c r="E221" i="14"/>
  <c r="D221" i="14"/>
  <c r="DP220" i="14"/>
  <c r="DO220" i="14"/>
  <c r="DN220" i="14"/>
  <c r="DM220" i="14"/>
  <c r="DL220" i="14"/>
  <c r="DK220" i="14"/>
  <c r="DJ220" i="14"/>
  <c r="DI220" i="14"/>
  <c r="DH220" i="14"/>
  <c r="DG220" i="14"/>
  <c r="DF220" i="14"/>
  <c r="DE220" i="14"/>
  <c r="DD220" i="14"/>
  <c r="DC220" i="14"/>
  <c r="DB220" i="14"/>
  <c r="DX220" i="14" s="1"/>
  <c r="DY220" i="14" s="1"/>
  <c r="DA220" i="14"/>
  <c r="CZ220" i="14"/>
  <c r="CY220" i="14"/>
  <c r="CX220" i="14"/>
  <c r="CW220" i="14"/>
  <c r="CV220" i="14"/>
  <c r="CU220" i="14"/>
  <c r="CT220" i="14"/>
  <c r="CS220" i="14"/>
  <c r="CR220" i="14"/>
  <c r="CQ220" i="14"/>
  <c r="CP220" i="14"/>
  <c r="CO220" i="14"/>
  <c r="CN220" i="14"/>
  <c r="CM220" i="14"/>
  <c r="CL220" i="14"/>
  <c r="CK220" i="14"/>
  <c r="CJ220" i="14"/>
  <c r="CI220" i="14"/>
  <c r="CH220" i="14"/>
  <c r="CG220" i="14"/>
  <c r="CF220" i="14"/>
  <c r="CE220" i="14"/>
  <c r="CD220" i="14"/>
  <c r="CC220" i="14"/>
  <c r="CB220" i="14"/>
  <c r="CA220" i="14"/>
  <c r="BZ220" i="14"/>
  <c r="BY220" i="14"/>
  <c r="BX220" i="14"/>
  <c r="BW220" i="14"/>
  <c r="BV220" i="14"/>
  <c r="BU220" i="14"/>
  <c r="BT220" i="14"/>
  <c r="BS220" i="14"/>
  <c r="BR220" i="14"/>
  <c r="BQ220" i="14"/>
  <c r="BP220" i="14"/>
  <c r="BO220" i="14"/>
  <c r="BN220" i="14"/>
  <c r="BM220" i="14"/>
  <c r="BL220" i="14"/>
  <c r="BK220" i="14"/>
  <c r="BJ220" i="14"/>
  <c r="BI220" i="14"/>
  <c r="BH220" i="14"/>
  <c r="BG220" i="14"/>
  <c r="BF220" i="14"/>
  <c r="BE220" i="14"/>
  <c r="BD220" i="14"/>
  <c r="BC220" i="14"/>
  <c r="BB220" i="14"/>
  <c r="BA220" i="14"/>
  <c r="AZ220" i="14"/>
  <c r="AY220" i="14"/>
  <c r="AX220" i="14"/>
  <c r="AW220" i="14"/>
  <c r="AV220" i="14"/>
  <c r="AU220" i="14"/>
  <c r="AT220" i="14"/>
  <c r="AS220" i="14"/>
  <c r="AR220" i="14"/>
  <c r="AQ220" i="14"/>
  <c r="AP220" i="14"/>
  <c r="AO220" i="14"/>
  <c r="AN220" i="14"/>
  <c r="AM220" i="14"/>
  <c r="AL220" i="14"/>
  <c r="AK220" i="14"/>
  <c r="AJ220" i="14"/>
  <c r="AI220" i="14"/>
  <c r="AH220" i="14"/>
  <c r="AG220" i="14"/>
  <c r="AF220" i="14"/>
  <c r="AE220" i="14"/>
  <c r="AD220" i="14"/>
  <c r="AC220" i="14"/>
  <c r="AB220" i="14"/>
  <c r="AA220" i="14"/>
  <c r="Z220" i="14"/>
  <c r="Y220" i="14"/>
  <c r="X220" i="14"/>
  <c r="W220" i="14"/>
  <c r="V220" i="14"/>
  <c r="U220" i="14"/>
  <c r="T220" i="14"/>
  <c r="S220" i="14"/>
  <c r="R220" i="14"/>
  <c r="Q220" i="14"/>
  <c r="P220" i="14"/>
  <c r="O220" i="14"/>
  <c r="N220" i="14"/>
  <c r="M220" i="14"/>
  <c r="L220" i="14"/>
  <c r="K220" i="14"/>
  <c r="J220" i="14"/>
  <c r="I220" i="14"/>
  <c r="H220" i="14"/>
  <c r="G220" i="14"/>
  <c r="F220" i="14"/>
  <c r="E220" i="14"/>
  <c r="D220" i="14"/>
  <c r="DP219" i="14"/>
  <c r="DO219" i="14"/>
  <c r="DN219" i="14"/>
  <c r="DM219" i="14"/>
  <c r="DL219" i="14"/>
  <c r="DK219" i="14"/>
  <c r="DJ219" i="14"/>
  <c r="DI219" i="14"/>
  <c r="DH219" i="14"/>
  <c r="DG219" i="14"/>
  <c r="DF219" i="14"/>
  <c r="DE219" i="14"/>
  <c r="DD219" i="14"/>
  <c r="DC219" i="14"/>
  <c r="DB219" i="14"/>
  <c r="DX219" i="14" s="1"/>
  <c r="DY219" i="14" s="1"/>
  <c r="DA219" i="14"/>
  <c r="CZ219" i="14"/>
  <c r="CY219" i="14"/>
  <c r="CX219" i="14"/>
  <c r="CW219" i="14"/>
  <c r="CV219" i="14"/>
  <c r="CU219" i="14"/>
  <c r="CT219" i="14"/>
  <c r="CS219" i="14"/>
  <c r="CR219" i="14"/>
  <c r="CQ219" i="14"/>
  <c r="CP219" i="14"/>
  <c r="CO219" i="14"/>
  <c r="CN219" i="14"/>
  <c r="DP218" i="14"/>
  <c r="DO218" i="14"/>
  <c r="DN218" i="14"/>
  <c r="DM218" i="14"/>
  <c r="DL218" i="14"/>
  <c r="DK218" i="14"/>
  <c r="DJ218" i="14"/>
  <c r="DI218" i="14"/>
  <c r="DH218" i="14"/>
  <c r="DG218" i="14"/>
  <c r="DF218" i="14"/>
  <c r="DE218" i="14"/>
  <c r="DD218" i="14"/>
  <c r="DC218" i="14"/>
  <c r="DB218" i="14"/>
  <c r="DX218" i="14" s="1"/>
  <c r="DY218" i="14" s="1"/>
  <c r="DA218" i="14"/>
  <c r="CZ218" i="14"/>
  <c r="CY218" i="14"/>
  <c r="CX218" i="14"/>
  <c r="CW218" i="14"/>
  <c r="CV218" i="14"/>
  <c r="CU218" i="14"/>
  <c r="CT218" i="14"/>
  <c r="CS218" i="14"/>
  <c r="CR218" i="14"/>
  <c r="CQ218" i="14"/>
  <c r="CP218" i="14"/>
  <c r="CO218" i="14"/>
  <c r="CN218" i="14"/>
  <c r="CM218" i="14"/>
  <c r="CL218" i="14"/>
  <c r="CK218" i="14"/>
  <c r="CJ218" i="14"/>
  <c r="CI218" i="14"/>
  <c r="CH218" i="14"/>
  <c r="CG218" i="14"/>
  <c r="CF218" i="14"/>
  <c r="CE218" i="14"/>
  <c r="CD218" i="14"/>
  <c r="CC218" i="14"/>
  <c r="CB218" i="14"/>
  <c r="CA218" i="14"/>
  <c r="BZ218" i="14"/>
  <c r="BY218" i="14"/>
  <c r="BX218" i="14"/>
  <c r="BW218" i="14"/>
  <c r="BV218" i="14"/>
  <c r="BU218" i="14"/>
  <c r="BT218" i="14"/>
  <c r="BS218" i="14"/>
  <c r="BR218" i="14"/>
  <c r="BQ218" i="14"/>
  <c r="BP218" i="14"/>
  <c r="BO218" i="14"/>
  <c r="BN218" i="14"/>
  <c r="BM218" i="14"/>
  <c r="BL218" i="14"/>
  <c r="BK218" i="14"/>
  <c r="BJ218" i="14"/>
  <c r="BI218" i="14"/>
  <c r="BH218" i="14"/>
  <c r="BG218" i="14"/>
  <c r="BF218" i="14"/>
  <c r="BE218" i="14"/>
  <c r="BD218" i="14"/>
  <c r="BC218" i="14"/>
  <c r="BB218" i="14"/>
  <c r="BA218" i="14"/>
  <c r="AZ218" i="14"/>
  <c r="AY218" i="14"/>
  <c r="AX218" i="14"/>
  <c r="AW218" i="14"/>
  <c r="AV218" i="14"/>
  <c r="AU218" i="14"/>
  <c r="AT218" i="14"/>
  <c r="AS218" i="14"/>
  <c r="AR218" i="14"/>
  <c r="AQ218" i="14"/>
  <c r="AP218" i="14"/>
  <c r="AO218" i="14"/>
  <c r="AN218" i="14"/>
  <c r="AM218" i="14"/>
  <c r="AL218" i="14"/>
  <c r="AK218" i="14"/>
  <c r="AJ218" i="14"/>
  <c r="AI218" i="14"/>
  <c r="AH218" i="14"/>
  <c r="AG218" i="14"/>
  <c r="AF218" i="14"/>
  <c r="AE218" i="14"/>
  <c r="AD218" i="14"/>
  <c r="AC218" i="14"/>
  <c r="AB218" i="14"/>
  <c r="AA218" i="14"/>
  <c r="Z218" i="14"/>
  <c r="Y218" i="14"/>
  <c r="X218" i="14"/>
  <c r="W218" i="14"/>
  <c r="V218" i="14"/>
  <c r="U218" i="14"/>
  <c r="T218" i="14"/>
  <c r="S218" i="14"/>
  <c r="R218" i="14"/>
  <c r="Q218" i="14"/>
  <c r="P218" i="14"/>
  <c r="O218" i="14"/>
  <c r="N218" i="14"/>
  <c r="M218" i="14"/>
  <c r="L218" i="14"/>
  <c r="K218" i="14"/>
  <c r="J218" i="14"/>
  <c r="I218" i="14"/>
  <c r="H218" i="14"/>
  <c r="G218" i="14"/>
  <c r="F218" i="14"/>
  <c r="E218" i="14"/>
  <c r="D218" i="14"/>
  <c r="DP217" i="14"/>
  <c r="DO217" i="14"/>
  <c r="DN217" i="14"/>
  <c r="DM217" i="14"/>
  <c r="DL217" i="14"/>
  <c r="DK217" i="14"/>
  <c r="DJ217" i="14"/>
  <c r="DI217" i="14"/>
  <c r="DH217" i="14"/>
  <c r="DG217" i="14"/>
  <c r="DF217" i="14"/>
  <c r="DE217" i="14"/>
  <c r="DD217" i="14"/>
  <c r="DC217" i="14"/>
  <c r="DB217" i="14"/>
  <c r="DX217" i="14" s="1"/>
  <c r="DY217" i="14" s="1"/>
  <c r="DA217" i="14"/>
  <c r="CZ217" i="14"/>
  <c r="CY217" i="14"/>
  <c r="CX217" i="14"/>
  <c r="CW217" i="14"/>
  <c r="CV217" i="14"/>
  <c r="CU217" i="14"/>
  <c r="CT217" i="14"/>
  <c r="CS217" i="14"/>
  <c r="CR217" i="14"/>
  <c r="CQ217" i="14"/>
  <c r="CP217" i="14"/>
  <c r="CO217" i="14"/>
  <c r="CN217" i="14"/>
  <c r="CM217" i="14"/>
  <c r="CL217" i="14"/>
  <c r="CK217" i="14"/>
  <c r="CJ217" i="14"/>
  <c r="CI217" i="14"/>
  <c r="CH217" i="14"/>
  <c r="CG217" i="14"/>
  <c r="CF217" i="14"/>
  <c r="CE217" i="14"/>
  <c r="CD217" i="14"/>
  <c r="CC217" i="14"/>
  <c r="CB217" i="14"/>
  <c r="CA217" i="14"/>
  <c r="BZ217" i="14"/>
  <c r="BY217" i="14"/>
  <c r="BX217" i="14"/>
  <c r="BW217" i="14"/>
  <c r="BV217" i="14"/>
  <c r="BU217" i="14"/>
  <c r="BT217" i="14"/>
  <c r="BS217" i="14"/>
  <c r="BR217" i="14"/>
  <c r="BQ217" i="14"/>
  <c r="BP217" i="14"/>
  <c r="BO217" i="14"/>
  <c r="BN217" i="14"/>
  <c r="BM217" i="14"/>
  <c r="BL217" i="14"/>
  <c r="BK217" i="14"/>
  <c r="BJ217" i="14"/>
  <c r="BI217" i="14"/>
  <c r="BH217" i="14"/>
  <c r="BG217" i="14"/>
  <c r="BF217" i="14"/>
  <c r="BE217" i="14"/>
  <c r="BD217" i="14"/>
  <c r="BC217" i="14"/>
  <c r="BB217" i="14"/>
  <c r="BA217" i="14"/>
  <c r="AZ217" i="14"/>
  <c r="AY217" i="14"/>
  <c r="AX217" i="14"/>
  <c r="AW217" i="14"/>
  <c r="AV217" i="14"/>
  <c r="AU217" i="14"/>
  <c r="AT217" i="14"/>
  <c r="AS217" i="14"/>
  <c r="AR217" i="14"/>
  <c r="AQ217" i="14"/>
  <c r="AP217" i="14"/>
  <c r="AO217" i="14"/>
  <c r="AN217" i="14"/>
  <c r="AM217" i="14"/>
  <c r="AL217" i="14"/>
  <c r="AK217" i="14"/>
  <c r="AJ217" i="14"/>
  <c r="AI217" i="14"/>
  <c r="AH217" i="14"/>
  <c r="AG217" i="14"/>
  <c r="AF217" i="14"/>
  <c r="AE217" i="14"/>
  <c r="AD217" i="14"/>
  <c r="AC217" i="14"/>
  <c r="AB217" i="14"/>
  <c r="AA217" i="14"/>
  <c r="Z217" i="14"/>
  <c r="Y217" i="14"/>
  <c r="X217" i="14"/>
  <c r="W217" i="14"/>
  <c r="V217" i="14"/>
  <c r="U217" i="14"/>
  <c r="T217" i="14"/>
  <c r="S217" i="14"/>
  <c r="R217" i="14"/>
  <c r="Q217" i="14"/>
  <c r="P217" i="14"/>
  <c r="O217" i="14"/>
  <c r="N217" i="14"/>
  <c r="M217" i="14"/>
  <c r="L217" i="14"/>
  <c r="K217" i="14"/>
  <c r="J217" i="14"/>
  <c r="I217" i="14"/>
  <c r="H217" i="14"/>
  <c r="G217" i="14"/>
  <c r="F217" i="14"/>
  <c r="E217" i="14"/>
  <c r="D217" i="14"/>
  <c r="DP216" i="14"/>
  <c r="DO216" i="14"/>
  <c r="DN216" i="14"/>
  <c r="DM216" i="14"/>
  <c r="DL216" i="14"/>
  <c r="DK216" i="14"/>
  <c r="DJ216" i="14"/>
  <c r="DI216" i="14"/>
  <c r="DH216" i="14"/>
  <c r="DG216" i="14"/>
  <c r="DF216" i="14"/>
  <c r="DE216" i="14"/>
  <c r="DD216" i="14"/>
  <c r="DC216" i="14"/>
  <c r="DB216" i="14"/>
  <c r="DX216" i="14" s="1"/>
  <c r="DY216" i="14" s="1"/>
  <c r="DA216" i="14"/>
  <c r="CZ216" i="14"/>
  <c r="CY216" i="14"/>
  <c r="CX216" i="14"/>
  <c r="CW216" i="14"/>
  <c r="CV216" i="14"/>
  <c r="CU216" i="14"/>
  <c r="CT216" i="14"/>
  <c r="CS216" i="14"/>
  <c r="CR216" i="14"/>
  <c r="CQ216" i="14"/>
  <c r="CP216" i="14"/>
  <c r="CO216" i="14"/>
  <c r="CN216" i="14"/>
  <c r="CM216" i="14"/>
  <c r="CL216" i="14"/>
  <c r="CK216" i="14"/>
  <c r="CJ216" i="14"/>
  <c r="CI216" i="14"/>
  <c r="CH216" i="14"/>
  <c r="CG216" i="14"/>
  <c r="CF216" i="14"/>
  <c r="CE216" i="14"/>
  <c r="CD216" i="14"/>
  <c r="CC216" i="14"/>
  <c r="CB216" i="14"/>
  <c r="CA216" i="14"/>
  <c r="BZ216" i="14"/>
  <c r="BY216" i="14"/>
  <c r="BX216" i="14"/>
  <c r="BW216" i="14"/>
  <c r="BV216" i="14"/>
  <c r="BU216" i="14"/>
  <c r="BT216" i="14"/>
  <c r="BS216" i="14"/>
  <c r="BR216" i="14"/>
  <c r="BQ216" i="14"/>
  <c r="BP216" i="14"/>
  <c r="BO216" i="14"/>
  <c r="BN216" i="14"/>
  <c r="BM216" i="14"/>
  <c r="BL216" i="14"/>
  <c r="BK216" i="14"/>
  <c r="BJ216" i="14"/>
  <c r="BI216" i="14"/>
  <c r="BH216" i="14"/>
  <c r="BG216" i="14"/>
  <c r="BF216" i="14"/>
  <c r="BE216" i="14"/>
  <c r="BD216" i="14"/>
  <c r="BC216" i="14"/>
  <c r="BB216" i="14"/>
  <c r="BA216" i="14"/>
  <c r="AZ216" i="14"/>
  <c r="AY216" i="14"/>
  <c r="AX216" i="14"/>
  <c r="AW216" i="14"/>
  <c r="AV216" i="14"/>
  <c r="AU216" i="14"/>
  <c r="AT216" i="14"/>
  <c r="AS216" i="14"/>
  <c r="AR216" i="14"/>
  <c r="AQ216" i="14"/>
  <c r="AP216" i="14"/>
  <c r="AO216" i="14"/>
  <c r="AN216" i="14"/>
  <c r="AM216" i="14"/>
  <c r="AL216" i="14"/>
  <c r="AK216" i="14"/>
  <c r="AJ216" i="14"/>
  <c r="AI216" i="14"/>
  <c r="AH216" i="14"/>
  <c r="AG216" i="14"/>
  <c r="AF216" i="14"/>
  <c r="AE216" i="14"/>
  <c r="AD216" i="14"/>
  <c r="AC216" i="14"/>
  <c r="AB216" i="14"/>
  <c r="AA216" i="14"/>
  <c r="Z216" i="14"/>
  <c r="Y216" i="14"/>
  <c r="X216" i="14"/>
  <c r="W216" i="14"/>
  <c r="V216" i="14"/>
  <c r="U216" i="14"/>
  <c r="T216" i="14"/>
  <c r="S216" i="14"/>
  <c r="R216" i="14"/>
  <c r="Q216" i="14"/>
  <c r="P216" i="14"/>
  <c r="O216" i="14"/>
  <c r="N216" i="14"/>
  <c r="M216" i="14"/>
  <c r="L216" i="14"/>
  <c r="K216" i="14"/>
  <c r="J216" i="14"/>
  <c r="I216" i="14"/>
  <c r="H216" i="14"/>
  <c r="G216" i="14"/>
  <c r="F216" i="14"/>
  <c r="E216" i="14"/>
  <c r="D216" i="14"/>
  <c r="DP215" i="14"/>
  <c r="DO215" i="14"/>
  <c r="DN215" i="14"/>
  <c r="DM215" i="14"/>
  <c r="DL215" i="14"/>
  <c r="DK215" i="14"/>
  <c r="DJ215" i="14"/>
  <c r="DI215" i="14"/>
  <c r="DH215" i="14"/>
  <c r="DG215" i="14"/>
  <c r="DF215" i="14"/>
  <c r="DE215" i="14"/>
  <c r="DD215" i="14"/>
  <c r="DC215" i="14"/>
  <c r="DB215" i="14"/>
  <c r="DX215" i="14" s="1"/>
  <c r="DY215" i="14" s="1"/>
  <c r="DA215" i="14"/>
  <c r="CZ215" i="14"/>
  <c r="CY215" i="14"/>
  <c r="CX215" i="14"/>
  <c r="CW215" i="14"/>
  <c r="CV215" i="14"/>
  <c r="CU215" i="14"/>
  <c r="CT215" i="14"/>
  <c r="CS215" i="14"/>
  <c r="CR215" i="14"/>
  <c r="CQ215" i="14"/>
  <c r="CP215" i="14"/>
  <c r="CO215" i="14"/>
  <c r="CN215" i="14"/>
  <c r="CM215" i="14"/>
  <c r="CL215" i="14"/>
  <c r="CK215" i="14"/>
  <c r="CJ215" i="14"/>
  <c r="CI215" i="14"/>
  <c r="CH215" i="14"/>
  <c r="CG215" i="14"/>
  <c r="CF215" i="14"/>
  <c r="CE215" i="14"/>
  <c r="CD215" i="14"/>
  <c r="CC215" i="14"/>
  <c r="CB215" i="14"/>
  <c r="CA215" i="14"/>
  <c r="BZ215" i="14"/>
  <c r="BY215" i="14"/>
  <c r="BX215" i="14"/>
  <c r="BW215" i="14"/>
  <c r="BV215" i="14"/>
  <c r="BU215" i="14"/>
  <c r="BT215" i="14"/>
  <c r="BS215" i="14"/>
  <c r="BR215" i="14"/>
  <c r="BQ215" i="14"/>
  <c r="BP215" i="14"/>
  <c r="BO215" i="14"/>
  <c r="BN215" i="14"/>
  <c r="BM215" i="14"/>
  <c r="BL215" i="14"/>
  <c r="BK215" i="14"/>
  <c r="BJ215" i="14"/>
  <c r="BI215" i="14"/>
  <c r="BH215" i="14"/>
  <c r="BG215" i="14"/>
  <c r="BF215" i="14"/>
  <c r="BE215" i="14"/>
  <c r="BD215" i="14"/>
  <c r="BC215" i="14"/>
  <c r="BB215" i="14"/>
  <c r="BA215" i="14"/>
  <c r="AZ215" i="14"/>
  <c r="AY215" i="14"/>
  <c r="AX215" i="14"/>
  <c r="AW215" i="14"/>
  <c r="AV215" i="14"/>
  <c r="AU215" i="14"/>
  <c r="AT215" i="14"/>
  <c r="AS215" i="14"/>
  <c r="AR215" i="14"/>
  <c r="AQ215" i="14"/>
  <c r="AP215" i="14"/>
  <c r="AO215" i="14"/>
  <c r="AN215" i="14"/>
  <c r="AM215" i="14"/>
  <c r="AL215" i="14"/>
  <c r="AK215" i="14"/>
  <c r="AJ215" i="14"/>
  <c r="AI215" i="14"/>
  <c r="AH215" i="14"/>
  <c r="AG215" i="14"/>
  <c r="AF215" i="14"/>
  <c r="AE215" i="14"/>
  <c r="AD215" i="14"/>
  <c r="AC215" i="14"/>
  <c r="AB215" i="14"/>
  <c r="AA215" i="14"/>
  <c r="Z215" i="14"/>
  <c r="Y215" i="14"/>
  <c r="X215" i="14"/>
  <c r="W215" i="14"/>
  <c r="V215" i="14"/>
  <c r="U215" i="14"/>
  <c r="T215" i="14"/>
  <c r="S215" i="14"/>
  <c r="R215" i="14"/>
  <c r="Q215" i="14"/>
  <c r="P215" i="14"/>
  <c r="O215" i="14"/>
  <c r="N215" i="14"/>
  <c r="M215" i="14"/>
  <c r="L215" i="14"/>
  <c r="K215" i="14"/>
  <c r="J215" i="14"/>
  <c r="I215" i="14"/>
  <c r="H215" i="14"/>
  <c r="G215" i="14"/>
  <c r="F215" i="14"/>
  <c r="E215" i="14"/>
  <c r="D215" i="14"/>
  <c r="DP214" i="14"/>
  <c r="DO214" i="14"/>
  <c r="DN214" i="14"/>
  <c r="DM214" i="14"/>
  <c r="DL214" i="14"/>
  <c r="DK214" i="14"/>
  <c r="DJ214" i="14"/>
  <c r="DI214" i="14"/>
  <c r="DH214" i="14"/>
  <c r="DG214" i="14"/>
  <c r="DF214" i="14"/>
  <c r="DE214" i="14"/>
  <c r="DD214" i="14"/>
  <c r="DC214" i="14"/>
  <c r="DB214" i="14"/>
  <c r="DX214" i="14" s="1"/>
  <c r="DY214" i="14" s="1"/>
  <c r="DA214" i="14"/>
  <c r="CZ214" i="14"/>
  <c r="CY214" i="14"/>
  <c r="CX214" i="14"/>
  <c r="CW214" i="14"/>
  <c r="CV214" i="14"/>
  <c r="CU214" i="14"/>
  <c r="CT214" i="14"/>
  <c r="CS214" i="14"/>
  <c r="CR214" i="14"/>
  <c r="CQ214" i="14"/>
  <c r="CP214" i="14"/>
  <c r="CO214" i="14"/>
  <c r="CN214" i="14"/>
  <c r="CM214" i="14"/>
  <c r="CL214" i="14"/>
  <c r="CK214" i="14"/>
  <c r="CJ214" i="14"/>
  <c r="CI214" i="14"/>
  <c r="CH214" i="14"/>
  <c r="CG214" i="14"/>
  <c r="CF214" i="14"/>
  <c r="CE214" i="14"/>
  <c r="CD214" i="14"/>
  <c r="CC214" i="14"/>
  <c r="CB214" i="14"/>
  <c r="CA214" i="14"/>
  <c r="BZ214" i="14"/>
  <c r="BY214" i="14"/>
  <c r="BX214" i="14"/>
  <c r="BW214" i="14"/>
  <c r="BV214" i="14"/>
  <c r="BU214" i="14"/>
  <c r="BT214" i="14"/>
  <c r="BS214" i="14"/>
  <c r="BR214" i="14"/>
  <c r="BQ214" i="14"/>
  <c r="BP214" i="14"/>
  <c r="BO214" i="14"/>
  <c r="BN214" i="14"/>
  <c r="BM214" i="14"/>
  <c r="BL214" i="14"/>
  <c r="BK214" i="14"/>
  <c r="BJ214" i="14"/>
  <c r="BI214" i="14"/>
  <c r="BH214" i="14"/>
  <c r="BG214" i="14"/>
  <c r="BF214" i="14"/>
  <c r="BE214" i="14"/>
  <c r="BD214" i="14"/>
  <c r="BC214" i="14"/>
  <c r="BB214" i="14"/>
  <c r="BA214" i="14"/>
  <c r="AZ214" i="14"/>
  <c r="AY214" i="14"/>
  <c r="AX214" i="14"/>
  <c r="AW214" i="14"/>
  <c r="AV214" i="14"/>
  <c r="AU214" i="14"/>
  <c r="AT214" i="14"/>
  <c r="AS214" i="14"/>
  <c r="AR214" i="14"/>
  <c r="AQ214" i="14"/>
  <c r="AP214" i="14"/>
  <c r="AO214" i="14"/>
  <c r="AN214" i="14"/>
  <c r="AM214" i="14"/>
  <c r="AL214" i="14"/>
  <c r="AK214" i="14"/>
  <c r="AJ214" i="14"/>
  <c r="AI214" i="14"/>
  <c r="AH214" i="14"/>
  <c r="AG214" i="14"/>
  <c r="AF214" i="14"/>
  <c r="AE214" i="14"/>
  <c r="AD214" i="14"/>
  <c r="AC214" i="14"/>
  <c r="AB214" i="14"/>
  <c r="AA214" i="14"/>
  <c r="Z214" i="14"/>
  <c r="Y214" i="14"/>
  <c r="X214" i="14"/>
  <c r="W214" i="14"/>
  <c r="V214" i="14"/>
  <c r="U214" i="14"/>
  <c r="T214" i="14"/>
  <c r="S214" i="14"/>
  <c r="R214" i="14"/>
  <c r="Q214" i="14"/>
  <c r="P214" i="14"/>
  <c r="O214" i="14"/>
  <c r="N214" i="14"/>
  <c r="M214" i="14"/>
  <c r="L214" i="14"/>
  <c r="K214" i="14"/>
  <c r="J214" i="14"/>
  <c r="I214" i="14"/>
  <c r="H214" i="14"/>
  <c r="G214" i="14"/>
  <c r="F214" i="14"/>
  <c r="E214" i="14"/>
  <c r="D214" i="14"/>
  <c r="BO161" i="14"/>
  <c r="BO262" i="14" s="1"/>
  <c r="BO263" i="14" s="1"/>
  <c r="DP155" i="14"/>
  <c r="DO155" i="14"/>
  <c r="DP154" i="14"/>
  <c r="DO154" i="14"/>
  <c r="DM154" i="14"/>
  <c r="DL154" i="14"/>
  <c r="DK154" i="14"/>
  <c r="DJ154" i="14"/>
  <c r="DI154" i="14"/>
  <c r="DH154" i="14"/>
  <c r="DG154" i="14"/>
  <c r="DF154" i="14"/>
  <c r="DE154" i="14"/>
  <c r="DD154" i="14"/>
  <c r="DC154" i="14"/>
  <c r="DB154" i="14"/>
  <c r="DW154" i="14" s="1"/>
  <c r="CZ154" i="14"/>
  <c r="CY154" i="14"/>
  <c r="DP153" i="14"/>
  <c r="DO153" i="14"/>
  <c r="DM153" i="14"/>
  <c r="DL153" i="14"/>
  <c r="DK153" i="14"/>
  <c r="DJ153" i="14"/>
  <c r="DI153" i="14"/>
  <c r="DH153" i="14"/>
  <c r="DG153" i="14"/>
  <c r="DF153" i="14"/>
  <c r="DE153" i="14"/>
  <c r="DD153" i="14"/>
  <c r="DC153" i="14"/>
  <c r="DB153" i="14"/>
  <c r="DW153" i="14" s="1"/>
  <c r="CZ153" i="14"/>
  <c r="CY153" i="14"/>
  <c r="CX153" i="14"/>
  <c r="CW153" i="14"/>
  <c r="CV153" i="14"/>
  <c r="CU153" i="14"/>
  <c r="CT153" i="14"/>
  <c r="CS153" i="14"/>
  <c r="CR153" i="14"/>
  <c r="CQ153" i="14"/>
  <c r="CP153" i="14"/>
  <c r="CN153" i="14"/>
  <c r="CM153" i="14"/>
  <c r="CL153" i="14"/>
  <c r="CK153" i="14"/>
  <c r="CJ153" i="14"/>
  <c r="CI153" i="14"/>
  <c r="CH153" i="14"/>
  <c r="CG153" i="14"/>
  <c r="CF153" i="14"/>
  <c r="CE153" i="14"/>
  <c r="CD153" i="14"/>
  <c r="CC153" i="14"/>
  <c r="CB153" i="14"/>
  <c r="CA153" i="14"/>
  <c r="BZ153" i="14"/>
  <c r="BY153" i="14"/>
  <c r="BX153" i="14"/>
  <c r="BW153" i="14"/>
  <c r="BV153" i="14"/>
  <c r="BU153" i="14"/>
  <c r="BT153" i="14"/>
  <c r="BS153" i="14"/>
  <c r="BR153" i="14"/>
  <c r="BQ153" i="14"/>
  <c r="BP153" i="14"/>
  <c r="BO153" i="14"/>
  <c r="BN153" i="14"/>
  <c r="BM153" i="14"/>
  <c r="BL153" i="14"/>
  <c r="BK153" i="14"/>
  <c r="BJ153" i="14"/>
  <c r="BI153" i="14"/>
  <c r="BH153" i="14"/>
  <c r="BG153" i="14"/>
  <c r="BF153" i="14"/>
  <c r="BE153" i="14"/>
  <c r="BD153" i="14"/>
  <c r="BC153" i="14"/>
  <c r="BB153" i="14"/>
  <c r="BA153" i="14"/>
  <c r="AZ153" i="14"/>
  <c r="AY153" i="14"/>
  <c r="AX153" i="14"/>
  <c r="AW153" i="14"/>
  <c r="AV153" i="14"/>
  <c r="AU153" i="14"/>
  <c r="AT153" i="14"/>
  <c r="AS153" i="14"/>
  <c r="AR153" i="14"/>
  <c r="AQ153" i="14"/>
  <c r="AP153" i="14"/>
  <c r="DP152" i="14"/>
  <c r="DO152" i="14"/>
  <c r="DN152" i="14"/>
  <c r="DM152" i="14"/>
  <c r="DL152" i="14"/>
  <c r="DK152" i="14"/>
  <c r="DJ152" i="14"/>
  <c r="DI152" i="14"/>
  <c r="DH152" i="14"/>
  <c r="DG152" i="14"/>
  <c r="DF152" i="14"/>
  <c r="DE152" i="14"/>
  <c r="DD152" i="14"/>
  <c r="DC152" i="14"/>
  <c r="DB152" i="14"/>
  <c r="DW152" i="14" s="1"/>
  <c r="CZ152" i="14"/>
  <c r="CY152" i="14"/>
  <c r="CX152" i="14"/>
  <c r="CW152" i="14"/>
  <c r="CV152" i="14"/>
  <c r="CU152" i="14"/>
  <c r="CT152" i="14"/>
  <c r="CS152" i="14"/>
  <c r="CR152" i="14"/>
  <c r="CQ152" i="14"/>
  <c r="CP152" i="14"/>
  <c r="CN152" i="14"/>
  <c r="CM152" i="14"/>
  <c r="CL152" i="14"/>
  <c r="CK152" i="14"/>
  <c r="CJ152" i="14"/>
  <c r="CI152" i="14"/>
  <c r="CH152" i="14"/>
  <c r="CG152" i="14"/>
  <c r="CF152" i="14"/>
  <c r="CE152" i="14"/>
  <c r="CD152" i="14"/>
  <c r="CC152" i="14"/>
  <c r="CB152" i="14"/>
  <c r="CA152" i="14"/>
  <c r="BZ152" i="14"/>
  <c r="BY152" i="14"/>
  <c r="BX152" i="14"/>
  <c r="BW152" i="14"/>
  <c r="BV152" i="14"/>
  <c r="BU152" i="14"/>
  <c r="BT152" i="14"/>
  <c r="BS152" i="14"/>
  <c r="BR152" i="14"/>
  <c r="BQ152" i="14"/>
  <c r="BP152" i="14"/>
  <c r="BO152" i="14"/>
  <c r="BN152" i="14"/>
  <c r="BM152" i="14"/>
  <c r="BL152" i="14"/>
  <c r="BK152" i="14"/>
  <c r="BJ152" i="14"/>
  <c r="BI152" i="14"/>
  <c r="BH152" i="14"/>
  <c r="BG152" i="14"/>
  <c r="BF152" i="14"/>
  <c r="BE152" i="14"/>
  <c r="BD152" i="14"/>
  <c r="DP151" i="14"/>
  <c r="DO151" i="14"/>
  <c r="DN151" i="14"/>
  <c r="DM151" i="14"/>
  <c r="DL151" i="14"/>
  <c r="DK151" i="14"/>
  <c r="DJ151" i="14"/>
  <c r="DI151" i="14"/>
  <c r="DH151" i="14"/>
  <c r="DG151" i="14"/>
  <c r="DF151" i="14"/>
  <c r="DE151" i="14"/>
  <c r="DD151" i="14"/>
  <c r="DC151" i="14"/>
  <c r="DB151" i="14"/>
  <c r="DW151" i="14" s="1"/>
  <c r="DA151" i="14"/>
  <c r="CZ151" i="14"/>
  <c r="CY151" i="14"/>
  <c r="CX151" i="14"/>
  <c r="CW151" i="14"/>
  <c r="CV151" i="14"/>
  <c r="CU151" i="14"/>
  <c r="CT151" i="14"/>
  <c r="CS151" i="14"/>
  <c r="CR151" i="14"/>
  <c r="CQ151" i="14"/>
  <c r="CP151" i="14"/>
  <c r="CO151" i="14"/>
  <c r="CN151" i="14"/>
  <c r="CM151" i="14"/>
  <c r="CL151" i="14"/>
  <c r="CK151" i="14"/>
  <c r="CJ151" i="14"/>
  <c r="CI151" i="14"/>
  <c r="CH151" i="14"/>
  <c r="CG151" i="14"/>
  <c r="CF151" i="14"/>
  <c r="CE151" i="14"/>
  <c r="CD151" i="14"/>
  <c r="CC151" i="14"/>
  <c r="CB151" i="14"/>
  <c r="CA151" i="14"/>
  <c r="BZ151" i="14"/>
  <c r="BY151" i="14"/>
  <c r="BX151" i="14"/>
  <c r="BW151" i="14"/>
  <c r="BV151" i="14"/>
  <c r="BU151" i="14"/>
  <c r="BT151" i="14"/>
  <c r="BS151" i="14"/>
  <c r="BR151" i="14"/>
  <c r="BQ151" i="14"/>
  <c r="BP151" i="14"/>
  <c r="BO151" i="14"/>
  <c r="BN151" i="14"/>
  <c r="BM151" i="14"/>
  <c r="BL151" i="14"/>
  <c r="BK151" i="14"/>
  <c r="BJ151" i="14"/>
  <c r="BI151" i="14"/>
  <c r="BH151" i="14"/>
  <c r="BG151" i="14"/>
  <c r="BF151" i="14"/>
  <c r="BE151" i="14"/>
  <c r="BD151" i="14"/>
  <c r="DP150" i="14"/>
  <c r="DO150" i="14"/>
  <c r="DM150" i="14"/>
  <c r="DL150" i="14"/>
  <c r="DK150" i="14"/>
  <c r="DJ150" i="14"/>
  <c r="DI150" i="14"/>
  <c r="DH150" i="14"/>
  <c r="DG150" i="14"/>
  <c r="DF150" i="14"/>
  <c r="DE150" i="14"/>
  <c r="DD150" i="14"/>
  <c r="DC150" i="14"/>
  <c r="DB150" i="14"/>
  <c r="DW150" i="14" s="1"/>
  <c r="DA150" i="14"/>
  <c r="CZ150" i="14"/>
  <c r="CY150" i="14"/>
  <c r="CX150" i="14"/>
  <c r="CW150" i="14"/>
  <c r="CV150" i="14"/>
  <c r="CU150" i="14"/>
  <c r="CT150" i="14"/>
  <c r="CS150" i="14"/>
  <c r="CR150" i="14"/>
  <c r="CQ150" i="14"/>
  <c r="CP150" i="14"/>
  <c r="CN150" i="14"/>
  <c r="CM150" i="14"/>
  <c r="CL150" i="14"/>
  <c r="CK150" i="14"/>
  <c r="CJ150" i="14"/>
  <c r="CI150" i="14"/>
  <c r="CH150" i="14"/>
  <c r="CG150" i="14"/>
  <c r="CF150" i="14"/>
  <c r="CE150" i="14"/>
  <c r="CD150" i="14"/>
  <c r="CC150" i="14"/>
  <c r="CB150" i="14"/>
  <c r="CA150" i="14"/>
  <c r="BZ150" i="14"/>
  <c r="BY150" i="14"/>
  <c r="BX150" i="14"/>
  <c r="BW150" i="14"/>
  <c r="BV150" i="14"/>
  <c r="BU150" i="14"/>
  <c r="BT150" i="14"/>
  <c r="BS150" i="14"/>
  <c r="BR150" i="14"/>
  <c r="BQ150" i="14"/>
  <c r="BP150" i="14"/>
  <c r="BO150" i="14"/>
  <c r="BN150" i="14"/>
  <c r="BM150" i="14"/>
  <c r="BL150" i="14"/>
  <c r="BK150" i="14"/>
  <c r="BJ150" i="14"/>
  <c r="BI150" i="14"/>
  <c r="BH150" i="14"/>
  <c r="BG150" i="14"/>
  <c r="BF150" i="14"/>
  <c r="BE150" i="14"/>
  <c r="BD150" i="14"/>
  <c r="BC150" i="14"/>
  <c r="BB150" i="14"/>
  <c r="BA150" i="14"/>
  <c r="AZ150" i="14"/>
  <c r="AY150" i="14"/>
  <c r="AX150" i="14"/>
  <c r="AW150" i="14"/>
  <c r="AV150" i="14"/>
  <c r="AU150" i="14"/>
  <c r="AT150" i="14"/>
  <c r="AS150" i="14"/>
  <c r="AR150" i="14"/>
  <c r="AQ150" i="14"/>
  <c r="AP150" i="14"/>
  <c r="DP149" i="14"/>
  <c r="DO149" i="14"/>
  <c r="DM149" i="14"/>
  <c r="DL149" i="14"/>
  <c r="DK149" i="14"/>
  <c r="DJ149" i="14"/>
  <c r="DI149" i="14"/>
  <c r="DH149" i="14"/>
  <c r="DG149" i="14"/>
  <c r="DF149" i="14"/>
  <c r="DE149" i="14"/>
  <c r="DD149" i="14"/>
  <c r="DC149" i="14"/>
  <c r="DB149" i="14"/>
  <c r="DW149" i="14" s="1"/>
  <c r="CZ149" i="14"/>
  <c r="CY149" i="14"/>
  <c r="CX149" i="14"/>
  <c r="CW149" i="14"/>
  <c r="CV149" i="14"/>
  <c r="CU149" i="14"/>
  <c r="CT149" i="14"/>
  <c r="CS149" i="14"/>
  <c r="CR149" i="14"/>
  <c r="CQ149" i="14"/>
  <c r="CP149" i="14"/>
  <c r="CN149" i="14"/>
  <c r="CM149" i="14"/>
  <c r="CL149" i="14"/>
  <c r="CK149" i="14"/>
  <c r="CJ149" i="14"/>
  <c r="CI149" i="14"/>
  <c r="CH149" i="14"/>
  <c r="CG149" i="14"/>
  <c r="CF149" i="14"/>
  <c r="CE149" i="14"/>
  <c r="CD149" i="14"/>
  <c r="CC149" i="14"/>
  <c r="CB149" i="14"/>
  <c r="CA149" i="14"/>
  <c r="BZ149" i="14"/>
  <c r="BY149" i="14"/>
  <c r="BX149" i="14"/>
  <c r="BW149" i="14"/>
  <c r="BV149" i="14"/>
  <c r="BU149" i="14"/>
  <c r="BT149" i="14"/>
  <c r="BS149" i="14"/>
  <c r="BR149" i="14"/>
  <c r="BQ149" i="14"/>
  <c r="BP149" i="14"/>
  <c r="BO149" i="14"/>
  <c r="BN149" i="14"/>
  <c r="BM149" i="14"/>
  <c r="BL149" i="14"/>
  <c r="BK149" i="14"/>
  <c r="BJ149" i="14"/>
  <c r="BI149" i="14"/>
  <c r="BH149" i="14"/>
  <c r="BG149" i="14"/>
  <c r="BF149" i="14"/>
  <c r="BE149" i="14"/>
  <c r="BD149" i="14"/>
  <c r="BC149" i="14"/>
  <c r="BB149" i="14"/>
  <c r="BA149" i="14"/>
  <c r="AZ149" i="14"/>
  <c r="AY149" i="14"/>
  <c r="AX149" i="14"/>
  <c r="AW149" i="14"/>
  <c r="AV149" i="14"/>
  <c r="AU149" i="14"/>
  <c r="AT149" i="14"/>
  <c r="AS149" i="14"/>
  <c r="AR149" i="14"/>
  <c r="AQ149" i="14"/>
  <c r="AP149" i="14"/>
  <c r="AO149" i="14"/>
  <c r="AN149" i="14"/>
  <c r="AM149" i="14"/>
  <c r="AL149" i="14"/>
  <c r="AK149" i="14"/>
  <c r="AJ149" i="14"/>
  <c r="AI149" i="14"/>
  <c r="AH149" i="14"/>
  <c r="AG149" i="14"/>
  <c r="AF149" i="14"/>
  <c r="AE149" i="14"/>
  <c r="AD149" i="14"/>
  <c r="DP148" i="14"/>
  <c r="DO148" i="14"/>
  <c r="DN148" i="14"/>
  <c r="DM148" i="14"/>
  <c r="DL148" i="14"/>
  <c r="DK148" i="14"/>
  <c r="DJ148" i="14"/>
  <c r="DI148" i="14"/>
  <c r="DH148" i="14"/>
  <c r="DG148" i="14"/>
  <c r="DF148" i="14"/>
  <c r="DE148" i="14"/>
  <c r="DD148" i="14"/>
  <c r="DC148" i="14"/>
  <c r="DB148" i="14"/>
  <c r="DW148" i="14" s="1"/>
  <c r="DA148" i="14"/>
  <c r="CZ148" i="14"/>
  <c r="CY148" i="14"/>
  <c r="CX148" i="14"/>
  <c r="CW148" i="14"/>
  <c r="CV148" i="14"/>
  <c r="CU148" i="14"/>
  <c r="CT148" i="14"/>
  <c r="CS148" i="14"/>
  <c r="CR148" i="14"/>
  <c r="CQ148" i="14"/>
  <c r="CP148" i="14"/>
  <c r="CO148" i="14"/>
  <c r="CN148" i="14"/>
  <c r="CM148" i="14"/>
  <c r="CL148" i="14"/>
  <c r="CK148" i="14"/>
  <c r="CJ148" i="14"/>
  <c r="CI148" i="14"/>
  <c r="CH148" i="14"/>
  <c r="CG148" i="14"/>
  <c r="CF148" i="14"/>
  <c r="CE148" i="14"/>
  <c r="CD148" i="14"/>
  <c r="CC148" i="14"/>
  <c r="CB148" i="14"/>
  <c r="CA148" i="14"/>
  <c r="BZ148" i="14"/>
  <c r="BY148" i="14"/>
  <c r="BX148" i="14"/>
  <c r="BW148" i="14"/>
  <c r="BV148" i="14"/>
  <c r="BU148" i="14"/>
  <c r="BT148" i="14"/>
  <c r="BS148" i="14"/>
  <c r="BR148" i="14"/>
  <c r="BQ148" i="14"/>
  <c r="BP148" i="14"/>
  <c r="BO148" i="14"/>
  <c r="BN148" i="14"/>
  <c r="BM148" i="14"/>
  <c r="BL148" i="14"/>
  <c r="BK148" i="14"/>
  <c r="BJ148" i="14"/>
  <c r="BI148" i="14"/>
  <c r="BH148" i="14"/>
  <c r="BG148" i="14"/>
  <c r="BF148" i="14"/>
  <c r="BE148" i="14"/>
  <c r="BD148" i="14"/>
  <c r="BC148" i="14"/>
  <c r="BB148" i="14"/>
  <c r="BA148" i="14"/>
  <c r="AZ148" i="14"/>
  <c r="AY148" i="14"/>
  <c r="AX148" i="14"/>
  <c r="AW148" i="14"/>
  <c r="AV148" i="14"/>
  <c r="AU148" i="14"/>
  <c r="AT148" i="14"/>
  <c r="AS148" i="14"/>
  <c r="AR148" i="14"/>
  <c r="AQ148" i="14"/>
  <c r="AP148" i="14"/>
  <c r="AO148" i="14"/>
  <c r="AN148" i="14"/>
  <c r="AM148" i="14"/>
  <c r="AL148" i="14"/>
  <c r="AK148" i="14"/>
  <c r="AJ148" i="14"/>
  <c r="AI148" i="14"/>
  <c r="AH148" i="14"/>
  <c r="AG148" i="14"/>
  <c r="AF148" i="14"/>
  <c r="AE148" i="14"/>
  <c r="AD148" i="14"/>
  <c r="DP147" i="14"/>
  <c r="DO147" i="14"/>
  <c r="DN147" i="14"/>
  <c r="DM147" i="14"/>
  <c r="DL147" i="14"/>
  <c r="DK147" i="14"/>
  <c r="DJ147" i="14"/>
  <c r="DI147" i="14"/>
  <c r="DH147" i="14"/>
  <c r="DG147" i="14"/>
  <c r="DF147" i="14"/>
  <c r="DE147" i="14"/>
  <c r="DD147" i="14"/>
  <c r="DC147" i="14"/>
  <c r="DB147" i="14"/>
  <c r="DW147" i="14" s="1"/>
  <c r="DA147" i="14"/>
  <c r="CZ147" i="14"/>
  <c r="CY147" i="14"/>
  <c r="CX147" i="14"/>
  <c r="CW147" i="14"/>
  <c r="CV147" i="14"/>
  <c r="CU147" i="14"/>
  <c r="CT147" i="14"/>
  <c r="CS147" i="14"/>
  <c r="CR147" i="14"/>
  <c r="CQ147" i="14"/>
  <c r="CP147" i="14"/>
  <c r="CO147" i="14"/>
  <c r="CN147" i="14"/>
  <c r="CM147" i="14"/>
  <c r="CL147" i="14"/>
  <c r="CK147" i="14"/>
  <c r="CJ147" i="14"/>
  <c r="CI147" i="14"/>
  <c r="CH147" i="14"/>
  <c r="CG147" i="14"/>
  <c r="CF147" i="14"/>
  <c r="CE147" i="14"/>
  <c r="CD147" i="14"/>
  <c r="CC147" i="14"/>
  <c r="CB147" i="14"/>
  <c r="CA147" i="14"/>
  <c r="BZ147" i="14"/>
  <c r="BY147" i="14"/>
  <c r="BX147" i="14"/>
  <c r="BW147" i="14"/>
  <c r="BV147" i="14"/>
  <c r="BU147" i="14"/>
  <c r="BT147" i="14"/>
  <c r="BS147" i="14"/>
  <c r="BR147" i="14"/>
  <c r="BQ147" i="14"/>
  <c r="BP147" i="14"/>
  <c r="BO147" i="14"/>
  <c r="BN147" i="14"/>
  <c r="BM147" i="14"/>
  <c r="BL147" i="14"/>
  <c r="BK147" i="14"/>
  <c r="BJ147" i="14"/>
  <c r="BI147" i="14"/>
  <c r="BH147" i="14"/>
  <c r="BG147" i="14"/>
  <c r="BF147" i="14"/>
  <c r="BE147" i="14"/>
  <c r="BD147" i="14"/>
  <c r="BC147" i="14"/>
  <c r="BB147" i="14"/>
  <c r="BA147" i="14"/>
  <c r="AZ147" i="14"/>
  <c r="AY147" i="14"/>
  <c r="AX147" i="14"/>
  <c r="AW147" i="14"/>
  <c r="AV147" i="14"/>
  <c r="AU147" i="14"/>
  <c r="AT147" i="14"/>
  <c r="AS147" i="14"/>
  <c r="AR147" i="14"/>
  <c r="AQ147" i="14"/>
  <c r="AP147" i="14"/>
  <c r="AO147" i="14"/>
  <c r="AN147" i="14"/>
  <c r="AM147" i="14"/>
  <c r="AL147" i="14"/>
  <c r="AK147" i="14"/>
  <c r="AJ147" i="14"/>
  <c r="AI147" i="14"/>
  <c r="AH147" i="14"/>
  <c r="AG147" i="14"/>
  <c r="AF147" i="14"/>
  <c r="AE147" i="14"/>
  <c r="AD147" i="14"/>
  <c r="AC147" i="14"/>
  <c r="AB147" i="14"/>
  <c r="AA147" i="14"/>
  <c r="Z147" i="14"/>
  <c r="Y147" i="14"/>
  <c r="X147" i="14"/>
  <c r="W147" i="14"/>
  <c r="V147" i="14"/>
  <c r="U147" i="14"/>
  <c r="T147" i="14"/>
  <c r="S147" i="14"/>
  <c r="R147" i="14"/>
  <c r="Q147" i="14"/>
  <c r="P147" i="14"/>
  <c r="O147" i="14"/>
  <c r="N147" i="14"/>
  <c r="M147" i="14"/>
  <c r="L147" i="14"/>
  <c r="K147" i="14"/>
  <c r="J147" i="14"/>
  <c r="I147" i="14"/>
  <c r="H147" i="14"/>
  <c r="G147" i="14"/>
  <c r="F147" i="14"/>
  <c r="E147" i="14"/>
  <c r="D147" i="14"/>
  <c r="DP146" i="14"/>
  <c r="DO146" i="14"/>
  <c r="DN146" i="14"/>
  <c r="DM146" i="14"/>
  <c r="DL146" i="14"/>
  <c r="DK146" i="14"/>
  <c r="DJ146" i="14"/>
  <c r="DI146" i="14"/>
  <c r="DH146" i="14"/>
  <c r="DG146" i="14"/>
  <c r="DF146" i="14"/>
  <c r="DE146" i="14"/>
  <c r="DD146" i="14"/>
  <c r="DC146" i="14"/>
  <c r="DB146" i="14"/>
  <c r="DW146" i="14" s="1"/>
  <c r="DA146" i="14"/>
  <c r="CZ146" i="14"/>
  <c r="CY146" i="14"/>
  <c r="CX146" i="14"/>
  <c r="CW146" i="14"/>
  <c r="CV146" i="14"/>
  <c r="CU146" i="14"/>
  <c r="CT146" i="14"/>
  <c r="CS146" i="14"/>
  <c r="CR146" i="14"/>
  <c r="CQ146" i="14"/>
  <c r="CP146" i="14"/>
  <c r="CO146" i="14"/>
  <c r="CN146" i="14"/>
  <c r="CM146" i="14"/>
  <c r="CL146" i="14"/>
  <c r="CK146" i="14"/>
  <c r="CJ146" i="14"/>
  <c r="CI146" i="14"/>
  <c r="CH146" i="14"/>
  <c r="CG146" i="14"/>
  <c r="CF146" i="14"/>
  <c r="CE146" i="14"/>
  <c r="CD146" i="14"/>
  <c r="CC146" i="14"/>
  <c r="CB146" i="14"/>
  <c r="CA146" i="14"/>
  <c r="BZ146" i="14"/>
  <c r="BY146" i="14"/>
  <c r="BX146" i="14"/>
  <c r="BW146" i="14"/>
  <c r="BV146" i="14"/>
  <c r="BU146" i="14"/>
  <c r="BT146" i="14"/>
  <c r="BS146" i="14"/>
  <c r="BR146" i="14"/>
  <c r="BQ146" i="14"/>
  <c r="BP146" i="14"/>
  <c r="BO146" i="14"/>
  <c r="BN146" i="14"/>
  <c r="BM146" i="14"/>
  <c r="BL146" i="14"/>
  <c r="BK146" i="14"/>
  <c r="BJ146" i="14"/>
  <c r="BI146" i="14"/>
  <c r="BH146" i="14"/>
  <c r="BG146" i="14"/>
  <c r="BF146" i="14"/>
  <c r="BE146" i="14"/>
  <c r="BD146" i="14"/>
  <c r="BC146" i="14"/>
  <c r="BB146" i="14"/>
  <c r="BA146" i="14"/>
  <c r="AZ146" i="14"/>
  <c r="AY146" i="14"/>
  <c r="AX146" i="14"/>
  <c r="AW146" i="14"/>
  <c r="AV146" i="14"/>
  <c r="AU146" i="14"/>
  <c r="AT146" i="14"/>
  <c r="AS146" i="14"/>
  <c r="AR146" i="14"/>
  <c r="AQ146" i="14"/>
  <c r="AP146" i="14"/>
  <c r="AO146" i="14"/>
  <c r="AN146" i="14"/>
  <c r="AM146" i="14"/>
  <c r="AL146" i="14"/>
  <c r="AK146" i="14"/>
  <c r="AJ146" i="14"/>
  <c r="AI146" i="14"/>
  <c r="AH146" i="14"/>
  <c r="AG146" i="14"/>
  <c r="AF146" i="14"/>
  <c r="AE146" i="14"/>
  <c r="AD146" i="14"/>
  <c r="AC146" i="14"/>
  <c r="AB146" i="14"/>
  <c r="AA146" i="14"/>
  <c r="Z146" i="14"/>
  <c r="Y146" i="14"/>
  <c r="X146" i="14"/>
  <c r="W146" i="14"/>
  <c r="V146" i="14"/>
  <c r="U146" i="14"/>
  <c r="T146" i="14"/>
  <c r="S146" i="14"/>
  <c r="R146" i="14"/>
  <c r="Q146" i="14"/>
  <c r="P146" i="14"/>
  <c r="O146" i="14"/>
  <c r="N146" i="14"/>
  <c r="M146" i="14"/>
  <c r="L146" i="14"/>
  <c r="K146" i="14"/>
  <c r="J146" i="14"/>
  <c r="I146" i="14"/>
  <c r="H146" i="14"/>
  <c r="G146" i="14"/>
  <c r="F146" i="14"/>
  <c r="E146" i="14"/>
  <c r="D146" i="14"/>
  <c r="DP145" i="14"/>
  <c r="DO145" i="14"/>
  <c r="DN145" i="14"/>
  <c r="DM145" i="14"/>
  <c r="DL145" i="14"/>
  <c r="DK145" i="14"/>
  <c r="DJ145" i="14"/>
  <c r="DI145" i="14"/>
  <c r="DH145" i="14"/>
  <c r="DG145" i="14"/>
  <c r="DF145" i="14"/>
  <c r="DE145" i="14"/>
  <c r="DD145" i="14"/>
  <c r="DC145" i="14"/>
  <c r="DB145" i="14"/>
  <c r="DW145" i="14" s="1"/>
  <c r="DA145" i="14"/>
  <c r="CZ145" i="14"/>
  <c r="CY145" i="14"/>
  <c r="CX145" i="14"/>
  <c r="CW145" i="14"/>
  <c r="CV145" i="14"/>
  <c r="CU145" i="14"/>
  <c r="CT145" i="14"/>
  <c r="CS145" i="14"/>
  <c r="CR145" i="14"/>
  <c r="CQ145" i="14"/>
  <c r="CP145" i="14"/>
  <c r="CO145" i="14"/>
  <c r="CN145" i="14"/>
  <c r="CM145" i="14"/>
  <c r="CL145" i="14"/>
  <c r="CK145" i="14"/>
  <c r="CJ145" i="14"/>
  <c r="CI145" i="14"/>
  <c r="CH145" i="14"/>
  <c r="CG145" i="14"/>
  <c r="CF145" i="14"/>
  <c r="CE145" i="14"/>
  <c r="CD145" i="14"/>
  <c r="CC145" i="14"/>
  <c r="CB145" i="14"/>
  <c r="CA145" i="14"/>
  <c r="BZ145" i="14"/>
  <c r="BY145" i="14"/>
  <c r="BX145" i="14"/>
  <c r="BW145" i="14"/>
  <c r="BV145" i="14"/>
  <c r="BU145" i="14"/>
  <c r="BT145" i="14"/>
  <c r="BS145" i="14"/>
  <c r="BR145" i="14"/>
  <c r="BQ145" i="14"/>
  <c r="BP145" i="14"/>
  <c r="BO145" i="14"/>
  <c r="BN145" i="14"/>
  <c r="BM145" i="14"/>
  <c r="BL145" i="14"/>
  <c r="BK145" i="14"/>
  <c r="BJ145" i="14"/>
  <c r="BI145" i="14"/>
  <c r="BH145" i="14"/>
  <c r="BG145" i="14"/>
  <c r="BF145" i="14"/>
  <c r="BE145" i="14"/>
  <c r="BD145" i="14"/>
  <c r="BC145" i="14"/>
  <c r="BB145" i="14"/>
  <c r="BA145" i="14"/>
  <c r="AZ145" i="14"/>
  <c r="AY145" i="14"/>
  <c r="AX145" i="14"/>
  <c r="AW145" i="14"/>
  <c r="AV145" i="14"/>
  <c r="AU145" i="14"/>
  <c r="AT145" i="14"/>
  <c r="AS145" i="14"/>
  <c r="AR145" i="14"/>
  <c r="AQ145" i="14"/>
  <c r="AP145" i="14"/>
  <c r="AO145" i="14"/>
  <c r="AN145" i="14"/>
  <c r="AM145" i="14"/>
  <c r="AL145" i="14"/>
  <c r="AK145" i="14"/>
  <c r="AJ145" i="14"/>
  <c r="AI145" i="14"/>
  <c r="AH145" i="14"/>
  <c r="AG145" i="14"/>
  <c r="AF145" i="14"/>
  <c r="AE145" i="14"/>
  <c r="AD145" i="14"/>
  <c r="AC145" i="14"/>
  <c r="AB145" i="14"/>
  <c r="AA145" i="14"/>
  <c r="Z145" i="14"/>
  <c r="Y145" i="14"/>
  <c r="X145" i="14"/>
  <c r="W145" i="14"/>
  <c r="V145" i="14"/>
  <c r="U145" i="14"/>
  <c r="T145" i="14"/>
  <c r="S145" i="14"/>
  <c r="R145" i="14"/>
  <c r="Q145" i="14"/>
  <c r="P145" i="14"/>
  <c r="O145" i="14"/>
  <c r="N145" i="14"/>
  <c r="M145" i="14"/>
  <c r="L145" i="14"/>
  <c r="K145" i="14"/>
  <c r="J145" i="14"/>
  <c r="I145" i="14"/>
  <c r="H145" i="14"/>
  <c r="G145" i="14"/>
  <c r="F145" i="14"/>
  <c r="E145" i="14"/>
  <c r="D145" i="14"/>
  <c r="DP144" i="14"/>
  <c r="DO144" i="14"/>
  <c r="DN144" i="14"/>
  <c r="DM144" i="14"/>
  <c r="DL144" i="14"/>
  <c r="DK144" i="14"/>
  <c r="DJ144" i="14"/>
  <c r="DI144" i="14"/>
  <c r="DH144" i="14"/>
  <c r="DG144" i="14"/>
  <c r="DF144" i="14"/>
  <c r="DE144" i="14"/>
  <c r="DD144" i="14"/>
  <c r="DC144" i="14"/>
  <c r="DB144" i="14"/>
  <c r="DW144" i="14" s="1"/>
  <c r="DA144" i="14"/>
  <c r="CZ144" i="14"/>
  <c r="CY144" i="14"/>
  <c r="CX144" i="14"/>
  <c r="CW144" i="14"/>
  <c r="CV144" i="14"/>
  <c r="CU144" i="14"/>
  <c r="CT144" i="14"/>
  <c r="CS144" i="14"/>
  <c r="CR144" i="14"/>
  <c r="CQ144" i="14"/>
  <c r="CP144" i="14"/>
  <c r="CO144" i="14"/>
  <c r="CN144" i="14"/>
  <c r="CM144" i="14"/>
  <c r="CL144" i="14"/>
  <c r="CK144" i="14"/>
  <c r="CJ144" i="14"/>
  <c r="CI144" i="14"/>
  <c r="CH144" i="14"/>
  <c r="CG144" i="14"/>
  <c r="CF144" i="14"/>
  <c r="CE144" i="14"/>
  <c r="CD144" i="14"/>
  <c r="CC144" i="14"/>
  <c r="CB144" i="14"/>
  <c r="CA144" i="14"/>
  <c r="BZ144" i="14"/>
  <c r="BY144" i="14"/>
  <c r="BX144" i="14"/>
  <c r="BW144" i="14"/>
  <c r="BV144" i="14"/>
  <c r="BU144" i="14"/>
  <c r="BT144" i="14"/>
  <c r="BS144" i="14"/>
  <c r="BR144" i="14"/>
  <c r="BQ144" i="14"/>
  <c r="BP144" i="14"/>
  <c r="BO144" i="14"/>
  <c r="BN144" i="14"/>
  <c r="BM144" i="14"/>
  <c r="BL144" i="14"/>
  <c r="BK144" i="14"/>
  <c r="BJ144" i="14"/>
  <c r="BI144" i="14"/>
  <c r="BH144" i="14"/>
  <c r="BG144" i="14"/>
  <c r="BF144" i="14"/>
  <c r="BE144" i="14"/>
  <c r="BD144" i="14"/>
  <c r="BC144" i="14"/>
  <c r="BB144" i="14"/>
  <c r="BA144" i="14"/>
  <c r="AZ144" i="14"/>
  <c r="AY144" i="14"/>
  <c r="AX144" i="14"/>
  <c r="AW144" i="14"/>
  <c r="AV144" i="14"/>
  <c r="AU144" i="14"/>
  <c r="AT144" i="14"/>
  <c r="AS144" i="14"/>
  <c r="AR144" i="14"/>
  <c r="AQ144" i="14"/>
  <c r="AP144" i="14"/>
  <c r="AO144" i="14"/>
  <c r="AN144" i="14"/>
  <c r="AM144" i="14"/>
  <c r="AL144" i="14"/>
  <c r="AK144" i="14"/>
  <c r="AJ144" i="14"/>
  <c r="AI144" i="14"/>
  <c r="AH144" i="14"/>
  <c r="AG144" i="14"/>
  <c r="AF144" i="14"/>
  <c r="AE144" i="14"/>
  <c r="AD144" i="14"/>
  <c r="AC144" i="14"/>
  <c r="AB144" i="14"/>
  <c r="AA144" i="14"/>
  <c r="Z144" i="14"/>
  <c r="Y144" i="14"/>
  <c r="X144" i="14"/>
  <c r="W144" i="14"/>
  <c r="V144" i="14"/>
  <c r="U144" i="14"/>
  <c r="T144" i="14"/>
  <c r="S144" i="14"/>
  <c r="R144" i="14"/>
  <c r="Q144" i="14"/>
  <c r="P144" i="14"/>
  <c r="O144" i="14"/>
  <c r="N144" i="14"/>
  <c r="M144" i="14"/>
  <c r="L144" i="14"/>
  <c r="K144" i="14"/>
  <c r="J144" i="14"/>
  <c r="I144" i="14"/>
  <c r="H144" i="14"/>
  <c r="G144" i="14"/>
  <c r="F144" i="14"/>
  <c r="E144" i="14"/>
  <c r="D144" i="14"/>
  <c r="DP143" i="14"/>
  <c r="DO143" i="14"/>
  <c r="DN143" i="14"/>
  <c r="DM143" i="14"/>
  <c r="DL143" i="14"/>
  <c r="DK143" i="14"/>
  <c r="DJ143" i="14"/>
  <c r="DI143" i="14"/>
  <c r="DH143" i="14"/>
  <c r="DG143" i="14"/>
  <c r="DF143" i="14"/>
  <c r="DE143" i="14"/>
  <c r="DD143" i="14"/>
  <c r="DC143" i="14"/>
  <c r="DB143" i="14"/>
  <c r="DW143" i="14" s="1"/>
  <c r="DA143" i="14"/>
  <c r="CZ143" i="14"/>
  <c r="CY143" i="14"/>
  <c r="CX143" i="14"/>
  <c r="CW143" i="14"/>
  <c r="CV143" i="14"/>
  <c r="CU143" i="14"/>
  <c r="CT143" i="14"/>
  <c r="CS143" i="14"/>
  <c r="CR143" i="14"/>
  <c r="CQ143" i="14"/>
  <c r="CP143" i="14"/>
  <c r="CO143" i="14"/>
  <c r="CN143" i="14"/>
  <c r="CM143" i="14"/>
  <c r="CL143" i="14"/>
  <c r="CK143" i="14"/>
  <c r="CJ143" i="14"/>
  <c r="CI143" i="14"/>
  <c r="CH143" i="14"/>
  <c r="CG143" i="14"/>
  <c r="CF143" i="14"/>
  <c r="CE143" i="14"/>
  <c r="CD143" i="14"/>
  <c r="CC143" i="14"/>
  <c r="CB143" i="14"/>
  <c r="CA143" i="14"/>
  <c r="BZ143" i="14"/>
  <c r="BY143" i="14"/>
  <c r="BX143" i="14"/>
  <c r="BW143" i="14"/>
  <c r="BV143" i="14"/>
  <c r="BU143" i="14"/>
  <c r="BT143" i="14"/>
  <c r="BS143" i="14"/>
  <c r="BR143" i="14"/>
  <c r="BQ143" i="14"/>
  <c r="BP143" i="14"/>
  <c r="BO143" i="14"/>
  <c r="BN143" i="14"/>
  <c r="BM143" i="14"/>
  <c r="BL143" i="14"/>
  <c r="BK143" i="14"/>
  <c r="BJ143" i="14"/>
  <c r="BI143" i="14"/>
  <c r="BH143" i="14"/>
  <c r="BG143" i="14"/>
  <c r="BF143" i="14"/>
  <c r="BE143" i="14"/>
  <c r="BD143" i="14"/>
  <c r="BC143" i="14"/>
  <c r="BB143" i="14"/>
  <c r="BA143" i="14"/>
  <c r="AZ143" i="14"/>
  <c r="AY143" i="14"/>
  <c r="AX143" i="14"/>
  <c r="AW143" i="14"/>
  <c r="AV143" i="14"/>
  <c r="AU143" i="14"/>
  <c r="AT143" i="14"/>
  <c r="AS143" i="14"/>
  <c r="AR143" i="14"/>
  <c r="AQ143" i="14"/>
  <c r="AP143" i="14"/>
  <c r="AO143" i="14"/>
  <c r="AN143" i="14"/>
  <c r="AM143" i="14"/>
  <c r="AL143" i="14"/>
  <c r="AK143" i="14"/>
  <c r="AJ143" i="14"/>
  <c r="AI143" i="14"/>
  <c r="AH143" i="14"/>
  <c r="AG143" i="14"/>
  <c r="AF143" i="14"/>
  <c r="AE143" i="14"/>
  <c r="AD143" i="14"/>
  <c r="AC143" i="14"/>
  <c r="AB143" i="14"/>
  <c r="AA143" i="14"/>
  <c r="Z143" i="14"/>
  <c r="Y143" i="14"/>
  <c r="X143" i="14"/>
  <c r="W143" i="14"/>
  <c r="V143" i="14"/>
  <c r="U143" i="14"/>
  <c r="T143" i="14"/>
  <c r="S143" i="14"/>
  <c r="R143" i="14"/>
  <c r="Q143" i="14"/>
  <c r="P143" i="14"/>
  <c r="O143" i="14"/>
  <c r="N143" i="14"/>
  <c r="M143" i="14"/>
  <c r="L143" i="14"/>
  <c r="K143" i="14"/>
  <c r="J143" i="14"/>
  <c r="I143" i="14"/>
  <c r="H143" i="14"/>
  <c r="G143" i="14"/>
  <c r="F143" i="14"/>
  <c r="E143" i="14"/>
  <c r="D143" i="14"/>
  <c r="DP142" i="14"/>
  <c r="DO142" i="14"/>
  <c r="DN142" i="14"/>
  <c r="DM142" i="14"/>
  <c r="DL142" i="14"/>
  <c r="DK142" i="14"/>
  <c r="DJ142" i="14"/>
  <c r="DI142" i="14"/>
  <c r="DH142" i="14"/>
  <c r="DG142" i="14"/>
  <c r="DF142" i="14"/>
  <c r="DE142" i="14"/>
  <c r="DD142" i="14"/>
  <c r="DC142" i="14"/>
  <c r="DB142" i="14"/>
  <c r="DW142" i="14" s="1"/>
  <c r="DA142" i="14"/>
  <c r="CZ142" i="14"/>
  <c r="CY142" i="14"/>
  <c r="CX142" i="14"/>
  <c r="CW142" i="14"/>
  <c r="CV142" i="14"/>
  <c r="CU142" i="14"/>
  <c r="CT142" i="14"/>
  <c r="CS142" i="14"/>
  <c r="CR142" i="14"/>
  <c r="CQ142" i="14"/>
  <c r="CP142" i="14"/>
  <c r="CO142" i="14"/>
  <c r="CN142" i="14"/>
  <c r="CM142" i="14"/>
  <c r="CL142" i="14"/>
  <c r="CK142" i="14"/>
  <c r="CJ142" i="14"/>
  <c r="CI142" i="14"/>
  <c r="CH142" i="14"/>
  <c r="CG142" i="14"/>
  <c r="CF142" i="14"/>
  <c r="CE142" i="14"/>
  <c r="CD142" i="14"/>
  <c r="CC142" i="14"/>
  <c r="CB142" i="14"/>
  <c r="CA142" i="14"/>
  <c r="BZ142" i="14"/>
  <c r="BY142" i="14"/>
  <c r="BX142" i="14"/>
  <c r="BW142" i="14"/>
  <c r="BV142" i="14"/>
  <c r="BU142" i="14"/>
  <c r="BT142" i="14"/>
  <c r="BS142" i="14"/>
  <c r="BR142" i="14"/>
  <c r="BQ142" i="14"/>
  <c r="BP142" i="14"/>
  <c r="BO142" i="14"/>
  <c r="BN142" i="14"/>
  <c r="BM142" i="14"/>
  <c r="BL142" i="14"/>
  <c r="BK142" i="14"/>
  <c r="BJ142" i="14"/>
  <c r="BI142" i="14"/>
  <c r="BH142" i="14"/>
  <c r="BG142" i="14"/>
  <c r="BF142" i="14"/>
  <c r="BE142" i="14"/>
  <c r="BD142" i="14"/>
  <c r="BC142" i="14"/>
  <c r="BB142" i="14"/>
  <c r="BA142" i="14"/>
  <c r="AZ142" i="14"/>
  <c r="AY142" i="14"/>
  <c r="AX142" i="14"/>
  <c r="AW142" i="14"/>
  <c r="AV142" i="14"/>
  <c r="AU142" i="14"/>
  <c r="AT142" i="14"/>
  <c r="AS142" i="14"/>
  <c r="AR142" i="14"/>
  <c r="AQ142" i="14"/>
  <c r="AP142" i="14"/>
  <c r="AO142" i="14"/>
  <c r="AN142" i="14"/>
  <c r="AM142" i="14"/>
  <c r="AL142" i="14"/>
  <c r="AK142" i="14"/>
  <c r="AJ142" i="14"/>
  <c r="AI142" i="14"/>
  <c r="AH142" i="14"/>
  <c r="AG142" i="14"/>
  <c r="AF142" i="14"/>
  <c r="AE142" i="14"/>
  <c r="AD142" i="14"/>
  <c r="AC142" i="14"/>
  <c r="AB142" i="14"/>
  <c r="AA142" i="14"/>
  <c r="Z142" i="14"/>
  <c r="Y142" i="14"/>
  <c r="X142" i="14"/>
  <c r="W142" i="14"/>
  <c r="V142" i="14"/>
  <c r="U142" i="14"/>
  <c r="T142" i="14"/>
  <c r="S142" i="14"/>
  <c r="R142" i="14"/>
  <c r="Q142" i="14"/>
  <c r="P142" i="14"/>
  <c r="O142" i="14"/>
  <c r="N142" i="14"/>
  <c r="M142" i="14"/>
  <c r="L142" i="14"/>
  <c r="K142" i="14"/>
  <c r="J142" i="14"/>
  <c r="I142" i="14"/>
  <c r="H142" i="14"/>
  <c r="G142" i="14"/>
  <c r="F142" i="14"/>
  <c r="E142" i="14"/>
  <c r="D142" i="14"/>
  <c r="DP141" i="14"/>
  <c r="DO141" i="14"/>
  <c r="DN141" i="14"/>
  <c r="DM141" i="14"/>
  <c r="DL141" i="14"/>
  <c r="DK141" i="14"/>
  <c r="DJ141" i="14"/>
  <c r="DI141" i="14"/>
  <c r="DH141" i="14"/>
  <c r="DG141" i="14"/>
  <c r="DF141" i="14"/>
  <c r="DE141" i="14"/>
  <c r="DD141" i="14"/>
  <c r="DC141" i="14"/>
  <c r="DB141" i="14"/>
  <c r="DW141" i="14" s="1"/>
  <c r="DA141" i="14"/>
  <c r="CZ141" i="14"/>
  <c r="CY141" i="14"/>
  <c r="CX141" i="14"/>
  <c r="CW141" i="14"/>
  <c r="CV141" i="14"/>
  <c r="CU141" i="14"/>
  <c r="CT141" i="14"/>
  <c r="CS141" i="14"/>
  <c r="CR141" i="14"/>
  <c r="CQ141" i="14"/>
  <c r="CP141" i="14"/>
  <c r="CO141" i="14"/>
  <c r="CN141" i="14"/>
  <c r="DP140" i="14"/>
  <c r="DO140" i="14"/>
  <c r="DN140" i="14"/>
  <c r="DM140" i="14"/>
  <c r="DL140" i="14"/>
  <c r="DK140" i="14"/>
  <c r="DJ140" i="14"/>
  <c r="DI140" i="14"/>
  <c r="DH140" i="14"/>
  <c r="DG140" i="14"/>
  <c r="DF140" i="14"/>
  <c r="DE140" i="14"/>
  <c r="DD140" i="14"/>
  <c r="DC140" i="14"/>
  <c r="DB140" i="14"/>
  <c r="DW140" i="14" s="1"/>
  <c r="DA140" i="14"/>
  <c r="CZ140" i="14"/>
  <c r="CY140" i="14"/>
  <c r="CX140" i="14"/>
  <c r="CW140" i="14"/>
  <c r="CV140" i="14"/>
  <c r="CU140" i="14"/>
  <c r="CT140" i="14"/>
  <c r="CS140" i="14"/>
  <c r="CR140" i="14"/>
  <c r="CQ140" i="14"/>
  <c r="CP140" i="14"/>
  <c r="CO140" i="14"/>
  <c r="CN140" i="14"/>
  <c r="CM140" i="14"/>
  <c r="CL140" i="14"/>
  <c r="CK140" i="14"/>
  <c r="CJ140" i="14"/>
  <c r="CI140" i="14"/>
  <c r="CH140" i="14"/>
  <c r="CG140" i="14"/>
  <c r="CF140" i="14"/>
  <c r="CE140" i="14"/>
  <c r="CD140" i="14"/>
  <c r="CC140" i="14"/>
  <c r="CB140" i="14"/>
  <c r="CA140" i="14"/>
  <c r="BZ140" i="14"/>
  <c r="BY140" i="14"/>
  <c r="BX140" i="14"/>
  <c r="BW140" i="14"/>
  <c r="BV140" i="14"/>
  <c r="BU140" i="14"/>
  <c r="BT140" i="14"/>
  <c r="BS140" i="14"/>
  <c r="BR140" i="14"/>
  <c r="BQ140" i="14"/>
  <c r="BP140" i="14"/>
  <c r="BO140" i="14"/>
  <c r="BN140" i="14"/>
  <c r="BM140" i="14"/>
  <c r="BL140" i="14"/>
  <c r="BK140" i="14"/>
  <c r="BJ140" i="14"/>
  <c r="BI140" i="14"/>
  <c r="BH140" i="14"/>
  <c r="BG140" i="14"/>
  <c r="BF140" i="14"/>
  <c r="BE140" i="14"/>
  <c r="BD140" i="14"/>
  <c r="BC140" i="14"/>
  <c r="BB140" i="14"/>
  <c r="BA140" i="14"/>
  <c r="AZ140" i="14"/>
  <c r="AY140" i="14"/>
  <c r="AX140" i="14"/>
  <c r="AW140" i="14"/>
  <c r="AV140" i="14"/>
  <c r="AU140" i="14"/>
  <c r="AT140" i="14"/>
  <c r="AS140" i="14"/>
  <c r="AR140" i="14"/>
  <c r="AQ140" i="14"/>
  <c r="AP140" i="14"/>
  <c r="AO140" i="14"/>
  <c r="AN140" i="14"/>
  <c r="AM140" i="14"/>
  <c r="AL140" i="14"/>
  <c r="AK140" i="14"/>
  <c r="AJ140" i="14"/>
  <c r="AI140" i="14"/>
  <c r="AH140" i="14"/>
  <c r="AG140" i="14"/>
  <c r="AF140" i="14"/>
  <c r="AE140" i="14"/>
  <c r="AD140" i="14"/>
  <c r="AC140" i="14"/>
  <c r="AB140" i="14"/>
  <c r="AA140" i="14"/>
  <c r="Z140" i="14"/>
  <c r="Y140" i="14"/>
  <c r="X140" i="14"/>
  <c r="W140" i="14"/>
  <c r="V140" i="14"/>
  <c r="U140" i="14"/>
  <c r="T140" i="14"/>
  <c r="S140" i="14"/>
  <c r="R140" i="14"/>
  <c r="Q140" i="14"/>
  <c r="P140" i="14"/>
  <c r="O140" i="14"/>
  <c r="N140" i="14"/>
  <c r="M140" i="14"/>
  <c r="L140" i="14"/>
  <c r="K140" i="14"/>
  <c r="J140" i="14"/>
  <c r="I140" i="14"/>
  <c r="H140" i="14"/>
  <c r="G140" i="14"/>
  <c r="F140" i="14"/>
  <c r="E140" i="14"/>
  <c r="D140" i="14"/>
  <c r="DP139" i="14"/>
  <c r="DO139" i="14"/>
  <c r="DN139" i="14"/>
  <c r="DM139" i="14"/>
  <c r="DL139" i="14"/>
  <c r="DK139" i="14"/>
  <c r="DJ139" i="14"/>
  <c r="DI139" i="14"/>
  <c r="DH139" i="14"/>
  <c r="DG139" i="14"/>
  <c r="DF139" i="14"/>
  <c r="DE139" i="14"/>
  <c r="DD139" i="14"/>
  <c r="DC139" i="14"/>
  <c r="DB139" i="14"/>
  <c r="DW139" i="14" s="1"/>
  <c r="DA139" i="14"/>
  <c r="CZ139" i="14"/>
  <c r="CY139" i="14"/>
  <c r="CX139" i="14"/>
  <c r="CW139" i="14"/>
  <c r="CV139" i="14"/>
  <c r="CU139" i="14"/>
  <c r="CT139" i="14"/>
  <c r="CS139" i="14"/>
  <c r="CR139" i="14"/>
  <c r="CQ139" i="14"/>
  <c r="CP139" i="14"/>
  <c r="CO139" i="14"/>
  <c r="CN139" i="14"/>
  <c r="CM139" i="14"/>
  <c r="CL139" i="14"/>
  <c r="CK139" i="14"/>
  <c r="CJ139" i="14"/>
  <c r="CI139" i="14"/>
  <c r="CH139" i="14"/>
  <c r="CG139" i="14"/>
  <c r="CF139" i="14"/>
  <c r="CE139" i="14"/>
  <c r="CD139" i="14"/>
  <c r="CC139" i="14"/>
  <c r="CB139" i="14"/>
  <c r="CA139" i="14"/>
  <c r="BZ139" i="14"/>
  <c r="BY139" i="14"/>
  <c r="BX139" i="14"/>
  <c r="BW139" i="14"/>
  <c r="BV139" i="14"/>
  <c r="BU139" i="14"/>
  <c r="BT139" i="14"/>
  <c r="BS139" i="14"/>
  <c r="BR139" i="14"/>
  <c r="BQ139" i="14"/>
  <c r="BP139" i="14"/>
  <c r="BO139" i="14"/>
  <c r="BN139" i="14"/>
  <c r="BM139" i="14"/>
  <c r="BL139" i="14"/>
  <c r="BK139" i="14"/>
  <c r="BJ139" i="14"/>
  <c r="BI139" i="14"/>
  <c r="BH139" i="14"/>
  <c r="BG139" i="14"/>
  <c r="BF139" i="14"/>
  <c r="BE139" i="14"/>
  <c r="BD139" i="14"/>
  <c r="BC139" i="14"/>
  <c r="BB139" i="14"/>
  <c r="BA139" i="14"/>
  <c r="AZ139" i="14"/>
  <c r="AY139" i="14"/>
  <c r="AX139" i="14"/>
  <c r="AW139" i="14"/>
  <c r="AV139" i="14"/>
  <c r="AU139" i="14"/>
  <c r="AT139" i="14"/>
  <c r="AS139" i="14"/>
  <c r="AR139" i="14"/>
  <c r="AQ139" i="14"/>
  <c r="AP139" i="14"/>
  <c r="AO139" i="14"/>
  <c r="AN139" i="14"/>
  <c r="AM139" i="14"/>
  <c r="AL139" i="14"/>
  <c r="AK139" i="14"/>
  <c r="AJ139" i="14"/>
  <c r="AI139" i="14"/>
  <c r="AH139" i="14"/>
  <c r="AG139" i="14"/>
  <c r="AF139" i="14"/>
  <c r="AE139" i="14"/>
  <c r="AD139" i="14"/>
  <c r="AC139" i="14"/>
  <c r="AB139" i="14"/>
  <c r="AA139" i="14"/>
  <c r="Z139" i="14"/>
  <c r="Y139" i="14"/>
  <c r="X139" i="14"/>
  <c r="W139" i="14"/>
  <c r="V139" i="14"/>
  <c r="U139" i="14"/>
  <c r="T139" i="14"/>
  <c r="S139" i="14"/>
  <c r="R139" i="14"/>
  <c r="Q139" i="14"/>
  <c r="P139" i="14"/>
  <c r="O139" i="14"/>
  <c r="N139" i="14"/>
  <c r="M139" i="14"/>
  <c r="L139" i="14"/>
  <c r="K139" i="14"/>
  <c r="J139" i="14"/>
  <c r="I139" i="14"/>
  <c r="H139" i="14"/>
  <c r="G139" i="14"/>
  <c r="F139" i="14"/>
  <c r="E139" i="14"/>
  <c r="D139" i="14"/>
  <c r="DP138" i="14"/>
  <c r="DO138" i="14"/>
  <c r="DN138" i="14"/>
  <c r="DM138" i="14"/>
  <c r="DL138" i="14"/>
  <c r="DK138" i="14"/>
  <c r="DJ138" i="14"/>
  <c r="DI138" i="14"/>
  <c r="DH138" i="14"/>
  <c r="DG138" i="14"/>
  <c r="DF138" i="14"/>
  <c r="DE138" i="14"/>
  <c r="DD138" i="14"/>
  <c r="DC138" i="14"/>
  <c r="DB138" i="14"/>
  <c r="DW138" i="14" s="1"/>
  <c r="DA138" i="14"/>
  <c r="CZ138" i="14"/>
  <c r="CY138" i="14"/>
  <c r="CX138" i="14"/>
  <c r="CW138" i="14"/>
  <c r="CV138" i="14"/>
  <c r="CU138" i="14"/>
  <c r="CT138" i="14"/>
  <c r="CS138" i="14"/>
  <c r="CR138" i="14"/>
  <c r="CQ138" i="14"/>
  <c r="CP138" i="14"/>
  <c r="CO138" i="14"/>
  <c r="CN138" i="14"/>
  <c r="CM138" i="14"/>
  <c r="CL138" i="14"/>
  <c r="CK138" i="14"/>
  <c r="CJ138" i="14"/>
  <c r="CI138" i="14"/>
  <c r="CH138" i="14"/>
  <c r="CG138" i="14"/>
  <c r="CF138" i="14"/>
  <c r="CE138" i="14"/>
  <c r="CD138" i="14"/>
  <c r="CC138" i="14"/>
  <c r="CB138" i="14"/>
  <c r="CA138" i="14"/>
  <c r="BZ138" i="14"/>
  <c r="BY138" i="14"/>
  <c r="BX138" i="14"/>
  <c r="BW138" i="14"/>
  <c r="BV138" i="14"/>
  <c r="BU138" i="14"/>
  <c r="BT138" i="14"/>
  <c r="BS138" i="14"/>
  <c r="BR138" i="14"/>
  <c r="BQ138" i="14"/>
  <c r="BP138" i="14"/>
  <c r="BO138" i="14"/>
  <c r="BN138" i="14"/>
  <c r="BM138" i="14"/>
  <c r="BL138" i="14"/>
  <c r="BK138" i="14"/>
  <c r="BJ138" i="14"/>
  <c r="BI138" i="14"/>
  <c r="BH138" i="14"/>
  <c r="BG138" i="14"/>
  <c r="BF138" i="14"/>
  <c r="BE138" i="14"/>
  <c r="BD138" i="14"/>
  <c r="BC138" i="14"/>
  <c r="BB138" i="14"/>
  <c r="BA138" i="14"/>
  <c r="AZ138" i="14"/>
  <c r="AY138" i="14"/>
  <c r="AX138" i="14"/>
  <c r="AW138" i="14"/>
  <c r="AV138" i="14"/>
  <c r="AU138" i="14"/>
  <c r="AT138" i="14"/>
  <c r="AS138" i="14"/>
  <c r="AR138" i="14"/>
  <c r="AQ138" i="14"/>
  <c r="AP138" i="14"/>
  <c r="AO138" i="14"/>
  <c r="AN138" i="14"/>
  <c r="AM138" i="14"/>
  <c r="AL138" i="14"/>
  <c r="AK138" i="14"/>
  <c r="AJ138" i="14"/>
  <c r="AI138" i="14"/>
  <c r="AH138" i="14"/>
  <c r="AG138" i="14"/>
  <c r="AF138" i="14"/>
  <c r="AE138" i="14"/>
  <c r="AD138" i="14"/>
  <c r="AC138" i="14"/>
  <c r="AB138" i="14"/>
  <c r="AA138" i="14"/>
  <c r="Z138" i="14"/>
  <c r="Y138" i="14"/>
  <c r="X138" i="14"/>
  <c r="W138" i="14"/>
  <c r="V138" i="14"/>
  <c r="U138" i="14"/>
  <c r="T138" i="14"/>
  <c r="S138" i="14"/>
  <c r="R138" i="14"/>
  <c r="Q138" i="14"/>
  <c r="P138" i="14"/>
  <c r="O138" i="14"/>
  <c r="N138" i="14"/>
  <c r="M138" i="14"/>
  <c r="L138" i="14"/>
  <c r="K138" i="14"/>
  <c r="J138" i="14"/>
  <c r="I138" i="14"/>
  <c r="H138" i="14"/>
  <c r="G138" i="14"/>
  <c r="F138" i="14"/>
  <c r="E138" i="14"/>
  <c r="D138" i="14"/>
  <c r="DP137" i="14"/>
  <c r="DO137" i="14"/>
  <c r="DN137" i="14"/>
  <c r="DM137" i="14"/>
  <c r="DL137" i="14"/>
  <c r="DK137" i="14"/>
  <c r="DJ137" i="14"/>
  <c r="DI137" i="14"/>
  <c r="DH137" i="14"/>
  <c r="DG137" i="14"/>
  <c r="DF137" i="14"/>
  <c r="DE137" i="14"/>
  <c r="DD137" i="14"/>
  <c r="DC137" i="14"/>
  <c r="DB137" i="14"/>
  <c r="DW137" i="14" s="1"/>
  <c r="DA137" i="14"/>
  <c r="CZ137" i="14"/>
  <c r="CY137" i="14"/>
  <c r="CX137" i="14"/>
  <c r="CW137" i="14"/>
  <c r="CV137" i="14"/>
  <c r="CU137" i="14"/>
  <c r="CT137" i="14"/>
  <c r="CS137" i="14"/>
  <c r="CR137" i="14"/>
  <c r="CQ137" i="14"/>
  <c r="CP137" i="14"/>
  <c r="CO137" i="14"/>
  <c r="CN137" i="14"/>
  <c r="CM137" i="14"/>
  <c r="CL137" i="14"/>
  <c r="CK137" i="14"/>
  <c r="CJ137" i="14"/>
  <c r="CI137" i="14"/>
  <c r="CH137" i="14"/>
  <c r="CG137" i="14"/>
  <c r="CF137" i="14"/>
  <c r="CE137" i="14"/>
  <c r="CD137" i="14"/>
  <c r="CC137" i="14"/>
  <c r="CB137" i="14"/>
  <c r="CA137" i="14"/>
  <c r="BZ137" i="14"/>
  <c r="BY137" i="14"/>
  <c r="BX137" i="14"/>
  <c r="BW137" i="14"/>
  <c r="BV137" i="14"/>
  <c r="BU137" i="14"/>
  <c r="BT137" i="14"/>
  <c r="BS137" i="14"/>
  <c r="BR137" i="14"/>
  <c r="BQ137" i="14"/>
  <c r="BP137" i="14"/>
  <c r="BO137" i="14"/>
  <c r="BN137" i="14"/>
  <c r="BM137" i="14"/>
  <c r="BL137" i="14"/>
  <c r="BK137" i="14"/>
  <c r="BJ137" i="14"/>
  <c r="BI137" i="14"/>
  <c r="BH137" i="14"/>
  <c r="BG137" i="14"/>
  <c r="BF137" i="14"/>
  <c r="BE137" i="14"/>
  <c r="BD137" i="14"/>
  <c r="BC137" i="14"/>
  <c r="BB137" i="14"/>
  <c r="BA137" i="14"/>
  <c r="AZ137" i="14"/>
  <c r="AY137" i="14"/>
  <c r="AX137" i="14"/>
  <c r="AW137" i="14"/>
  <c r="AV137" i="14"/>
  <c r="AU137" i="14"/>
  <c r="AT137" i="14"/>
  <c r="AS137" i="14"/>
  <c r="AR137" i="14"/>
  <c r="AQ137" i="14"/>
  <c r="AP137" i="14"/>
  <c r="AO137" i="14"/>
  <c r="AN137" i="14"/>
  <c r="AM137" i="14"/>
  <c r="AL137" i="14"/>
  <c r="AK137" i="14"/>
  <c r="AJ137" i="14"/>
  <c r="AI137" i="14"/>
  <c r="AH137" i="14"/>
  <c r="AG137" i="14"/>
  <c r="AF137" i="14"/>
  <c r="AE137" i="14"/>
  <c r="AD137" i="14"/>
  <c r="AC137" i="14"/>
  <c r="AB137" i="14"/>
  <c r="AA137" i="14"/>
  <c r="Z137" i="14"/>
  <c r="Y137" i="14"/>
  <c r="X137" i="14"/>
  <c r="W137" i="14"/>
  <c r="V137" i="14"/>
  <c r="U137" i="14"/>
  <c r="T137" i="14"/>
  <c r="S137" i="14"/>
  <c r="R137" i="14"/>
  <c r="Q137" i="14"/>
  <c r="P137" i="14"/>
  <c r="O137" i="14"/>
  <c r="N137" i="14"/>
  <c r="M137" i="14"/>
  <c r="L137" i="14"/>
  <c r="K137" i="14"/>
  <c r="J137" i="14"/>
  <c r="I137" i="14"/>
  <c r="H137" i="14"/>
  <c r="G137" i="14"/>
  <c r="F137" i="14"/>
  <c r="E137" i="14"/>
  <c r="D137" i="14"/>
  <c r="DP136" i="14"/>
  <c r="DO136" i="14"/>
  <c r="DN136" i="14"/>
  <c r="DM136" i="14"/>
  <c r="DL136" i="14"/>
  <c r="DK136" i="14"/>
  <c r="DJ136" i="14"/>
  <c r="DI136" i="14"/>
  <c r="DH136" i="14"/>
  <c r="DG136" i="14"/>
  <c r="DF136" i="14"/>
  <c r="DE136" i="14"/>
  <c r="DD136" i="14"/>
  <c r="DC136" i="14"/>
  <c r="DB136" i="14"/>
  <c r="DW136" i="14" s="1"/>
  <c r="DA136" i="14"/>
  <c r="CZ136" i="14"/>
  <c r="CY136" i="14"/>
  <c r="CX136" i="14"/>
  <c r="CW136" i="14"/>
  <c r="CV136" i="14"/>
  <c r="CU136" i="14"/>
  <c r="CT136" i="14"/>
  <c r="CS136" i="14"/>
  <c r="CR136" i="14"/>
  <c r="CQ136" i="14"/>
  <c r="CP136" i="14"/>
  <c r="CO136" i="14"/>
  <c r="CN136" i="14"/>
  <c r="CM136" i="14"/>
  <c r="CL136" i="14"/>
  <c r="CK136" i="14"/>
  <c r="CJ136" i="14"/>
  <c r="CI136" i="14"/>
  <c r="CH136" i="14"/>
  <c r="CG136" i="14"/>
  <c r="CF136" i="14"/>
  <c r="CE136" i="14"/>
  <c r="CD136" i="14"/>
  <c r="CC136" i="14"/>
  <c r="CB136" i="14"/>
  <c r="CA136" i="14"/>
  <c r="BZ136" i="14"/>
  <c r="BY136" i="14"/>
  <c r="BX136" i="14"/>
  <c r="BW136" i="14"/>
  <c r="BV136" i="14"/>
  <c r="BU136" i="14"/>
  <c r="BT136" i="14"/>
  <c r="BS136" i="14"/>
  <c r="BR136" i="14"/>
  <c r="BQ136" i="14"/>
  <c r="BP136" i="14"/>
  <c r="BO136" i="14"/>
  <c r="BN136" i="14"/>
  <c r="BM136" i="14"/>
  <c r="BL136" i="14"/>
  <c r="BK136" i="14"/>
  <c r="BJ136" i="14"/>
  <c r="BI136" i="14"/>
  <c r="BH136" i="14"/>
  <c r="BG136" i="14"/>
  <c r="BF136" i="14"/>
  <c r="BE136" i="14"/>
  <c r="BD136" i="14"/>
  <c r="BC136" i="14"/>
  <c r="BB136" i="14"/>
  <c r="BA136" i="14"/>
  <c r="AZ136" i="14"/>
  <c r="AY136" i="14"/>
  <c r="AX136" i="14"/>
  <c r="AW136" i="14"/>
  <c r="AV136" i="14"/>
  <c r="AU136" i="14"/>
  <c r="AT136" i="14"/>
  <c r="AS136" i="14"/>
  <c r="AR136" i="14"/>
  <c r="AQ136" i="14"/>
  <c r="AP136" i="14"/>
  <c r="AO136" i="14"/>
  <c r="AN136" i="14"/>
  <c r="AM136" i="14"/>
  <c r="AL136" i="14"/>
  <c r="AK136" i="14"/>
  <c r="AJ136" i="14"/>
  <c r="AI136" i="14"/>
  <c r="AH136" i="14"/>
  <c r="AG136" i="14"/>
  <c r="AF136" i="14"/>
  <c r="AE136" i="14"/>
  <c r="AD136" i="14"/>
  <c r="AC136" i="14"/>
  <c r="AB136" i="14"/>
  <c r="AA136" i="14"/>
  <c r="Z136" i="14"/>
  <c r="Y136" i="14"/>
  <c r="X136" i="14"/>
  <c r="W136" i="14"/>
  <c r="V136" i="14"/>
  <c r="U136" i="14"/>
  <c r="T136" i="14"/>
  <c r="S136" i="14"/>
  <c r="R136" i="14"/>
  <c r="Q136" i="14"/>
  <c r="P136" i="14"/>
  <c r="O136" i="14"/>
  <c r="N136" i="14"/>
  <c r="M136" i="14"/>
  <c r="L136" i="14"/>
  <c r="K136" i="14"/>
  <c r="J136" i="14"/>
  <c r="I136" i="14"/>
  <c r="H136" i="14"/>
  <c r="G136" i="14"/>
  <c r="F136" i="14"/>
  <c r="E136" i="14"/>
  <c r="D136" i="14"/>
  <c r="DP135" i="14"/>
  <c r="DO135" i="14"/>
  <c r="DN135" i="14"/>
  <c r="DM135" i="14"/>
  <c r="DL135" i="14"/>
  <c r="DK135" i="14"/>
  <c r="DJ135" i="14"/>
  <c r="DI135" i="14"/>
  <c r="DH135" i="14"/>
  <c r="DG135" i="14"/>
  <c r="DF135" i="14"/>
  <c r="DE135" i="14"/>
  <c r="DD135" i="14"/>
  <c r="DC135" i="14"/>
  <c r="DB135" i="14"/>
  <c r="DW135" i="14" s="1"/>
  <c r="DA135" i="14"/>
  <c r="CZ135" i="14"/>
  <c r="CY135" i="14"/>
  <c r="CX135" i="14"/>
  <c r="CW135" i="14"/>
  <c r="CV135" i="14"/>
  <c r="CU135" i="14"/>
  <c r="CT135" i="14"/>
  <c r="CS135" i="14"/>
  <c r="CR135" i="14"/>
  <c r="CQ135" i="14"/>
  <c r="CP135" i="14"/>
  <c r="CO135" i="14"/>
  <c r="CN135" i="14"/>
  <c r="CM135" i="14"/>
  <c r="CL135" i="14"/>
  <c r="CK135" i="14"/>
  <c r="CJ135" i="14"/>
  <c r="CI135" i="14"/>
  <c r="CH135" i="14"/>
  <c r="CG135" i="14"/>
  <c r="CF135" i="14"/>
  <c r="CE135" i="14"/>
  <c r="CD135" i="14"/>
  <c r="CC135" i="14"/>
  <c r="CB135" i="14"/>
  <c r="CA135" i="14"/>
  <c r="BZ135" i="14"/>
  <c r="BY135" i="14"/>
  <c r="BX135" i="14"/>
  <c r="BW135" i="14"/>
  <c r="BV135" i="14"/>
  <c r="BU135" i="14"/>
  <c r="BT135" i="14"/>
  <c r="BS135" i="14"/>
  <c r="BR135" i="14"/>
  <c r="BQ135" i="14"/>
  <c r="BP135" i="14"/>
  <c r="BO135" i="14"/>
  <c r="BN135" i="14"/>
  <c r="BM135" i="14"/>
  <c r="BL135" i="14"/>
  <c r="BK135" i="14"/>
  <c r="BJ135" i="14"/>
  <c r="BI135" i="14"/>
  <c r="BH135" i="14"/>
  <c r="BG135" i="14"/>
  <c r="BF135" i="14"/>
  <c r="BE135" i="14"/>
  <c r="BD135" i="14"/>
  <c r="BC135" i="14"/>
  <c r="BB135" i="14"/>
  <c r="BA135" i="14"/>
  <c r="AZ135" i="14"/>
  <c r="AY135" i="14"/>
  <c r="AX135" i="14"/>
  <c r="AW135" i="14"/>
  <c r="AV135" i="14"/>
  <c r="AU135" i="14"/>
  <c r="AT135" i="14"/>
  <c r="AS135" i="14"/>
  <c r="AR135" i="14"/>
  <c r="AQ135" i="14"/>
  <c r="AP135" i="14"/>
  <c r="AO135" i="14"/>
  <c r="AN135" i="14"/>
  <c r="AM135" i="14"/>
  <c r="AL135" i="14"/>
  <c r="AK135" i="14"/>
  <c r="AJ135" i="14"/>
  <c r="AI135" i="14"/>
  <c r="AH135" i="14"/>
  <c r="AG135" i="14"/>
  <c r="AF135" i="14"/>
  <c r="AE135" i="14"/>
  <c r="AD135" i="14"/>
  <c r="AC135" i="14"/>
  <c r="AB135" i="14"/>
  <c r="AA135" i="14"/>
  <c r="Z135" i="14"/>
  <c r="Y135" i="14"/>
  <c r="X135" i="14"/>
  <c r="W135" i="14"/>
  <c r="V135" i="14"/>
  <c r="U135" i="14"/>
  <c r="T135" i="14"/>
  <c r="S135" i="14"/>
  <c r="R135" i="14"/>
  <c r="Q135" i="14"/>
  <c r="P135" i="14"/>
  <c r="O135" i="14"/>
  <c r="N135" i="14"/>
  <c r="M135" i="14"/>
  <c r="L135" i="14"/>
  <c r="K135" i="14"/>
  <c r="J135" i="14"/>
  <c r="I135" i="14"/>
  <c r="H135" i="14"/>
  <c r="G135" i="14"/>
  <c r="F135" i="14"/>
  <c r="E135" i="14"/>
  <c r="D135" i="14"/>
  <c r="DP134" i="14"/>
  <c r="DO134" i="14"/>
  <c r="DN134" i="14"/>
  <c r="DM134" i="14"/>
  <c r="DL134" i="14"/>
  <c r="DK134" i="14"/>
  <c r="DJ134" i="14"/>
  <c r="DI134" i="14"/>
  <c r="DH134" i="14"/>
  <c r="DG134" i="14"/>
  <c r="DF134" i="14"/>
  <c r="DE134" i="14"/>
  <c r="DD134" i="14"/>
  <c r="DC134" i="14"/>
  <c r="DB134" i="14"/>
  <c r="DW134" i="14" s="1"/>
  <c r="DA134" i="14"/>
  <c r="CZ134" i="14"/>
  <c r="CY134" i="14"/>
  <c r="CX134" i="14"/>
  <c r="CW134" i="14"/>
  <c r="CV134" i="14"/>
  <c r="CU134" i="14"/>
  <c r="CT134" i="14"/>
  <c r="CS134" i="14"/>
  <c r="CR134" i="14"/>
  <c r="CQ134" i="14"/>
  <c r="CP134" i="14"/>
  <c r="CO134" i="14"/>
  <c r="CN134" i="14"/>
  <c r="CM134" i="14"/>
  <c r="CL134" i="14"/>
  <c r="CK134" i="14"/>
  <c r="CJ134" i="14"/>
  <c r="CI134" i="14"/>
  <c r="CH134" i="14"/>
  <c r="CG134" i="14"/>
  <c r="CF134" i="14"/>
  <c r="CE134" i="14"/>
  <c r="CD134" i="14"/>
  <c r="CC134" i="14"/>
  <c r="CB134" i="14"/>
  <c r="CA134" i="14"/>
  <c r="BZ134" i="14"/>
  <c r="BY134" i="14"/>
  <c r="BX134" i="14"/>
  <c r="BW134" i="14"/>
  <c r="BV134" i="14"/>
  <c r="BU134" i="14"/>
  <c r="BT134" i="14"/>
  <c r="BS134" i="14"/>
  <c r="BR134" i="14"/>
  <c r="BQ134" i="14"/>
  <c r="BP134" i="14"/>
  <c r="BO134" i="14"/>
  <c r="BN134" i="14"/>
  <c r="BM134" i="14"/>
  <c r="BL134" i="14"/>
  <c r="BK134" i="14"/>
  <c r="BJ134" i="14"/>
  <c r="BI134" i="14"/>
  <c r="BH134" i="14"/>
  <c r="BG134" i="14"/>
  <c r="BF134" i="14"/>
  <c r="BE134" i="14"/>
  <c r="BD134" i="14"/>
  <c r="BC134" i="14"/>
  <c r="BB134" i="14"/>
  <c r="BA134" i="14"/>
  <c r="AZ134" i="14"/>
  <c r="AY134" i="14"/>
  <c r="AX134" i="14"/>
  <c r="AW134" i="14"/>
  <c r="AV134" i="14"/>
  <c r="AU134" i="14"/>
  <c r="AT134" i="14"/>
  <c r="AS134" i="14"/>
  <c r="AR134" i="14"/>
  <c r="AQ134" i="14"/>
  <c r="AP134" i="14"/>
  <c r="AO134" i="14"/>
  <c r="AN134" i="14"/>
  <c r="AM134" i="14"/>
  <c r="AL134" i="14"/>
  <c r="AK134" i="14"/>
  <c r="AJ134" i="14"/>
  <c r="AI134" i="14"/>
  <c r="AH134" i="14"/>
  <c r="AG134" i="14"/>
  <c r="AF134" i="14"/>
  <c r="AE134" i="14"/>
  <c r="AD134" i="14"/>
  <c r="AC134" i="14"/>
  <c r="AB134" i="14"/>
  <c r="AA134" i="14"/>
  <c r="Z134" i="14"/>
  <c r="Y134" i="14"/>
  <c r="X134" i="14"/>
  <c r="W134" i="14"/>
  <c r="V134" i="14"/>
  <c r="U134" i="14"/>
  <c r="T134" i="14"/>
  <c r="S134" i="14"/>
  <c r="R134" i="14"/>
  <c r="Q134" i="14"/>
  <c r="P134" i="14"/>
  <c r="O134" i="14"/>
  <c r="N134" i="14"/>
  <c r="M134" i="14"/>
  <c r="L134" i="14"/>
  <c r="K134" i="14"/>
  <c r="J134" i="14"/>
  <c r="I134" i="14"/>
  <c r="H134" i="14"/>
  <c r="G134" i="14"/>
  <c r="F134" i="14"/>
  <c r="E134" i="14"/>
  <c r="D134" i="14"/>
  <c r="DP133" i="14"/>
  <c r="DO133" i="14"/>
  <c r="DN133" i="14"/>
  <c r="DM133" i="14"/>
  <c r="DL133" i="14"/>
  <c r="DK133" i="14"/>
  <c r="DJ133" i="14"/>
  <c r="DI133" i="14"/>
  <c r="DH133" i="14"/>
  <c r="DG133" i="14"/>
  <c r="DF133" i="14"/>
  <c r="DE133" i="14"/>
  <c r="DD133" i="14"/>
  <c r="DC133" i="14"/>
  <c r="DB133" i="14"/>
  <c r="DW133" i="14" s="1"/>
  <c r="DA133" i="14"/>
  <c r="CZ133" i="14"/>
  <c r="CY133" i="14"/>
  <c r="CX133" i="14"/>
  <c r="CW133" i="14"/>
  <c r="CV133" i="14"/>
  <c r="CU133" i="14"/>
  <c r="CT133" i="14"/>
  <c r="CS133" i="14"/>
  <c r="CR133" i="14"/>
  <c r="CQ133" i="14"/>
  <c r="CP133" i="14"/>
  <c r="CO133" i="14"/>
  <c r="CN133" i="14"/>
  <c r="CM133" i="14"/>
  <c r="CL133" i="14"/>
  <c r="CK133" i="14"/>
  <c r="CJ133" i="14"/>
  <c r="CI133" i="14"/>
  <c r="CH133" i="14"/>
  <c r="CG133" i="14"/>
  <c r="CF133" i="14"/>
  <c r="CE133" i="14"/>
  <c r="CD133" i="14"/>
  <c r="CC133" i="14"/>
  <c r="CB133" i="14"/>
  <c r="CA133" i="14"/>
  <c r="BZ133" i="14"/>
  <c r="BY133" i="14"/>
  <c r="BX133" i="14"/>
  <c r="BW133" i="14"/>
  <c r="BV133" i="14"/>
  <c r="BU133" i="14"/>
  <c r="BT133" i="14"/>
  <c r="BS133" i="14"/>
  <c r="BR133" i="14"/>
  <c r="BQ133" i="14"/>
  <c r="BP133" i="14"/>
  <c r="BO133" i="14"/>
  <c r="BN133" i="14"/>
  <c r="BM133" i="14"/>
  <c r="BL133" i="14"/>
  <c r="BK133" i="14"/>
  <c r="BJ133" i="14"/>
  <c r="BI133" i="14"/>
  <c r="BH133" i="14"/>
  <c r="BG133" i="14"/>
  <c r="BF133" i="14"/>
  <c r="BE133" i="14"/>
  <c r="BD133" i="14"/>
  <c r="BC133" i="14"/>
  <c r="BB133" i="14"/>
  <c r="BA133" i="14"/>
  <c r="AZ133" i="14"/>
  <c r="AY133" i="14"/>
  <c r="AX133" i="14"/>
  <c r="AW133" i="14"/>
  <c r="AV133" i="14"/>
  <c r="AU133" i="14"/>
  <c r="AT133" i="14"/>
  <c r="AS133" i="14"/>
  <c r="AR133" i="14"/>
  <c r="AQ133" i="14"/>
  <c r="AP133" i="14"/>
  <c r="AO133" i="14"/>
  <c r="AN133" i="14"/>
  <c r="AM133" i="14"/>
  <c r="AL133" i="14"/>
  <c r="AK133" i="14"/>
  <c r="AJ133" i="14"/>
  <c r="AI133" i="14"/>
  <c r="AH133" i="14"/>
  <c r="AG133" i="14"/>
  <c r="AF133" i="14"/>
  <c r="AE133" i="14"/>
  <c r="AD133" i="14"/>
  <c r="AC133" i="14"/>
  <c r="AB133" i="14"/>
  <c r="AA133" i="14"/>
  <c r="Z133" i="14"/>
  <c r="Y133" i="14"/>
  <c r="X133" i="14"/>
  <c r="W133" i="14"/>
  <c r="V133" i="14"/>
  <c r="U133" i="14"/>
  <c r="T133" i="14"/>
  <c r="S133" i="14"/>
  <c r="R133" i="14"/>
  <c r="Q133" i="14"/>
  <c r="P133" i="14"/>
  <c r="O133" i="14"/>
  <c r="N133" i="14"/>
  <c r="M133" i="14"/>
  <c r="L133" i="14"/>
  <c r="K133" i="14"/>
  <c r="J133" i="14"/>
  <c r="I133" i="14"/>
  <c r="H133" i="14"/>
  <c r="G133" i="14"/>
  <c r="F133" i="14"/>
  <c r="E133" i="14"/>
  <c r="D133" i="14"/>
  <c r="DP132" i="14"/>
  <c r="DO132" i="14"/>
  <c r="DN132" i="14"/>
  <c r="DM132" i="14"/>
  <c r="DL132" i="14"/>
  <c r="DK132" i="14"/>
  <c r="DJ132" i="14"/>
  <c r="DI132" i="14"/>
  <c r="DH132" i="14"/>
  <c r="DG132" i="14"/>
  <c r="DF132" i="14"/>
  <c r="DE132" i="14"/>
  <c r="DD132" i="14"/>
  <c r="DC132" i="14"/>
  <c r="DB132" i="14"/>
  <c r="DW132" i="14" s="1"/>
  <c r="DA132" i="14"/>
  <c r="CZ132" i="14"/>
  <c r="CY132" i="14"/>
  <c r="CX132" i="14"/>
  <c r="CW132" i="14"/>
  <c r="CV132" i="14"/>
  <c r="CU132" i="14"/>
  <c r="CT132" i="14"/>
  <c r="CS132" i="14"/>
  <c r="CR132" i="14"/>
  <c r="CQ132" i="14"/>
  <c r="CP132" i="14"/>
  <c r="CO132" i="14"/>
  <c r="CN132" i="14"/>
  <c r="CM132" i="14"/>
  <c r="CL132" i="14"/>
  <c r="CK132" i="14"/>
  <c r="CJ132" i="14"/>
  <c r="CI132" i="14"/>
  <c r="CH132" i="14"/>
  <c r="CG132" i="14"/>
  <c r="CF132" i="14"/>
  <c r="CE132" i="14"/>
  <c r="CD132" i="14"/>
  <c r="CC132" i="14"/>
  <c r="CB132" i="14"/>
  <c r="CA132" i="14"/>
  <c r="BZ132" i="14"/>
  <c r="BY132" i="14"/>
  <c r="BX132" i="14"/>
  <c r="BW132" i="14"/>
  <c r="BV132" i="14"/>
  <c r="BU132" i="14"/>
  <c r="BT132" i="14"/>
  <c r="BS132" i="14"/>
  <c r="BR132" i="14"/>
  <c r="BQ132" i="14"/>
  <c r="BP132" i="14"/>
  <c r="BO132" i="14"/>
  <c r="BN132" i="14"/>
  <c r="BM132" i="14"/>
  <c r="BL132" i="14"/>
  <c r="BK132" i="14"/>
  <c r="BJ132" i="14"/>
  <c r="BI132" i="14"/>
  <c r="BH132" i="14"/>
  <c r="BG132" i="14"/>
  <c r="BF132" i="14"/>
  <c r="BE132" i="14"/>
  <c r="BD132" i="14"/>
  <c r="BC132" i="14"/>
  <c r="BB132" i="14"/>
  <c r="BA132" i="14"/>
  <c r="AZ132" i="14"/>
  <c r="AY132" i="14"/>
  <c r="AX132" i="14"/>
  <c r="AW132" i="14"/>
  <c r="AV132" i="14"/>
  <c r="AU132" i="14"/>
  <c r="AT132" i="14"/>
  <c r="AS132" i="14"/>
  <c r="AR132" i="14"/>
  <c r="AQ132" i="14"/>
  <c r="AP132" i="14"/>
  <c r="AO132" i="14"/>
  <c r="AN132" i="14"/>
  <c r="AM132" i="14"/>
  <c r="AL132" i="14"/>
  <c r="AK132" i="14"/>
  <c r="AJ132" i="14"/>
  <c r="AI132" i="14"/>
  <c r="AH132" i="14"/>
  <c r="AG132" i="14"/>
  <c r="AF132" i="14"/>
  <c r="AE132" i="14"/>
  <c r="AD132" i="14"/>
  <c r="AC132" i="14"/>
  <c r="AB132" i="14"/>
  <c r="AA132" i="14"/>
  <c r="Z132" i="14"/>
  <c r="Y132" i="14"/>
  <c r="X132" i="14"/>
  <c r="W132" i="14"/>
  <c r="V132" i="14"/>
  <c r="U132" i="14"/>
  <c r="T132" i="14"/>
  <c r="S132" i="14"/>
  <c r="R132" i="14"/>
  <c r="Q132" i="14"/>
  <c r="P132" i="14"/>
  <c r="O132" i="14"/>
  <c r="N132" i="14"/>
  <c r="M132" i="14"/>
  <c r="L132" i="14"/>
  <c r="K132" i="14"/>
  <c r="J132" i="14"/>
  <c r="I132" i="14"/>
  <c r="H132" i="14"/>
  <c r="G132" i="14"/>
  <c r="F132" i="14"/>
  <c r="E132" i="14"/>
  <c r="D132" i="14"/>
  <c r="DP131" i="14"/>
  <c r="DO131" i="14"/>
  <c r="DN131" i="14"/>
  <c r="DM131" i="14"/>
  <c r="DL131" i="14"/>
  <c r="DK131" i="14"/>
  <c r="DJ131" i="14"/>
  <c r="DI131" i="14"/>
  <c r="DH131" i="14"/>
  <c r="DG131" i="14"/>
  <c r="DF131" i="14"/>
  <c r="DE131" i="14"/>
  <c r="DD131" i="14"/>
  <c r="DC131" i="14"/>
  <c r="DB131" i="14"/>
  <c r="DW131" i="14" s="1"/>
  <c r="DA131" i="14"/>
  <c r="CZ131" i="14"/>
  <c r="CY131" i="14"/>
  <c r="CX131" i="14"/>
  <c r="CW131" i="14"/>
  <c r="CV131" i="14"/>
  <c r="CU131" i="14"/>
  <c r="CT131" i="14"/>
  <c r="CS131" i="14"/>
  <c r="CR131" i="14"/>
  <c r="CQ131" i="14"/>
  <c r="CP131" i="14"/>
  <c r="CO131" i="14"/>
  <c r="CM131" i="14"/>
  <c r="CL131" i="14"/>
  <c r="CK131" i="14"/>
  <c r="CJ131" i="14"/>
  <c r="CI131" i="14"/>
  <c r="CH131" i="14"/>
  <c r="CG131" i="14"/>
  <c r="CF131" i="14"/>
  <c r="CE131" i="14"/>
  <c r="CD131" i="14"/>
  <c r="CC131" i="14"/>
  <c r="CB131" i="14"/>
  <c r="CA131" i="14"/>
  <c r="BZ131" i="14"/>
  <c r="BY131" i="14"/>
  <c r="BX131" i="14"/>
  <c r="BW131" i="14"/>
  <c r="BV131" i="14"/>
  <c r="BU131" i="14"/>
  <c r="BT131" i="14"/>
  <c r="BS131" i="14"/>
  <c r="BR131" i="14"/>
  <c r="BQ131" i="14"/>
  <c r="BP131" i="14"/>
  <c r="BO131" i="14"/>
  <c r="BN131" i="14"/>
  <c r="BM131" i="14"/>
  <c r="BL131" i="14"/>
  <c r="BK131" i="14"/>
  <c r="BJ131" i="14"/>
  <c r="BI131" i="14"/>
  <c r="BH131" i="14"/>
  <c r="BG131" i="14"/>
  <c r="BF131" i="14"/>
  <c r="BE131" i="14"/>
  <c r="BD131" i="14"/>
  <c r="BC131" i="14"/>
  <c r="BB131" i="14"/>
  <c r="BA131" i="14"/>
  <c r="AZ131" i="14"/>
  <c r="AY131" i="14"/>
  <c r="AX131" i="14"/>
  <c r="AW131" i="14"/>
  <c r="AV131" i="14"/>
  <c r="AU131" i="14"/>
  <c r="AT131" i="14"/>
  <c r="AS131" i="14"/>
  <c r="AR131" i="14"/>
  <c r="AQ131" i="14"/>
  <c r="AP131" i="14"/>
  <c r="AO131" i="14"/>
  <c r="AN131" i="14"/>
  <c r="AM131" i="14"/>
  <c r="AL131" i="14"/>
  <c r="AK131" i="14"/>
  <c r="AJ131" i="14"/>
  <c r="AI131" i="14"/>
  <c r="AH131" i="14"/>
  <c r="AG131" i="14"/>
  <c r="AF131" i="14"/>
  <c r="AE131" i="14"/>
  <c r="AD131" i="14"/>
  <c r="AC131" i="14"/>
  <c r="AB131" i="14"/>
  <c r="AA131" i="14"/>
  <c r="Z131" i="14"/>
  <c r="Y131" i="14"/>
  <c r="X131" i="14"/>
  <c r="W131" i="14"/>
  <c r="V131" i="14"/>
  <c r="U131" i="14"/>
  <c r="T131" i="14"/>
  <c r="S131" i="14"/>
  <c r="R131" i="14"/>
  <c r="Q131" i="14"/>
  <c r="P131" i="14"/>
  <c r="O131" i="14"/>
  <c r="N131" i="14"/>
  <c r="M131" i="14"/>
  <c r="L131" i="14"/>
  <c r="K131" i="14"/>
  <c r="J131" i="14"/>
  <c r="I131" i="14"/>
  <c r="H131" i="14"/>
  <c r="G131" i="14"/>
  <c r="F131" i="14"/>
  <c r="E131" i="14"/>
  <c r="D131" i="14"/>
  <c r="DP130" i="14"/>
  <c r="DO130" i="14"/>
  <c r="DN130" i="14"/>
  <c r="DM130" i="14"/>
  <c r="DL130" i="14"/>
  <c r="DK130" i="14"/>
  <c r="DJ130" i="14"/>
  <c r="DI130" i="14"/>
  <c r="DH130" i="14"/>
  <c r="DG130" i="14"/>
  <c r="DF130" i="14"/>
  <c r="DE130" i="14"/>
  <c r="DD130" i="14"/>
  <c r="DC130" i="14"/>
  <c r="DB130" i="14"/>
  <c r="DW130" i="14" s="1"/>
  <c r="DA130" i="14"/>
  <c r="CZ130" i="14"/>
  <c r="CY130" i="14"/>
  <c r="CX130" i="14"/>
  <c r="CW130" i="14"/>
  <c r="CV130" i="14"/>
  <c r="CU130" i="14"/>
  <c r="CT130" i="14"/>
  <c r="CS130" i="14"/>
  <c r="CR130" i="14"/>
  <c r="CQ130" i="14"/>
  <c r="CP130" i="14"/>
  <c r="CO130" i="14"/>
  <c r="CN130" i="14"/>
  <c r="DP129" i="14"/>
  <c r="DO129" i="14"/>
  <c r="DN129" i="14"/>
  <c r="DM129" i="14"/>
  <c r="DL129" i="14"/>
  <c r="DK129" i="14"/>
  <c r="DJ129" i="14"/>
  <c r="DI129" i="14"/>
  <c r="DH129" i="14"/>
  <c r="DG129" i="14"/>
  <c r="DF129" i="14"/>
  <c r="DE129" i="14"/>
  <c r="DD129" i="14"/>
  <c r="DC129" i="14"/>
  <c r="DB129" i="14"/>
  <c r="DW129" i="14" s="1"/>
  <c r="DA129" i="14"/>
  <c r="CZ129" i="14"/>
  <c r="CY129" i="14"/>
  <c r="CX129" i="14"/>
  <c r="CW129" i="14"/>
  <c r="CV129" i="14"/>
  <c r="CU129" i="14"/>
  <c r="CT129" i="14"/>
  <c r="CS129" i="14"/>
  <c r="CR129" i="14"/>
  <c r="CQ129" i="14"/>
  <c r="CP129" i="14"/>
  <c r="CO129" i="14"/>
  <c r="CN129" i="14"/>
  <c r="CM129" i="14"/>
  <c r="CL129" i="14"/>
  <c r="CK129" i="14"/>
  <c r="CJ129" i="14"/>
  <c r="CI129" i="14"/>
  <c r="CH129" i="14"/>
  <c r="CG129" i="14"/>
  <c r="CF129" i="14"/>
  <c r="CE129" i="14"/>
  <c r="CD129" i="14"/>
  <c r="CC129" i="14"/>
  <c r="CB129" i="14"/>
  <c r="CA129" i="14"/>
  <c r="BZ129" i="14"/>
  <c r="BY129" i="14"/>
  <c r="BX129" i="14"/>
  <c r="BW129" i="14"/>
  <c r="BV129" i="14"/>
  <c r="BU129" i="14"/>
  <c r="BT129" i="14"/>
  <c r="BS129" i="14"/>
  <c r="BR129" i="14"/>
  <c r="BQ129" i="14"/>
  <c r="BP129" i="14"/>
  <c r="BO129" i="14"/>
  <c r="BN129" i="14"/>
  <c r="BM129" i="14"/>
  <c r="BL129" i="14"/>
  <c r="BK129" i="14"/>
  <c r="BJ129" i="14"/>
  <c r="BI129" i="14"/>
  <c r="BH129" i="14"/>
  <c r="BG129" i="14"/>
  <c r="BF129" i="14"/>
  <c r="BE129" i="14"/>
  <c r="BD129" i="14"/>
  <c r="BC129" i="14"/>
  <c r="BB129" i="14"/>
  <c r="BA129" i="14"/>
  <c r="AZ129" i="14"/>
  <c r="AY129" i="14"/>
  <c r="AX129" i="14"/>
  <c r="AW129" i="14"/>
  <c r="AV129" i="14"/>
  <c r="AU129" i="14"/>
  <c r="AT129" i="14"/>
  <c r="AS129" i="14"/>
  <c r="AR129" i="14"/>
  <c r="AQ129" i="14"/>
  <c r="AP129" i="14"/>
  <c r="AO129" i="14"/>
  <c r="AN129" i="14"/>
  <c r="AM129" i="14"/>
  <c r="AL129" i="14"/>
  <c r="AK129" i="14"/>
  <c r="AJ129" i="14"/>
  <c r="AI129" i="14"/>
  <c r="AH129" i="14"/>
  <c r="AG129" i="14"/>
  <c r="AF129" i="14"/>
  <c r="AE129" i="14"/>
  <c r="AD129" i="14"/>
  <c r="AC129" i="14"/>
  <c r="AB129" i="14"/>
  <c r="AA129" i="14"/>
  <c r="Z129" i="14"/>
  <c r="Y129" i="14"/>
  <c r="X129" i="14"/>
  <c r="W129" i="14"/>
  <c r="V129" i="14"/>
  <c r="U129" i="14"/>
  <c r="T129" i="14"/>
  <c r="S129" i="14"/>
  <c r="R129" i="14"/>
  <c r="Q129" i="14"/>
  <c r="P129" i="14"/>
  <c r="O129" i="14"/>
  <c r="N129" i="14"/>
  <c r="M129" i="14"/>
  <c r="L129" i="14"/>
  <c r="K129" i="14"/>
  <c r="J129" i="14"/>
  <c r="I129" i="14"/>
  <c r="H129" i="14"/>
  <c r="G129" i="14"/>
  <c r="F129" i="14"/>
  <c r="E129" i="14"/>
  <c r="D129" i="14"/>
  <c r="DP128" i="14"/>
  <c r="DO128" i="14"/>
  <c r="DN128" i="14"/>
  <c r="DM128" i="14"/>
  <c r="DL128" i="14"/>
  <c r="DK128" i="14"/>
  <c r="DJ128" i="14"/>
  <c r="DI128" i="14"/>
  <c r="DH128" i="14"/>
  <c r="DG128" i="14"/>
  <c r="DF128" i="14"/>
  <c r="DE128" i="14"/>
  <c r="DD128" i="14"/>
  <c r="DC128" i="14"/>
  <c r="DB128" i="14"/>
  <c r="DW128" i="14" s="1"/>
  <c r="DA128" i="14"/>
  <c r="CZ128" i="14"/>
  <c r="CY128" i="14"/>
  <c r="CX128" i="14"/>
  <c r="CW128" i="14"/>
  <c r="CV128" i="14"/>
  <c r="CU128" i="14"/>
  <c r="CT128" i="14"/>
  <c r="CS128" i="14"/>
  <c r="CR128" i="14"/>
  <c r="CQ128" i="14"/>
  <c r="CP128" i="14"/>
  <c r="CO128" i="14"/>
  <c r="CN128" i="14"/>
  <c r="CM128" i="14"/>
  <c r="CL128" i="14"/>
  <c r="CK128" i="14"/>
  <c r="CJ128" i="14"/>
  <c r="CI128" i="14"/>
  <c r="CH128" i="14"/>
  <c r="CG128" i="14"/>
  <c r="CF128" i="14"/>
  <c r="CE128" i="14"/>
  <c r="CD128" i="14"/>
  <c r="CC128" i="14"/>
  <c r="CB128" i="14"/>
  <c r="CA128" i="14"/>
  <c r="BZ128" i="14"/>
  <c r="BY128" i="14"/>
  <c r="BX128" i="14"/>
  <c r="BW128" i="14"/>
  <c r="BV128" i="14"/>
  <c r="BU128" i="14"/>
  <c r="BT128" i="14"/>
  <c r="BS128" i="14"/>
  <c r="BR128" i="14"/>
  <c r="BQ128" i="14"/>
  <c r="BP128" i="14"/>
  <c r="BO128" i="14"/>
  <c r="BN128" i="14"/>
  <c r="BM128" i="14"/>
  <c r="BL128" i="14"/>
  <c r="BK128" i="14"/>
  <c r="BJ128" i="14"/>
  <c r="BI128" i="14"/>
  <c r="BH128" i="14"/>
  <c r="BG128" i="14"/>
  <c r="BF128" i="14"/>
  <c r="BE128" i="14"/>
  <c r="BD128" i="14"/>
  <c r="BC128" i="14"/>
  <c r="BB128" i="14"/>
  <c r="BA128" i="14"/>
  <c r="AZ128" i="14"/>
  <c r="AY128" i="14"/>
  <c r="AX128" i="14"/>
  <c r="AW128" i="14"/>
  <c r="AV128" i="14"/>
  <c r="AU128" i="14"/>
  <c r="AT128" i="14"/>
  <c r="AS128" i="14"/>
  <c r="AR128" i="14"/>
  <c r="AQ128" i="14"/>
  <c r="AP128" i="14"/>
  <c r="AO128" i="14"/>
  <c r="AN128" i="14"/>
  <c r="AM128" i="14"/>
  <c r="AL128" i="14"/>
  <c r="AK128" i="14"/>
  <c r="AJ128" i="14"/>
  <c r="AI128" i="14"/>
  <c r="AH128" i="14"/>
  <c r="AG128" i="14"/>
  <c r="AF128" i="14"/>
  <c r="AE128" i="14"/>
  <c r="AD128" i="14"/>
  <c r="AC128" i="14"/>
  <c r="AB128" i="14"/>
  <c r="AA128" i="14"/>
  <c r="Z128" i="14"/>
  <c r="Y128" i="14"/>
  <c r="X128" i="14"/>
  <c r="W128" i="14"/>
  <c r="V128" i="14"/>
  <c r="U128" i="14"/>
  <c r="T128" i="14"/>
  <c r="S128" i="14"/>
  <c r="R128" i="14"/>
  <c r="Q128" i="14"/>
  <c r="P128" i="14"/>
  <c r="O128" i="14"/>
  <c r="N128" i="14"/>
  <c r="M128" i="14"/>
  <c r="L128" i="14"/>
  <c r="K128" i="14"/>
  <c r="J128" i="14"/>
  <c r="I128" i="14"/>
  <c r="H128" i="14"/>
  <c r="G128" i="14"/>
  <c r="F128" i="14"/>
  <c r="E128" i="14"/>
  <c r="D128" i="14"/>
  <c r="DP127" i="14"/>
  <c r="DO127" i="14"/>
  <c r="DN127" i="14"/>
  <c r="DM127" i="14"/>
  <c r="DL127" i="14"/>
  <c r="DK127" i="14"/>
  <c r="DJ127" i="14"/>
  <c r="DI127" i="14"/>
  <c r="DH127" i="14"/>
  <c r="DG127" i="14"/>
  <c r="DF127" i="14"/>
  <c r="DE127" i="14"/>
  <c r="DD127" i="14"/>
  <c r="DC127" i="14"/>
  <c r="DB127" i="14"/>
  <c r="DW127" i="14" s="1"/>
  <c r="DA127" i="14"/>
  <c r="CZ127" i="14"/>
  <c r="CY127" i="14"/>
  <c r="CX127" i="14"/>
  <c r="CW127" i="14"/>
  <c r="CV127" i="14"/>
  <c r="CU127" i="14"/>
  <c r="CT127" i="14"/>
  <c r="CS127" i="14"/>
  <c r="CR127" i="14"/>
  <c r="CQ127" i="14"/>
  <c r="CP127" i="14"/>
  <c r="CO127" i="14"/>
  <c r="CN127" i="14"/>
  <c r="CM127" i="14"/>
  <c r="CL127" i="14"/>
  <c r="CK127" i="14"/>
  <c r="CJ127" i="14"/>
  <c r="CI127" i="14"/>
  <c r="CH127" i="14"/>
  <c r="CG127" i="14"/>
  <c r="CF127" i="14"/>
  <c r="CE127" i="14"/>
  <c r="CD127" i="14"/>
  <c r="CC127" i="14"/>
  <c r="CB127" i="14"/>
  <c r="CA127" i="14"/>
  <c r="BZ127" i="14"/>
  <c r="BY127" i="14"/>
  <c r="BX127" i="14"/>
  <c r="BW127" i="14"/>
  <c r="BV127" i="14"/>
  <c r="BU127" i="14"/>
  <c r="BT127" i="14"/>
  <c r="BS127" i="14"/>
  <c r="BR127" i="14"/>
  <c r="BQ127" i="14"/>
  <c r="BP127" i="14"/>
  <c r="BO127" i="14"/>
  <c r="BN127" i="14"/>
  <c r="BM127" i="14"/>
  <c r="BL127" i="14"/>
  <c r="BK127" i="14"/>
  <c r="BJ127" i="14"/>
  <c r="BI127" i="14"/>
  <c r="BH127" i="14"/>
  <c r="BG127" i="14"/>
  <c r="BF127" i="14"/>
  <c r="BE127" i="14"/>
  <c r="BD127" i="14"/>
  <c r="BC127" i="14"/>
  <c r="BB127" i="14"/>
  <c r="BA127" i="14"/>
  <c r="AZ127" i="14"/>
  <c r="AY127" i="14"/>
  <c r="AX127" i="14"/>
  <c r="AW127" i="14"/>
  <c r="AV127" i="14"/>
  <c r="AU127" i="14"/>
  <c r="AT127" i="14"/>
  <c r="AS127" i="14"/>
  <c r="AR127" i="14"/>
  <c r="AQ127" i="14"/>
  <c r="AP127" i="14"/>
  <c r="AO127" i="14"/>
  <c r="AN127" i="14"/>
  <c r="AM127" i="14"/>
  <c r="AL127" i="14"/>
  <c r="AK127" i="14"/>
  <c r="AJ127" i="14"/>
  <c r="AI127" i="14"/>
  <c r="AH127" i="14"/>
  <c r="AG127" i="14"/>
  <c r="AF127" i="14"/>
  <c r="AE127" i="14"/>
  <c r="AD127" i="14"/>
  <c r="AC127" i="14"/>
  <c r="AB127" i="14"/>
  <c r="AA127" i="14"/>
  <c r="Z127" i="14"/>
  <c r="Y127" i="14"/>
  <c r="X127" i="14"/>
  <c r="W127" i="14"/>
  <c r="V127" i="14"/>
  <c r="U127" i="14"/>
  <c r="T127" i="14"/>
  <c r="S127" i="14"/>
  <c r="R127" i="14"/>
  <c r="Q127" i="14"/>
  <c r="P127" i="14"/>
  <c r="O127" i="14"/>
  <c r="N127" i="14"/>
  <c r="M127" i="14"/>
  <c r="L127" i="14"/>
  <c r="K127" i="14"/>
  <c r="J127" i="14"/>
  <c r="I127" i="14"/>
  <c r="H127" i="14"/>
  <c r="G127" i="14"/>
  <c r="F127" i="14"/>
  <c r="E127" i="14"/>
  <c r="D127" i="14"/>
  <c r="DP126" i="14"/>
  <c r="DO126" i="14"/>
  <c r="DN126" i="14"/>
  <c r="DM126" i="14"/>
  <c r="DL126" i="14"/>
  <c r="DK126" i="14"/>
  <c r="DJ126" i="14"/>
  <c r="DI126" i="14"/>
  <c r="DH126" i="14"/>
  <c r="DG126" i="14"/>
  <c r="DF126" i="14"/>
  <c r="DE126" i="14"/>
  <c r="DD126" i="14"/>
  <c r="DC126" i="14"/>
  <c r="DB126" i="14"/>
  <c r="DW126" i="14" s="1"/>
  <c r="DA126" i="14"/>
  <c r="CZ126" i="14"/>
  <c r="CY126" i="14"/>
  <c r="CX126" i="14"/>
  <c r="CW126" i="14"/>
  <c r="CV126" i="14"/>
  <c r="CU126" i="14"/>
  <c r="CT126" i="14"/>
  <c r="CS126" i="14"/>
  <c r="CR126" i="14"/>
  <c r="CQ126" i="14"/>
  <c r="CP126" i="14"/>
  <c r="CO126" i="14"/>
  <c r="CN126" i="14"/>
  <c r="CM126" i="14"/>
  <c r="CL126" i="14"/>
  <c r="CK126" i="14"/>
  <c r="CJ126" i="14"/>
  <c r="CI126" i="14"/>
  <c r="CH126" i="14"/>
  <c r="CG126" i="14"/>
  <c r="CF126" i="14"/>
  <c r="CE126" i="14"/>
  <c r="CD126" i="14"/>
  <c r="CC126" i="14"/>
  <c r="CB126" i="14"/>
  <c r="CA126" i="14"/>
  <c r="BZ126" i="14"/>
  <c r="BY126" i="14"/>
  <c r="BX126" i="14"/>
  <c r="BW126" i="14"/>
  <c r="BV126" i="14"/>
  <c r="BU126" i="14"/>
  <c r="BT126" i="14"/>
  <c r="BS126" i="14"/>
  <c r="BR126" i="14"/>
  <c r="BQ126" i="14"/>
  <c r="BP126" i="14"/>
  <c r="BO126" i="14"/>
  <c r="BN126" i="14"/>
  <c r="BM126" i="14"/>
  <c r="BL126" i="14"/>
  <c r="BK126" i="14"/>
  <c r="BJ126" i="14"/>
  <c r="BI126" i="14"/>
  <c r="BH126" i="14"/>
  <c r="BG126" i="14"/>
  <c r="BF126" i="14"/>
  <c r="BE126" i="14"/>
  <c r="BD126" i="14"/>
  <c r="BC126" i="14"/>
  <c r="BB126" i="14"/>
  <c r="BA126" i="14"/>
  <c r="AZ126" i="14"/>
  <c r="AY126" i="14"/>
  <c r="AX126" i="14"/>
  <c r="AW126" i="14"/>
  <c r="AV126" i="14"/>
  <c r="AU126" i="14"/>
  <c r="AT126" i="14"/>
  <c r="AS126" i="14"/>
  <c r="AR126" i="14"/>
  <c r="AQ126" i="14"/>
  <c r="AP126" i="14"/>
  <c r="AO126" i="14"/>
  <c r="AN126" i="14"/>
  <c r="AM126" i="14"/>
  <c r="AL126" i="14"/>
  <c r="AK126" i="14"/>
  <c r="AJ126" i="14"/>
  <c r="AI126" i="14"/>
  <c r="AH126" i="14"/>
  <c r="AG126" i="14"/>
  <c r="AF126" i="14"/>
  <c r="AE126" i="14"/>
  <c r="AD126" i="14"/>
  <c r="AC126" i="14"/>
  <c r="AB126" i="14"/>
  <c r="AA126" i="14"/>
  <c r="Z126" i="14"/>
  <c r="Y126" i="14"/>
  <c r="X126" i="14"/>
  <c r="W126" i="14"/>
  <c r="V126" i="14"/>
  <c r="U126" i="14"/>
  <c r="T126" i="14"/>
  <c r="S126" i="14"/>
  <c r="R126" i="14"/>
  <c r="Q126" i="14"/>
  <c r="P126" i="14"/>
  <c r="O126" i="14"/>
  <c r="N126" i="14"/>
  <c r="M126" i="14"/>
  <c r="L126" i="14"/>
  <c r="K126" i="14"/>
  <c r="J126" i="14"/>
  <c r="I126" i="14"/>
  <c r="H126" i="14"/>
  <c r="G126" i="14"/>
  <c r="F126" i="14"/>
  <c r="E126" i="14"/>
  <c r="D126" i="14"/>
  <c r="DP125" i="14"/>
  <c r="DO125" i="14"/>
  <c r="DN125" i="14"/>
  <c r="DM125" i="14"/>
  <c r="DL125" i="14"/>
  <c r="DK125" i="14"/>
  <c r="DJ125" i="14"/>
  <c r="DI125" i="14"/>
  <c r="DH125" i="14"/>
  <c r="DG125" i="14"/>
  <c r="DF125" i="14"/>
  <c r="DE125" i="14"/>
  <c r="DD125" i="14"/>
  <c r="DC125" i="14"/>
  <c r="DB125" i="14"/>
  <c r="DW125" i="14" s="1"/>
  <c r="DA125" i="14"/>
  <c r="CZ125" i="14"/>
  <c r="CY125" i="14"/>
  <c r="CX125" i="14"/>
  <c r="CW125" i="14"/>
  <c r="CV125" i="14"/>
  <c r="CU125" i="14"/>
  <c r="CT125" i="14"/>
  <c r="CS125" i="14"/>
  <c r="CR125" i="14"/>
  <c r="CQ125" i="14"/>
  <c r="CP125" i="14"/>
  <c r="CO125" i="14"/>
  <c r="CN125" i="14"/>
  <c r="CM125" i="14"/>
  <c r="CL125" i="14"/>
  <c r="CK125" i="14"/>
  <c r="CJ125" i="14"/>
  <c r="CI125" i="14"/>
  <c r="CH125" i="14"/>
  <c r="CG125" i="14"/>
  <c r="CF125" i="14"/>
  <c r="CE125" i="14"/>
  <c r="CD125" i="14"/>
  <c r="CC125" i="14"/>
  <c r="CB125" i="14"/>
  <c r="CA125" i="14"/>
  <c r="BZ125" i="14"/>
  <c r="BY125" i="14"/>
  <c r="BX125" i="14"/>
  <c r="BW125" i="14"/>
  <c r="BV125" i="14"/>
  <c r="BU125" i="14"/>
  <c r="BT125" i="14"/>
  <c r="BS125" i="14"/>
  <c r="BR125" i="14"/>
  <c r="BQ125" i="14"/>
  <c r="BP125" i="14"/>
  <c r="BO125" i="14"/>
  <c r="BN125" i="14"/>
  <c r="BM125" i="14"/>
  <c r="BL125" i="14"/>
  <c r="BK125" i="14"/>
  <c r="BJ125" i="14"/>
  <c r="BI125" i="14"/>
  <c r="BH125" i="14"/>
  <c r="BG125" i="14"/>
  <c r="BF125" i="14"/>
  <c r="BE125" i="14"/>
  <c r="BD125" i="14"/>
  <c r="BC125" i="14"/>
  <c r="BB125" i="14"/>
  <c r="BA125" i="14"/>
  <c r="AZ125" i="14"/>
  <c r="AY125" i="14"/>
  <c r="AX125" i="14"/>
  <c r="AW125" i="14"/>
  <c r="AV125" i="14"/>
  <c r="AU125" i="14"/>
  <c r="AT125" i="14"/>
  <c r="AS125" i="14"/>
  <c r="AR125" i="14"/>
  <c r="AQ125" i="14"/>
  <c r="AP125" i="14"/>
  <c r="AO125" i="14"/>
  <c r="AN125" i="14"/>
  <c r="AM125" i="14"/>
  <c r="AL125" i="14"/>
  <c r="AK125" i="14"/>
  <c r="AJ125" i="14"/>
  <c r="AI125" i="14"/>
  <c r="AH125" i="14"/>
  <c r="AG125" i="14"/>
  <c r="AF125" i="14"/>
  <c r="AE125" i="14"/>
  <c r="AD125" i="14"/>
  <c r="AC125" i="14"/>
  <c r="AB125" i="14"/>
  <c r="AA125" i="14"/>
  <c r="Z125" i="14"/>
  <c r="Y125" i="14"/>
  <c r="X125" i="14"/>
  <c r="W125" i="14"/>
  <c r="V125" i="14"/>
  <c r="U125" i="14"/>
  <c r="T125" i="14"/>
  <c r="S125" i="14"/>
  <c r="R125" i="14"/>
  <c r="Q125" i="14"/>
  <c r="P125" i="14"/>
  <c r="O125" i="14"/>
  <c r="N125" i="14"/>
  <c r="M125" i="14"/>
  <c r="L125" i="14"/>
  <c r="K125" i="14"/>
  <c r="J125" i="14"/>
  <c r="I125" i="14"/>
  <c r="H125" i="14"/>
  <c r="G125" i="14"/>
  <c r="F125" i="14"/>
  <c r="E125" i="14"/>
  <c r="D125" i="14"/>
  <c r="DP124" i="14"/>
  <c r="DO124" i="14"/>
  <c r="DN124" i="14"/>
  <c r="DM124" i="14"/>
  <c r="DL124" i="14"/>
  <c r="DK124" i="14"/>
  <c r="DJ124" i="14"/>
  <c r="DI124" i="14"/>
  <c r="DH124" i="14"/>
  <c r="DG124" i="14"/>
  <c r="DF124" i="14"/>
  <c r="DE124" i="14"/>
  <c r="DD124" i="14"/>
  <c r="DC124" i="14"/>
  <c r="DB124" i="14"/>
  <c r="DW124" i="14" s="1"/>
  <c r="DA124" i="14"/>
  <c r="CZ124" i="14"/>
  <c r="CY124" i="14"/>
  <c r="CX124" i="14"/>
  <c r="CW124" i="14"/>
  <c r="CV124" i="14"/>
  <c r="CU124" i="14"/>
  <c r="CT124" i="14"/>
  <c r="CS124" i="14"/>
  <c r="CR124" i="14"/>
  <c r="CQ124" i="14"/>
  <c r="CP124" i="14"/>
  <c r="CO124" i="14"/>
  <c r="CN124" i="14"/>
  <c r="CM124" i="14"/>
  <c r="CL124" i="14"/>
  <c r="CK124" i="14"/>
  <c r="CJ124" i="14"/>
  <c r="CI124" i="14"/>
  <c r="CH124" i="14"/>
  <c r="CG124" i="14"/>
  <c r="CF124" i="14"/>
  <c r="CE124" i="14"/>
  <c r="CD124" i="14"/>
  <c r="CC124" i="14"/>
  <c r="CB124" i="14"/>
  <c r="CA124" i="14"/>
  <c r="BZ124" i="14"/>
  <c r="BY124" i="14"/>
  <c r="BX124" i="14"/>
  <c r="BW124" i="14"/>
  <c r="BV124" i="14"/>
  <c r="BU124" i="14"/>
  <c r="BT124" i="14"/>
  <c r="BS124" i="14"/>
  <c r="BR124" i="14"/>
  <c r="BQ124" i="14"/>
  <c r="BP124" i="14"/>
  <c r="BO124" i="14"/>
  <c r="BN124" i="14"/>
  <c r="BM124" i="14"/>
  <c r="BL124" i="14"/>
  <c r="BK124" i="14"/>
  <c r="BJ124" i="14"/>
  <c r="BI124" i="14"/>
  <c r="BH124" i="14"/>
  <c r="BG124" i="14"/>
  <c r="BF124" i="14"/>
  <c r="BE124" i="14"/>
  <c r="BD124" i="14"/>
  <c r="BC124" i="14"/>
  <c r="BB124" i="14"/>
  <c r="BA124" i="14"/>
  <c r="AZ124" i="14"/>
  <c r="AY124" i="14"/>
  <c r="AX124" i="14"/>
  <c r="AW124" i="14"/>
  <c r="AV124" i="14"/>
  <c r="AU124" i="14"/>
  <c r="AT124" i="14"/>
  <c r="AS124" i="14"/>
  <c r="AR124" i="14"/>
  <c r="AQ124" i="14"/>
  <c r="AP124" i="14"/>
  <c r="AO124" i="14"/>
  <c r="AN124" i="14"/>
  <c r="AM124" i="14"/>
  <c r="AL124" i="14"/>
  <c r="AK124" i="14"/>
  <c r="AJ124" i="14"/>
  <c r="AI124" i="14"/>
  <c r="AH124" i="14"/>
  <c r="AG124" i="14"/>
  <c r="AF124" i="14"/>
  <c r="AE124" i="14"/>
  <c r="AD124" i="14"/>
  <c r="AC124" i="14"/>
  <c r="AB124" i="14"/>
  <c r="AA124" i="14"/>
  <c r="Z124" i="14"/>
  <c r="Y124" i="14"/>
  <c r="X124" i="14"/>
  <c r="W124" i="14"/>
  <c r="V124" i="14"/>
  <c r="U124" i="14"/>
  <c r="T124" i="14"/>
  <c r="S124" i="14"/>
  <c r="R124" i="14"/>
  <c r="Q124" i="14"/>
  <c r="P124" i="14"/>
  <c r="O124" i="14"/>
  <c r="N124" i="14"/>
  <c r="M124" i="14"/>
  <c r="L124" i="14"/>
  <c r="K124" i="14"/>
  <c r="J124" i="14"/>
  <c r="I124" i="14"/>
  <c r="H124" i="14"/>
  <c r="G124" i="14"/>
  <c r="F124" i="14"/>
  <c r="E124" i="14"/>
  <c r="D124" i="14"/>
  <c r="DP123" i="14"/>
  <c r="DO123" i="14"/>
  <c r="DN123" i="14"/>
  <c r="DM123" i="14"/>
  <c r="DL123" i="14"/>
  <c r="DK123" i="14"/>
  <c r="DJ123" i="14"/>
  <c r="DI123" i="14"/>
  <c r="DH123" i="14"/>
  <c r="DG123" i="14"/>
  <c r="DF123" i="14"/>
  <c r="DE123" i="14"/>
  <c r="DD123" i="14"/>
  <c r="DC123" i="14"/>
  <c r="DB123" i="14"/>
  <c r="DW123" i="14" s="1"/>
  <c r="DA123" i="14"/>
  <c r="CZ123" i="14"/>
  <c r="CY123" i="14"/>
  <c r="CX123" i="14"/>
  <c r="CW123" i="14"/>
  <c r="CV123" i="14"/>
  <c r="CU123" i="14"/>
  <c r="CT123" i="14"/>
  <c r="CS123" i="14"/>
  <c r="CR123" i="14"/>
  <c r="CQ123" i="14"/>
  <c r="CP123" i="14"/>
  <c r="CO123" i="14"/>
  <c r="CN123" i="14"/>
  <c r="DP122" i="14"/>
  <c r="DO122" i="14"/>
  <c r="DN122" i="14"/>
  <c r="DM122" i="14"/>
  <c r="DL122" i="14"/>
  <c r="DK122" i="14"/>
  <c r="DJ122" i="14"/>
  <c r="DI122" i="14"/>
  <c r="DH122" i="14"/>
  <c r="DG122" i="14"/>
  <c r="DF122" i="14"/>
  <c r="DE122" i="14"/>
  <c r="DD122" i="14"/>
  <c r="DC122" i="14"/>
  <c r="DB122" i="14"/>
  <c r="DW122" i="14" s="1"/>
  <c r="DA122" i="14"/>
  <c r="CZ122" i="14"/>
  <c r="CY122" i="14"/>
  <c r="CX122" i="14"/>
  <c r="CW122" i="14"/>
  <c r="CV122" i="14"/>
  <c r="CU122" i="14"/>
  <c r="CT122" i="14"/>
  <c r="CS122" i="14"/>
  <c r="CR122" i="14"/>
  <c r="CQ122" i="14"/>
  <c r="CP122" i="14"/>
  <c r="CO122" i="14"/>
  <c r="CN122" i="14"/>
  <c r="CM122" i="14"/>
  <c r="CL122" i="14"/>
  <c r="CK122" i="14"/>
  <c r="CJ122" i="14"/>
  <c r="CI122" i="14"/>
  <c r="CH122" i="14"/>
  <c r="CG122" i="14"/>
  <c r="CF122" i="14"/>
  <c r="CE122" i="14"/>
  <c r="CD122" i="14"/>
  <c r="CC122" i="14"/>
  <c r="CB122" i="14"/>
  <c r="CA122" i="14"/>
  <c r="BZ122" i="14"/>
  <c r="BY122" i="14"/>
  <c r="BX122" i="14"/>
  <c r="BW122" i="14"/>
  <c r="BV122" i="14"/>
  <c r="BU122" i="14"/>
  <c r="BT122" i="14"/>
  <c r="BS122" i="14"/>
  <c r="BR122" i="14"/>
  <c r="BQ122" i="14"/>
  <c r="BP122" i="14"/>
  <c r="BO122" i="14"/>
  <c r="BN122" i="14"/>
  <c r="BM122" i="14"/>
  <c r="BL122" i="14"/>
  <c r="BK122" i="14"/>
  <c r="BJ122" i="14"/>
  <c r="BI122" i="14"/>
  <c r="BH122" i="14"/>
  <c r="BG122" i="14"/>
  <c r="BF122" i="14"/>
  <c r="BE122" i="14"/>
  <c r="BD122" i="14"/>
  <c r="BC122" i="14"/>
  <c r="BB122" i="14"/>
  <c r="BA122" i="14"/>
  <c r="AZ122" i="14"/>
  <c r="AY122" i="14"/>
  <c r="AX122" i="14"/>
  <c r="AW122" i="14"/>
  <c r="AV122" i="14"/>
  <c r="AU122" i="14"/>
  <c r="AT122" i="14"/>
  <c r="AS122" i="14"/>
  <c r="AR122" i="14"/>
  <c r="AQ122" i="14"/>
  <c r="AP122" i="14"/>
  <c r="AO122" i="14"/>
  <c r="AN122" i="14"/>
  <c r="AM122" i="14"/>
  <c r="AL122" i="14"/>
  <c r="AK122" i="14"/>
  <c r="AJ122" i="14"/>
  <c r="AI122" i="14"/>
  <c r="AH122" i="14"/>
  <c r="AG122" i="14"/>
  <c r="AF122" i="14"/>
  <c r="AE122" i="14"/>
  <c r="AD122" i="14"/>
  <c r="AC122" i="14"/>
  <c r="AB122" i="14"/>
  <c r="AA122" i="14"/>
  <c r="Z122" i="14"/>
  <c r="Y122" i="14"/>
  <c r="X122" i="14"/>
  <c r="W122" i="14"/>
  <c r="V122" i="14"/>
  <c r="U122" i="14"/>
  <c r="T122" i="14"/>
  <c r="S122" i="14"/>
  <c r="R122" i="14"/>
  <c r="Q122" i="14"/>
  <c r="P122" i="14"/>
  <c r="O122" i="14"/>
  <c r="N122" i="14"/>
  <c r="M122" i="14"/>
  <c r="L122" i="14"/>
  <c r="K122" i="14"/>
  <c r="J122" i="14"/>
  <c r="I122" i="14"/>
  <c r="H122" i="14"/>
  <c r="G122" i="14"/>
  <c r="F122" i="14"/>
  <c r="E122" i="14"/>
  <c r="D122" i="14"/>
  <c r="DP121" i="14"/>
  <c r="DO121" i="14"/>
  <c r="DN121" i="14"/>
  <c r="DM121" i="14"/>
  <c r="DL121" i="14"/>
  <c r="DK121" i="14"/>
  <c r="DJ121" i="14"/>
  <c r="DI121" i="14"/>
  <c r="DH121" i="14"/>
  <c r="DG121" i="14"/>
  <c r="DF121" i="14"/>
  <c r="DE121" i="14"/>
  <c r="DD121" i="14"/>
  <c r="DC121" i="14"/>
  <c r="DB121" i="14"/>
  <c r="DW121" i="14" s="1"/>
  <c r="DA121" i="14"/>
  <c r="CZ121" i="14"/>
  <c r="CY121" i="14"/>
  <c r="CX121" i="14"/>
  <c r="CW121" i="14"/>
  <c r="CV121" i="14"/>
  <c r="CU121" i="14"/>
  <c r="CT121" i="14"/>
  <c r="CS121" i="14"/>
  <c r="CR121" i="14"/>
  <c r="CQ121" i="14"/>
  <c r="CP121" i="14"/>
  <c r="CO121" i="14"/>
  <c r="CN121" i="14"/>
  <c r="CM121" i="14"/>
  <c r="CL121" i="14"/>
  <c r="CK121" i="14"/>
  <c r="CJ121" i="14"/>
  <c r="CI121" i="14"/>
  <c r="CH121" i="14"/>
  <c r="CG121" i="14"/>
  <c r="CF121" i="14"/>
  <c r="CE121" i="14"/>
  <c r="CD121" i="14"/>
  <c r="CC121" i="14"/>
  <c r="CB121" i="14"/>
  <c r="CA121" i="14"/>
  <c r="BZ121" i="14"/>
  <c r="BY121" i="14"/>
  <c r="BX121" i="14"/>
  <c r="BW121" i="14"/>
  <c r="BV121" i="14"/>
  <c r="BU121" i="14"/>
  <c r="BT121" i="14"/>
  <c r="BS121" i="14"/>
  <c r="BR121" i="14"/>
  <c r="BQ121" i="14"/>
  <c r="BP121" i="14"/>
  <c r="BO121" i="14"/>
  <c r="BN121" i="14"/>
  <c r="BM121" i="14"/>
  <c r="BL121" i="14"/>
  <c r="BK121" i="14"/>
  <c r="BJ121" i="14"/>
  <c r="BI121" i="14"/>
  <c r="BH121" i="14"/>
  <c r="BG121" i="14"/>
  <c r="BF121" i="14"/>
  <c r="BE121" i="14"/>
  <c r="BD121" i="14"/>
  <c r="BC121" i="14"/>
  <c r="BB121" i="14"/>
  <c r="BA121" i="14"/>
  <c r="AZ121" i="14"/>
  <c r="AY121" i="14"/>
  <c r="AX121" i="14"/>
  <c r="AW121" i="14"/>
  <c r="AV121" i="14"/>
  <c r="AU121" i="14"/>
  <c r="AT121" i="14"/>
  <c r="AS121" i="14"/>
  <c r="AR121" i="14"/>
  <c r="AQ121" i="14"/>
  <c r="AP121" i="14"/>
  <c r="AO121" i="14"/>
  <c r="AN121" i="14"/>
  <c r="AM121" i="14"/>
  <c r="AL121" i="14"/>
  <c r="AK121" i="14"/>
  <c r="AJ121" i="14"/>
  <c r="AI121" i="14"/>
  <c r="AH121" i="14"/>
  <c r="AG121" i="14"/>
  <c r="AF121" i="14"/>
  <c r="AE121" i="14"/>
  <c r="AD121" i="14"/>
  <c r="AC121" i="14"/>
  <c r="AB121" i="14"/>
  <c r="AA121" i="14"/>
  <c r="Z121" i="14"/>
  <c r="Y121" i="14"/>
  <c r="X121" i="14"/>
  <c r="W121" i="14"/>
  <c r="V121" i="14"/>
  <c r="U121" i="14"/>
  <c r="T121" i="14"/>
  <c r="S121" i="14"/>
  <c r="R121" i="14"/>
  <c r="Q121" i="14"/>
  <c r="P121" i="14"/>
  <c r="O121" i="14"/>
  <c r="N121" i="14"/>
  <c r="M121" i="14"/>
  <c r="L121" i="14"/>
  <c r="K121" i="14"/>
  <c r="J121" i="14"/>
  <c r="I121" i="14"/>
  <c r="H121" i="14"/>
  <c r="G121" i="14"/>
  <c r="F121" i="14"/>
  <c r="E121" i="14"/>
  <c r="D121" i="14"/>
  <c r="DP120" i="14"/>
  <c r="DO120" i="14"/>
  <c r="DN120" i="14"/>
  <c r="DM120" i="14"/>
  <c r="DL120" i="14"/>
  <c r="DK120" i="14"/>
  <c r="DJ120" i="14"/>
  <c r="DI120" i="14"/>
  <c r="DH120" i="14"/>
  <c r="DG120" i="14"/>
  <c r="DF120" i="14"/>
  <c r="DE120" i="14"/>
  <c r="DD120" i="14"/>
  <c r="DC120" i="14"/>
  <c r="DB120" i="14"/>
  <c r="DW120" i="14" s="1"/>
  <c r="DA120" i="14"/>
  <c r="CZ120" i="14"/>
  <c r="CY120" i="14"/>
  <c r="CX120" i="14"/>
  <c r="CW120" i="14"/>
  <c r="CV120" i="14"/>
  <c r="CU120" i="14"/>
  <c r="CT120" i="14"/>
  <c r="CS120" i="14"/>
  <c r="CR120" i="14"/>
  <c r="CQ120" i="14"/>
  <c r="CP120" i="14"/>
  <c r="CO120" i="14"/>
  <c r="CN120" i="14"/>
  <c r="CM120" i="14"/>
  <c r="CL120" i="14"/>
  <c r="CK120" i="14"/>
  <c r="CJ120" i="14"/>
  <c r="CI120" i="14"/>
  <c r="CH120" i="14"/>
  <c r="CG120" i="14"/>
  <c r="CF120" i="14"/>
  <c r="CE120" i="14"/>
  <c r="CD120" i="14"/>
  <c r="CC120" i="14"/>
  <c r="CB120" i="14"/>
  <c r="CA120" i="14"/>
  <c r="BZ120" i="14"/>
  <c r="BY120" i="14"/>
  <c r="BX120" i="14"/>
  <c r="BW120" i="14"/>
  <c r="BV120" i="14"/>
  <c r="BU120" i="14"/>
  <c r="BT120" i="14"/>
  <c r="BS120" i="14"/>
  <c r="BR120" i="14"/>
  <c r="BQ120" i="14"/>
  <c r="BP120" i="14"/>
  <c r="BO120" i="14"/>
  <c r="BN120" i="14"/>
  <c r="BM120" i="14"/>
  <c r="BL120" i="14"/>
  <c r="BK120" i="14"/>
  <c r="BJ120" i="14"/>
  <c r="BI120" i="14"/>
  <c r="BH120" i="14"/>
  <c r="BG120" i="14"/>
  <c r="BF120" i="14"/>
  <c r="BE120" i="14"/>
  <c r="BD120" i="14"/>
  <c r="BC120" i="14"/>
  <c r="BB120" i="14"/>
  <c r="BA120" i="14"/>
  <c r="AZ120" i="14"/>
  <c r="AY120" i="14"/>
  <c r="AX120" i="14"/>
  <c r="AW120" i="14"/>
  <c r="AV120" i="14"/>
  <c r="AU120" i="14"/>
  <c r="AT120" i="14"/>
  <c r="AS120" i="14"/>
  <c r="AR120" i="14"/>
  <c r="AQ120" i="14"/>
  <c r="AP120" i="14"/>
  <c r="AO120" i="14"/>
  <c r="AN120" i="14"/>
  <c r="AM120" i="14"/>
  <c r="AL120" i="14"/>
  <c r="AK120" i="14"/>
  <c r="AJ120" i="14"/>
  <c r="AI120" i="14"/>
  <c r="AH120" i="14"/>
  <c r="AG120" i="14"/>
  <c r="AF120" i="14"/>
  <c r="AE120" i="14"/>
  <c r="AD120" i="14"/>
  <c r="AC120" i="14"/>
  <c r="AB120" i="14"/>
  <c r="AA120" i="14"/>
  <c r="Z120" i="14"/>
  <c r="Y120" i="14"/>
  <c r="X120" i="14"/>
  <c r="W120" i="14"/>
  <c r="V120" i="14"/>
  <c r="U120" i="14"/>
  <c r="T120" i="14"/>
  <c r="S120" i="14"/>
  <c r="R120" i="14"/>
  <c r="Q120" i="14"/>
  <c r="P120" i="14"/>
  <c r="O120" i="14"/>
  <c r="N120" i="14"/>
  <c r="M120" i="14"/>
  <c r="L120" i="14"/>
  <c r="K120" i="14"/>
  <c r="J120" i="14"/>
  <c r="I120" i="14"/>
  <c r="H120" i="14"/>
  <c r="G120" i="14"/>
  <c r="F120" i="14"/>
  <c r="E120" i="14"/>
  <c r="D120" i="14"/>
  <c r="DP119" i="14"/>
  <c r="DO119" i="14"/>
  <c r="DN119" i="14"/>
  <c r="DM119" i="14"/>
  <c r="DL119" i="14"/>
  <c r="DK119" i="14"/>
  <c r="DJ119" i="14"/>
  <c r="DI119" i="14"/>
  <c r="DH119" i="14"/>
  <c r="DG119" i="14"/>
  <c r="DF119" i="14"/>
  <c r="DE119" i="14"/>
  <c r="DD119" i="14"/>
  <c r="DC119" i="14"/>
  <c r="DB119" i="14"/>
  <c r="DW119" i="14" s="1"/>
  <c r="DA119" i="14"/>
  <c r="CZ119" i="14"/>
  <c r="CY119" i="14"/>
  <c r="CX119" i="14"/>
  <c r="CW119" i="14"/>
  <c r="CV119" i="14"/>
  <c r="CU119" i="14"/>
  <c r="CT119" i="14"/>
  <c r="CS119" i="14"/>
  <c r="CR119" i="14"/>
  <c r="CQ119" i="14"/>
  <c r="CP119" i="14"/>
  <c r="CO119" i="14"/>
  <c r="CN119" i="14"/>
  <c r="CM119" i="14"/>
  <c r="CL119" i="14"/>
  <c r="CK119" i="14"/>
  <c r="CJ119" i="14"/>
  <c r="CI119" i="14"/>
  <c r="CH119" i="14"/>
  <c r="CG119" i="14"/>
  <c r="CF119" i="14"/>
  <c r="CE119" i="14"/>
  <c r="CD119" i="14"/>
  <c r="CC119" i="14"/>
  <c r="CB119" i="14"/>
  <c r="CA119" i="14"/>
  <c r="BZ119" i="14"/>
  <c r="BY119" i="14"/>
  <c r="BX119" i="14"/>
  <c r="BW119" i="14"/>
  <c r="BV119" i="14"/>
  <c r="BU119" i="14"/>
  <c r="BT119" i="14"/>
  <c r="BS119" i="14"/>
  <c r="BR119" i="14"/>
  <c r="BQ119" i="14"/>
  <c r="BP119" i="14"/>
  <c r="BO119" i="14"/>
  <c r="BN119" i="14"/>
  <c r="BM119" i="14"/>
  <c r="BL119" i="14"/>
  <c r="BK119" i="14"/>
  <c r="BJ119" i="14"/>
  <c r="BI119" i="14"/>
  <c r="BH119" i="14"/>
  <c r="BG119" i="14"/>
  <c r="BF119" i="14"/>
  <c r="BE119" i="14"/>
  <c r="BD119" i="14"/>
  <c r="BC119" i="14"/>
  <c r="BB119" i="14"/>
  <c r="BA119" i="14"/>
  <c r="AZ119" i="14"/>
  <c r="AY119" i="14"/>
  <c r="AX119" i="14"/>
  <c r="AW119" i="14"/>
  <c r="AV119" i="14"/>
  <c r="AU119" i="14"/>
  <c r="AT119" i="14"/>
  <c r="AS119" i="14"/>
  <c r="AR119" i="14"/>
  <c r="AQ119" i="14"/>
  <c r="AP119" i="14"/>
  <c r="AO119" i="14"/>
  <c r="AN119" i="14"/>
  <c r="AM119" i="14"/>
  <c r="AL119" i="14"/>
  <c r="AK119" i="14"/>
  <c r="AJ119" i="14"/>
  <c r="AI119" i="14"/>
  <c r="AH119" i="14"/>
  <c r="AG119" i="14"/>
  <c r="AF119" i="14"/>
  <c r="AE119" i="14"/>
  <c r="AD119" i="14"/>
  <c r="AC119" i="14"/>
  <c r="AB119" i="14"/>
  <c r="AA119" i="14"/>
  <c r="Z119" i="14"/>
  <c r="Y119" i="14"/>
  <c r="X119" i="14"/>
  <c r="W119" i="14"/>
  <c r="V119" i="14"/>
  <c r="U119" i="14"/>
  <c r="T119" i="14"/>
  <c r="S119" i="14"/>
  <c r="R119" i="14"/>
  <c r="Q119" i="14"/>
  <c r="P119" i="14"/>
  <c r="O119" i="14"/>
  <c r="N119" i="14"/>
  <c r="M119" i="14"/>
  <c r="L119" i="14"/>
  <c r="K119" i="14"/>
  <c r="J119" i="14"/>
  <c r="I119" i="14"/>
  <c r="H119" i="14"/>
  <c r="G119" i="14"/>
  <c r="F119" i="14"/>
  <c r="E119" i="14"/>
  <c r="D119" i="14"/>
  <c r="DP118" i="14"/>
  <c r="DO118" i="14"/>
  <c r="DN118" i="14"/>
  <c r="DM118" i="14"/>
  <c r="DL118" i="14"/>
  <c r="DK118" i="14"/>
  <c r="DJ118" i="14"/>
  <c r="DI118" i="14"/>
  <c r="DH118" i="14"/>
  <c r="DG118" i="14"/>
  <c r="DF118" i="14"/>
  <c r="DE118" i="14"/>
  <c r="DD118" i="14"/>
  <c r="DC118" i="14"/>
  <c r="DB118" i="14"/>
  <c r="DW118" i="14" s="1"/>
  <c r="DA118" i="14"/>
  <c r="CZ118" i="14"/>
  <c r="CY118" i="14"/>
  <c r="CX118" i="14"/>
  <c r="CW118" i="14"/>
  <c r="CV118" i="14"/>
  <c r="CU118" i="14"/>
  <c r="CT118" i="14"/>
  <c r="CS118" i="14"/>
  <c r="CR118" i="14"/>
  <c r="CQ118" i="14"/>
  <c r="CP118" i="14"/>
  <c r="CO118" i="14"/>
  <c r="CN118" i="14"/>
  <c r="CM118" i="14"/>
  <c r="CL118" i="14"/>
  <c r="CK118" i="14"/>
  <c r="CJ118" i="14"/>
  <c r="CI118" i="14"/>
  <c r="CH118" i="14"/>
  <c r="CG118" i="14"/>
  <c r="CF118" i="14"/>
  <c r="CE118" i="14"/>
  <c r="CD118" i="14"/>
  <c r="CC118" i="14"/>
  <c r="CB118" i="14"/>
  <c r="CA118" i="14"/>
  <c r="BZ118" i="14"/>
  <c r="BY118" i="14"/>
  <c r="BX118" i="14"/>
  <c r="BW118" i="14"/>
  <c r="BV118" i="14"/>
  <c r="BU118" i="14"/>
  <c r="BT118" i="14"/>
  <c r="BS118" i="14"/>
  <c r="BR118" i="14"/>
  <c r="BQ118" i="14"/>
  <c r="BP118" i="14"/>
  <c r="BO118" i="14"/>
  <c r="BN118" i="14"/>
  <c r="BM118" i="14"/>
  <c r="BL118" i="14"/>
  <c r="BK118" i="14"/>
  <c r="BJ118" i="14"/>
  <c r="BI118" i="14"/>
  <c r="BH118" i="14"/>
  <c r="BG118" i="14"/>
  <c r="BF118" i="14"/>
  <c r="BE118" i="14"/>
  <c r="BD118" i="14"/>
  <c r="BC118" i="14"/>
  <c r="BB118" i="14"/>
  <c r="BA118" i="14"/>
  <c r="AZ118" i="14"/>
  <c r="AY118" i="14"/>
  <c r="AX118" i="14"/>
  <c r="AW118" i="14"/>
  <c r="AV118" i="14"/>
  <c r="AU118" i="14"/>
  <c r="AT118" i="14"/>
  <c r="AS118" i="14"/>
  <c r="AR118" i="14"/>
  <c r="AQ118" i="14"/>
  <c r="AP118" i="14"/>
  <c r="AO118" i="14"/>
  <c r="AN118" i="14"/>
  <c r="AM118" i="14"/>
  <c r="AL118" i="14"/>
  <c r="AK118" i="14"/>
  <c r="AJ118" i="14"/>
  <c r="AI118" i="14"/>
  <c r="AH118" i="14"/>
  <c r="AG118" i="14"/>
  <c r="AF118" i="14"/>
  <c r="AE118" i="14"/>
  <c r="AD118" i="14"/>
  <c r="AC118" i="14"/>
  <c r="AB118" i="14"/>
  <c r="AA118" i="14"/>
  <c r="Z118" i="14"/>
  <c r="Y118" i="14"/>
  <c r="X118" i="14"/>
  <c r="W118" i="14"/>
  <c r="V118" i="14"/>
  <c r="U118" i="14"/>
  <c r="T118" i="14"/>
  <c r="S118" i="14"/>
  <c r="R118" i="14"/>
  <c r="Q118" i="14"/>
  <c r="P118" i="14"/>
  <c r="O118" i="14"/>
  <c r="N118" i="14"/>
  <c r="M118" i="14"/>
  <c r="L118" i="14"/>
  <c r="K118" i="14"/>
  <c r="J118" i="14"/>
  <c r="I118" i="14"/>
  <c r="H118" i="14"/>
  <c r="G118" i="14"/>
  <c r="F118" i="14"/>
  <c r="E118" i="14"/>
  <c r="D118" i="14"/>
  <c r="DP117" i="14"/>
  <c r="DO117" i="14"/>
  <c r="DN117" i="14"/>
  <c r="DM117" i="14"/>
  <c r="DL117" i="14"/>
  <c r="DK117" i="14"/>
  <c r="DJ117" i="14"/>
  <c r="DI117" i="14"/>
  <c r="DH117" i="14"/>
  <c r="DG117" i="14"/>
  <c r="DF117" i="14"/>
  <c r="DE117" i="14"/>
  <c r="DD117" i="14"/>
  <c r="DC117" i="14"/>
  <c r="DB117" i="14"/>
  <c r="DW117" i="14" s="1"/>
  <c r="DA117" i="14"/>
  <c r="CZ117" i="14"/>
  <c r="CY117" i="14"/>
  <c r="CX117" i="14"/>
  <c r="CW117" i="14"/>
  <c r="CV117" i="14"/>
  <c r="CU117" i="14"/>
  <c r="CT117" i="14"/>
  <c r="CS117" i="14"/>
  <c r="CR117" i="14"/>
  <c r="CQ117" i="14"/>
  <c r="CP117" i="14"/>
  <c r="CO117" i="14"/>
  <c r="CN117" i="14"/>
  <c r="CM117" i="14"/>
  <c r="CL117" i="14"/>
  <c r="CK117" i="14"/>
  <c r="CJ117" i="14"/>
  <c r="CI117" i="14"/>
  <c r="CH117" i="14"/>
  <c r="CG117" i="14"/>
  <c r="CF117" i="14"/>
  <c r="CE117" i="14"/>
  <c r="CD117" i="14"/>
  <c r="CC117" i="14"/>
  <c r="CB117" i="14"/>
  <c r="CA117" i="14"/>
  <c r="BZ117" i="14"/>
  <c r="BY117" i="14"/>
  <c r="BX117" i="14"/>
  <c r="BW117" i="14"/>
  <c r="BV117" i="14"/>
  <c r="BU117" i="14"/>
  <c r="BT117" i="14"/>
  <c r="BS117" i="14"/>
  <c r="BR117" i="14"/>
  <c r="BQ117" i="14"/>
  <c r="BP117" i="14"/>
  <c r="BO117" i="14"/>
  <c r="BN117" i="14"/>
  <c r="BM117" i="14"/>
  <c r="BL117" i="14"/>
  <c r="BK117" i="14"/>
  <c r="BJ117" i="14"/>
  <c r="BI117" i="14"/>
  <c r="BH117" i="14"/>
  <c r="BG117" i="14"/>
  <c r="BF117" i="14"/>
  <c r="BE117" i="14"/>
  <c r="BD117" i="14"/>
  <c r="BC117" i="14"/>
  <c r="BB117" i="14"/>
  <c r="BA117" i="14"/>
  <c r="AZ117" i="14"/>
  <c r="AY117" i="14"/>
  <c r="AX117" i="14"/>
  <c r="AW117" i="14"/>
  <c r="AV117" i="14"/>
  <c r="AU117" i="14"/>
  <c r="AT117" i="14"/>
  <c r="AS117" i="14"/>
  <c r="AR117" i="14"/>
  <c r="AQ117" i="14"/>
  <c r="AP117" i="14"/>
  <c r="AO117" i="14"/>
  <c r="AN117" i="14"/>
  <c r="AM117" i="14"/>
  <c r="AL117" i="14"/>
  <c r="AK117" i="14"/>
  <c r="AJ117" i="14"/>
  <c r="AI117" i="14"/>
  <c r="AH117" i="14"/>
  <c r="AG117" i="14"/>
  <c r="AF117" i="14"/>
  <c r="AE117" i="14"/>
  <c r="AD117" i="14"/>
  <c r="AC117" i="14"/>
  <c r="AB117" i="14"/>
  <c r="AA117" i="14"/>
  <c r="Z117" i="14"/>
  <c r="Y117" i="14"/>
  <c r="X117" i="14"/>
  <c r="W117" i="14"/>
  <c r="V117" i="14"/>
  <c r="U117" i="14"/>
  <c r="T117" i="14"/>
  <c r="S117" i="14"/>
  <c r="R117" i="14"/>
  <c r="Q117" i="14"/>
  <c r="P117" i="14"/>
  <c r="O117" i="14"/>
  <c r="N117" i="14"/>
  <c r="M117" i="14"/>
  <c r="L117" i="14"/>
  <c r="K117" i="14"/>
  <c r="J117" i="14"/>
  <c r="I117" i="14"/>
  <c r="H117" i="14"/>
  <c r="G117" i="14"/>
  <c r="F117" i="14"/>
  <c r="E117" i="14"/>
  <c r="D117" i="14"/>
  <c r="DP116" i="14"/>
  <c r="DO116" i="14"/>
  <c r="DN116" i="14"/>
  <c r="DM116" i="14"/>
  <c r="DL116" i="14"/>
  <c r="DK116" i="14"/>
  <c r="DJ116" i="14"/>
  <c r="DI116" i="14"/>
  <c r="DH116" i="14"/>
  <c r="DG116" i="14"/>
  <c r="DF116" i="14"/>
  <c r="DE116" i="14"/>
  <c r="DD116" i="14"/>
  <c r="DC116" i="14"/>
  <c r="DB116" i="14"/>
  <c r="DW116" i="14" s="1"/>
  <c r="DA116" i="14"/>
  <c r="CZ116" i="14"/>
  <c r="CY116" i="14"/>
  <c r="CX116" i="14"/>
  <c r="CW116" i="14"/>
  <c r="CV116" i="14"/>
  <c r="CU116" i="14"/>
  <c r="CT116" i="14"/>
  <c r="CS116" i="14"/>
  <c r="CR116" i="14"/>
  <c r="CQ116" i="14"/>
  <c r="CP116" i="14"/>
  <c r="CO116" i="14"/>
  <c r="CN116" i="14"/>
  <c r="CM116" i="14"/>
  <c r="CL116" i="14"/>
  <c r="CK116" i="14"/>
  <c r="CJ116" i="14"/>
  <c r="CI116" i="14"/>
  <c r="CH116" i="14"/>
  <c r="CG116" i="14"/>
  <c r="CF116" i="14"/>
  <c r="CE116" i="14"/>
  <c r="CD116" i="14"/>
  <c r="CC116" i="14"/>
  <c r="CB116" i="14"/>
  <c r="CA116" i="14"/>
  <c r="BZ116" i="14"/>
  <c r="BY116" i="14"/>
  <c r="BX116" i="14"/>
  <c r="BW116" i="14"/>
  <c r="BV116" i="14"/>
  <c r="BU116" i="14"/>
  <c r="BT116" i="14"/>
  <c r="BS116" i="14"/>
  <c r="BR116" i="14"/>
  <c r="BQ116" i="14"/>
  <c r="BP116" i="14"/>
  <c r="BO116" i="14"/>
  <c r="BN116" i="14"/>
  <c r="BM116" i="14"/>
  <c r="BL116" i="14"/>
  <c r="BK116" i="14"/>
  <c r="BJ116" i="14"/>
  <c r="BI116" i="14"/>
  <c r="BH116" i="14"/>
  <c r="BG116" i="14"/>
  <c r="BF116" i="14"/>
  <c r="BE116" i="14"/>
  <c r="BD116" i="14"/>
  <c r="BC116" i="14"/>
  <c r="BB116" i="14"/>
  <c r="BA116" i="14"/>
  <c r="AZ116" i="14"/>
  <c r="AY116" i="14"/>
  <c r="AX116" i="14"/>
  <c r="AW116" i="14"/>
  <c r="AV116" i="14"/>
  <c r="AU116" i="14"/>
  <c r="AT116" i="14"/>
  <c r="AS116" i="14"/>
  <c r="AR116" i="14"/>
  <c r="AQ116" i="14"/>
  <c r="AP116" i="14"/>
  <c r="AO116" i="14"/>
  <c r="AN116" i="14"/>
  <c r="AM116" i="14"/>
  <c r="AL116" i="14"/>
  <c r="AK116" i="14"/>
  <c r="AJ116" i="14"/>
  <c r="AI116" i="14"/>
  <c r="AH116" i="14"/>
  <c r="AG116" i="14"/>
  <c r="AF116" i="14"/>
  <c r="AE116" i="14"/>
  <c r="AD116" i="14"/>
  <c r="AC116" i="14"/>
  <c r="AB116" i="14"/>
  <c r="AA116" i="14"/>
  <c r="Z116" i="14"/>
  <c r="Y116" i="14"/>
  <c r="X116" i="14"/>
  <c r="W116" i="14"/>
  <c r="V116" i="14"/>
  <c r="U116" i="14"/>
  <c r="T116" i="14"/>
  <c r="S116" i="14"/>
  <c r="R116" i="14"/>
  <c r="Q116" i="14"/>
  <c r="P116" i="14"/>
  <c r="O116" i="14"/>
  <c r="N116" i="14"/>
  <c r="M116" i="14"/>
  <c r="L116" i="14"/>
  <c r="K116" i="14"/>
  <c r="J116" i="14"/>
  <c r="I116" i="14"/>
  <c r="H116" i="14"/>
  <c r="G116" i="14"/>
  <c r="F116" i="14"/>
  <c r="E116" i="14"/>
  <c r="D116" i="14"/>
  <c r="DP115" i="14"/>
  <c r="DO115" i="14"/>
  <c r="DN115" i="14"/>
  <c r="DM115" i="14"/>
  <c r="DL115" i="14"/>
  <c r="DK115" i="14"/>
  <c r="DJ115" i="14"/>
  <c r="DI115" i="14"/>
  <c r="DH115" i="14"/>
  <c r="DG115" i="14"/>
  <c r="DF115" i="14"/>
  <c r="DE115" i="14"/>
  <c r="DD115" i="14"/>
  <c r="DC115" i="14"/>
  <c r="DB115" i="14"/>
  <c r="DW115" i="14" s="1"/>
  <c r="DA115" i="14"/>
  <c r="CZ115" i="14"/>
  <c r="CY115" i="14"/>
  <c r="CX115" i="14"/>
  <c r="CW115" i="14"/>
  <c r="CV115" i="14"/>
  <c r="CU115" i="14"/>
  <c r="CT115" i="14"/>
  <c r="CS115" i="14"/>
  <c r="CR115" i="14"/>
  <c r="CQ115" i="14"/>
  <c r="CP115" i="14"/>
  <c r="CO115" i="14"/>
  <c r="CN115" i="14"/>
  <c r="DP114" i="14"/>
  <c r="DO114" i="14"/>
  <c r="DN114" i="14"/>
  <c r="DM114" i="14"/>
  <c r="DL114" i="14"/>
  <c r="DK114" i="14"/>
  <c r="DJ114" i="14"/>
  <c r="DI114" i="14"/>
  <c r="DH114" i="14"/>
  <c r="DG114" i="14"/>
  <c r="DF114" i="14"/>
  <c r="DE114" i="14"/>
  <c r="DD114" i="14"/>
  <c r="DC114" i="14"/>
  <c r="DB114" i="14"/>
  <c r="DW114" i="14" s="1"/>
  <c r="DA114" i="14"/>
  <c r="CZ114" i="14"/>
  <c r="CY114" i="14"/>
  <c r="CX114" i="14"/>
  <c r="CW114" i="14"/>
  <c r="CV114" i="14"/>
  <c r="CU114" i="14"/>
  <c r="CT114" i="14"/>
  <c r="CS114" i="14"/>
  <c r="CR114" i="14"/>
  <c r="CQ114" i="14"/>
  <c r="CP114" i="14"/>
  <c r="CO114" i="14"/>
  <c r="CN114" i="14"/>
  <c r="CM114" i="14"/>
  <c r="CL114" i="14"/>
  <c r="CK114" i="14"/>
  <c r="CJ114" i="14"/>
  <c r="CI114" i="14"/>
  <c r="CH114" i="14"/>
  <c r="CG114" i="14"/>
  <c r="CF114" i="14"/>
  <c r="CE114" i="14"/>
  <c r="CD114" i="14"/>
  <c r="CC114" i="14"/>
  <c r="CB114" i="14"/>
  <c r="CA114" i="14"/>
  <c r="BZ114" i="14"/>
  <c r="BY114" i="14"/>
  <c r="BX114" i="14"/>
  <c r="BW114" i="14"/>
  <c r="BV114" i="14"/>
  <c r="BU114" i="14"/>
  <c r="BT114" i="14"/>
  <c r="BS114" i="14"/>
  <c r="BR114" i="14"/>
  <c r="BQ114" i="14"/>
  <c r="BP114" i="14"/>
  <c r="BO114" i="14"/>
  <c r="BN114" i="14"/>
  <c r="BM114" i="14"/>
  <c r="BL114" i="14"/>
  <c r="BK114" i="14"/>
  <c r="BJ114" i="14"/>
  <c r="BI114" i="14"/>
  <c r="BH114" i="14"/>
  <c r="BG114" i="14"/>
  <c r="BF114" i="14"/>
  <c r="BE114" i="14"/>
  <c r="BD114" i="14"/>
  <c r="BC114" i="14"/>
  <c r="BB114" i="14"/>
  <c r="BA114" i="14"/>
  <c r="AZ114" i="14"/>
  <c r="AY114" i="14"/>
  <c r="AX114" i="14"/>
  <c r="AW114" i="14"/>
  <c r="AV114" i="14"/>
  <c r="AU114" i="14"/>
  <c r="AT114" i="14"/>
  <c r="AS114" i="14"/>
  <c r="AR114" i="14"/>
  <c r="AQ114" i="14"/>
  <c r="AP114" i="14"/>
  <c r="AO114" i="14"/>
  <c r="AN114" i="14"/>
  <c r="AM114" i="14"/>
  <c r="AL114" i="14"/>
  <c r="AK114" i="14"/>
  <c r="AJ114" i="14"/>
  <c r="AI114" i="14"/>
  <c r="AH114" i="14"/>
  <c r="AG114" i="14"/>
  <c r="AF114" i="14"/>
  <c r="AE114" i="14"/>
  <c r="AD114" i="14"/>
  <c r="AC114" i="14"/>
  <c r="AB114" i="14"/>
  <c r="AA114" i="14"/>
  <c r="Z114" i="14"/>
  <c r="Y114" i="14"/>
  <c r="X114" i="14"/>
  <c r="W114" i="14"/>
  <c r="V114" i="14"/>
  <c r="U114" i="14"/>
  <c r="T114" i="14"/>
  <c r="S114" i="14"/>
  <c r="R114" i="14"/>
  <c r="Q114" i="14"/>
  <c r="P114" i="14"/>
  <c r="O114" i="14"/>
  <c r="N114" i="14"/>
  <c r="M114" i="14"/>
  <c r="L114" i="14"/>
  <c r="K114" i="14"/>
  <c r="J114" i="14"/>
  <c r="I114" i="14"/>
  <c r="H114" i="14"/>
  <c r="G114" i="14"/>
  <c r="F114" i="14"/>
  <c r="E114" i="14"/>
  <c r="D114" i="14"/>
  <c r="DP113" i="14"/>
  <c r="DO113" i="14"/>
  <c r="DN113" i="14"/>
  <c r="DM113" i="14"/>
  <c r="DL113" i="14"/>
  <c r="DK113" i="14"/>
  <c r="DJ113" i="14"/>
  <c r="DI113" i="14"/>
  <c r="DH113" i="14"/>
  <c r="DG113" i="14"/>
  <c r="DF113" i="14"/>
  <c r="DE113" i="14"/>
  <c r="DD113" i="14"/>
  <c r="DC113" i="14"/>
  <c r="DB113" i="14"/>
  <c r="DW113" i="14" s="1"/>
  <c r="DA113" i="14"/>
  <c r="CZ113" i="14"/>
  <c r="CY113" i="14"/>
  <c r="CX113" i="14"/>
  <c r="CW113" i="14"/>
  <c r="CV113" i="14"/>
  <c r="CU113" i="14"/>
  <c r="CT113" i="14"/>
  <c r="CS113" i="14"/>
  <c r="CR113" i="14"/>
  <c r="CQ113" i="14"/>
  <c r="CP113" i="14"/>
  <c r="CO113" i="14"/>
  <c r="CN113" i="14"/>
  <c r="CM113" i="14"/>
  <c r="CL113" i="14"/>
  <c r="CK113" i="14"/>
  <c r="CJ113" i="14"/>
  <c r="CI113" i="14"/>
  <c r="CH113" i="14"/>
  <c r="CG113" i="14"/>
  <c r="CF113" i="14"/>
  <c r="CE113" i="14"/>
  <c r="CD113" i="14"/>
  <c r="CC113" i="14"/>
  <c r="CB113" i="14"/>
  <c r="CA113" i="14"/>
  <c r="BZ113" i="14"/>
  <c r="BY113" i="14"/>
  <c r="BX113" i="14"/>
  <c r="BW113" i="14"/>
  <c r="BV113" i="14"/>
  <c r="BU113" i="14"/>
  <c r="BT113" i="14"/>
  <c r="BS113" i="14"/>
  <c r="BR113" i="14"/>
  <c r="BQ113" i="14"/>
  <c r="BP113" i="14"/>
  <c r="BO113" i="14"/>
  <c r="BN113" i="14"/>
  <c r="BM113" i="14"/>
  <c r="BL113" i="14"/>
  <c r="BK113" i="14"/>
  <c r="BJ113" i="14"/>
  <c r="BI113" i="14"/>
  <c r="BH113" i="14"/>
  <c r="BG113" i="14"/>
  <c r="BF113" i="14"/>
  <c r="BE113" i="14"/>
  <c r="BD113" i="14"/>
  <c r="BC113" i="14"/>
  <c r="BB113" i="14"/>
  <c r="BA113" i="14"/>
  <c r="AZ113" i="14"/>
  <c r="AY113" i="14"/>
  <c r="AX113" i="14"/>
  <c r="AW113" i="14"/>
  <c r="AV113" i="14"/>
  <c r="AU113" i="14"/>
  <c r="AT113" i="14"/>
  <c r="AS113" i="14"/>
  <c r="AR113" i="14"/>
  <c r="AQ113" i="14"/>
  <c r="AP113" i="14"/>
  <c r="AO113" i="14"/>
  <c r="AN113" i="14"/>
  <c r="AM113" i="14"/>
  <c r="AL113" i="14"/>
  <c r="AK113" i="14"/>
  <c r="AJ113" i="14"/>
  <c r="AI113" i="14"/>
  <c r="AH113" i="14"/>
  <c r="AG113" i="14"/>
  <c r="AF113" i="14"/>
  <c r="AE113" i="14"/>
  <c r="AD113" i="14"/>
  <c r="AC113" i="14"/>
  <c r="AB113" i="14"/>
  <c r="AA113" i="14"/>
  <c r="Z113" i="14"/>
  <c r="Y113" i="14"/>
  <c r="X113" i="14"/>
  <c r="W113" i="14"/>
  <c r="V113" i="14"/>
  <c r="U113" i="14"/>
  <c r="T113" i="14"/>
  <c r="S113" i="14"/>
  <c r="R113" i="14"/>
  <c r="Q113" i="14"/>
  <c r="P113" i="14"/>
  <c r="O113" i="14"/>
  <c r="N113" i="14"/>
  <c r="M113" i="14"/>
  <c r="L113" i="14"/>
  <c r="K113" i="14"/>
  <c r="J113" i="14"/>
  <c r="I113" i="14"/>
  <c r="H113" i="14"/>
  <c r="G113" i="14"/>
  <c r="F113" i="14"/>
  <c r="E113" i="14"/>
  <c r="D113" i="14"/>
  <c r="DP112" i="14"/>
  <c r="DO112" i="14"/>
  <c r="DN112" i="14"/>
  <c r="DM112" i="14"/>
  <c r="DL112" i="14"/>
  <c r="DK112" i="14"/>
  <c r="DJ112" i="14"/>
  <c r="DI112" i="14"/>
  <c r="DH112" i="14"/>
  <c r="DG112" i="14"/>
  <c r="DF112" i="14"/>
  <c r="DE112" i="14"/>
  <c r="DD112" i="14"/>
  <c r="DC112" i="14"/>
  <c r="DB112" i="14"/>
  <c r="DW112" i="14" s="1"/>
  <c r="DA112" i="14"/>
  <c r="CZ112" i="14"/>
  <c r="CY112" i="14"/>
  <c r="CX112" i="14"/>
  <c r="CW112" i="14"/>
  <c r="CV112" i="14"/>
  <c r="CU112" i="14"/>
  <c r="CT112" i="14"/>
  <c r="CS112" i="14"/>
  <c r="CR112" i="14"/>
  <c r="CQ112" i="14"/>
  <c r="CP112" i="14"/>
  <c r="CO112" i="14"/>
  <c r="CN112" i="14"/>
  <c r="CM112" i="14"/>
  <c r="CL112" i="14"/>
  <c r="CK112" i="14"/>
  <c r="CJ112" i="14"/>
  <c r="CI112" i="14"/>
  <c r="CH112" i="14"/>
  <c r="CG112" i="14"/>
  <c r="CF112" i="14"/>
  <c r="CE112" i="14"/>
  <c r="CD112" i="14"/>
  <c r="CC112" i="14"/>
  <c r="CB112" i="14"/>
  <c r="CA112" i="14"/>
  <c r="BZ112" i="14"/>
  <c r="BY112" i="14"/>
  <c r="BX112" i="14"/>
  <c r="BW112" i="14"/>
  <c r="BV112" i="14"/>
  <c r="BU112" i="14"/>
  <c r="BT112" i="14"/>
  <c r="BS112" i="14"/>
  <c r="BR112" i="14"/>
  <c r="BQ112" i="14"/>
  <c r="BP112" i="14"/>
  <c r="BO112" i="14"/>
  <c r="BN112" i="14"/>
  <c r="BM112" i="14"/>
  <c r="BL112" i="14"/>
  <c r="BK112" i="14"/>
  <c r="BJ112" i="14"/>
  <c r="BI112" i="14"/>
  <c r="BH112" i="14"/>
  <c r="BG112" i="14"/>
  <c r="BF112" i="14"/>
  <c r="BE112" i="14"/>
  <c r="BD112" i="14"/>
  <c r="BC112" i="14"/>
  <c r="BB112" i="14"/>
  <c r="BA112" i="14"/>
  <c r="AZ112" i="14"/>
  <c r="AY112" i="14"/>
  <c r="AX112" i="14"/>
  <c r="AW112" i="14"/>
  <c r="AV112" i="14"/>
  <c r="AU112" i="14"/>
  <c r="AT112" i="14"/>
  <c r="AS112" i="14"/>
  <c r="AR112" i="14"/>
  <c r="AQ112" i="14"/>
  <c r="AP112" i="14"/>
  <c r="AO112" i="14"/>
  <c r="AN112" i="14"/>
  <c r="AM112" i="14"/>
  <c r="AL112" i="14"/>
  <c r="AK112" i="14"/>
  <c r="AJ112" i="14"/>
  <c r="AI112" i="14"/>
  <c r="AH112" i="14"/>
  <c r="AG112" i="14"/>
  <c r="AF112" i="14"/>
  <c r="AE112" i="14"/>
  <c r="AD112" i="14"/>
  <c r="AC112" i="14"/>
  <c r="AB112" i="14"/>
  <c r="AA112" i="14"/>
  <c r="Z112" i="14"/>
  <c r="Y112" i="14"/>
  <c r="X112" i="14"/>
  <c r="W112" i="14"/>
  <c r="V112" i="14"/>
  <c r="U112" i="14"/>
  <c r="T112" i="14"/>
  <c r="S112" i="14"/>
  <c r="R112" i="14"/>
  <c r="Q112" i="14"/>
  <c r="P112" i="14"/>
  <c r="O112" i="14"/>
  <c r="N112" i="14"/>
  <c r="M112" i="14"/>
  <c r="L112" i="14"/>
  <c r="K112" i="14"/>
  <c r="J112" i="14"/>
  <c r="I112" i="14"/>
  <c r="H112" i="14"/>
  <c r="G112" i="14"/>
  <c r="F112" i="14"/>
  <c r="E112" i="14"/>
  <c r="D112" i="14"/>
  <c r="DP111" i="14"/>
  <c r="DO111" i="14"/>
  <c r="DN111" i="14"/>
  <c r="DM111" i="14"/>
  <c r="DL111" i="14"/>
  <c r="DK111" i="14"/>
  <c r="DJ111" i="14"/>
  <c r="DI111" i="14"/>
  <c r="DH111" i="14"/>
  <c r="DG111" i="14"/>
  <c r="DF111" i="14"/>
  <c r="DE111" i="14"/>
  <c r="DD111" i="14"/>
  <c r="DC111" i="14"/>
  <c r="DB111" i="14"/>
  <c r="DW111" i="14" s="1"/>
  <c r="DA111" i="14"/>
  <c r="CZ111" i="14"/>
  <c r="CY111" i="14"/>
  <c r="CX111" i="14"/>
  <c r="CW111" i="14"/>
  <c r="CV111" i="14"/>
  <c r="CU111" i="14"/>
  <c r="CT111" i="14"/>
  <c r="CS111" i="14"/>
  <c r="CR111" i="14"/>
  <c r="CQ111" i="14"/>
  <c r="CP111" i="14"/>
  <c r="CO111" i="14"/>
  <c r="CN111" i="14"/>
  <c r="CM111" i="14"/>
  <c r="CL111" i="14"/>
  <c r="CK111" i="14"/>
  <c r="CJ111" i="14"/>
  <c r="CI111" i="14"/>
  <c r="CH111" i="14"/>
  <c r="CG111" i="14"/>
  <c r="CF111" i="14"/>
  <c r="CE111" i="14"/>
  <c r="CD111" i="14"/>
  <c r="CC111" i="14"/>
  <c r="CB111" i="14"/>
  <c r="CA111" i="14"/>
  <c r="BZ111" i="14"/>
  <c r="BY111" i="14"/>
  <c r="BX111" i="14"/>
  <c r="BW111" i="14"/>
  <c r="BV111" i="14"/>
  <c r="BU111" i="14"/>
  <c r="BT111" i="14"/>
  <c r="BS111" i="14"/>
  <c r="BR111" i="14"/>
  <c r="BQ111" i="14"/>
  <c r="BP111" i="14"/>
  <c r="BO111" i="14"/>
  <c r="BN111" i="14"/>
  <c r="BM111" i="14"/>
  <c r="BL111" i="14"/>
  <c r="BK111" i="14"/>
  <c r="BJ111" i="14"/>
  <c r="BI111" i="14"/>
  <c r="BH111" i="14"/>
  <c r="BG111" i="14"/>
  <c r="BF111" i="14"/>
  <c r="BE111" i="14"/>
  <c r="BD111" i="14"/>
  <c r="BC111" i="14"/>
  <c r="BB111" i="14"/>
  <c r="BA111" i="14"/>
  <c r="AZ111" i="14"/>
  <c r="AY111" i="14"/>
  <c r="AX111" i="14"/>
  <c r="AW111" i="14"/>
  <c r="AV111" i="14"/>
  <c r="AU111" i="14"/>
  <c r="AT111" i="14"/>
  <c r="AS111" i="14"/>
  <c r="AR111" i="14"/>
  <c r="AQ111" i="14"/>
  <c r="AP111" i="14"/>
  <c r="AO111" i="14"/>
  <c r="AN111" i="14"/>
  <c r="AM111" i="14"/>
  <c r="AL111" i="14"/>
  <c r="AK111" i="14"/>
  <c r="AJ111" i="14"/>
  <c r="AI111" i="14"/>
  <c r="AH111" i="14"/>
  <c r="AG111" i="14"/>
  <c r="AF111" i="14"/>
  <c r="AE111" i="14"/>
  <c r="AD111" i="14"/>
  <c r="AC111" i="14"/>
  <c r="AB111" i="14"/>
  <c r="AA111" i="14"/>
  <c r="Z111" i="14"/>
  <c r="Y111" i="14"/>
  <c r="X111" i="14"/>
  <c r="W111" i="14"/>
  <c r="V111" i="14"/>
  <c r="U111" i="14"/>
  <c r="T111" i="14"/>
  <c r="S111" i="14"/>
  <c r="R111" i="14"/>
  <c r="Q111" i="14"/>
  <c r="P111" i="14"/>
  <c r="O111" i="14"/>
  <c r="N111" i="14"/>
  <c r="M111" i="14"/>
  <c r="L111" i="14"/>
  <c r="K111" i="14"/>
  <c r="J111" i="14"/>
  <c r="I111" i="14"/>
  <c r="H111" i="14"/>
  <c r="G111" i="14"/>
  <c r="F111" i="14"/>
  <c r="E111" i="14"/>
  <c r="D111" i="14"/>
  <c r="DP110" i="14"/>
  <c r="DO110" i="14"/>
  <c r="DN110" i="14"/>
  <c r="DM110" i="14"/>
  <c r="DL110" i="14"/>
  <c r="DK110" i="14"/>
  <c r="DJ110" i="14"/>
  <c r="DI110" i="14"/>
  <c r="DH110" i="14"/>
  <c r="DG110" i="14"/>
  <c r="DF110" i="14"/>
  <c r="DE110" i="14"/>
  <c r="DD110" i="14"/>
  <c r="DC110" i="14"/>
  <c r="DB110" i="14"/>
  <c r="DW110" i="14" s="1"/>
  <c r="DA110" i="14"/>
  <c r="CZ110" i="14"/>
  <c r="CY110" i="14"/>
  <c r="CX110" i="14"/>
  <c r="CW110" i="14"/>
  <c r="CV110" i="14"/>
  <c r="CU110" i="14"/>
  <c r="CT110" i="14"/>
  <c r="CS110" i="14"/>
  <c r="CR110" i="14"/>
  <c r="CQ110" i="14"/>
  <c r="CP110" i="14"/>
  <c r="CO110" i="14"/>
  <c r="CN110" i="14"/>
  <c r="CM110" i="14"/>
  <c r="CL110" i="14"/>
  <c r="CK110" i="14"/>
  <c r="CJ110" i="14"/>
  <c r="CI110" i="14"/>
  <c r="CH110" i="14"/>
  <c r="CG110" i="14"/>
  <c r="CF110" i="14"/>
  <c r="CE110" i="14"/>
  <c r="CD110" i="14"/>
  <c r="CC110" i="14"/>
  <c r="CB110" i="14"/>
  <c r="CA110" i="14"/>
  <c r="BZ110" i="14"/>
  <c r="BY110" i="14"/>
  <c r="BX110" i="14"/>
  <c r="BW110" i="14"/>
  <c r="BV110" i="14"/>
  <c r="BU110" i="14"/>
  <c r="BT110" i="14"/>
  <c r="BS110" i="14"/>
  <c r="BR110" i="14"/>
  <c r="BQ110" i="14"/>
  <c r="BP110" i="14"/>
  <c r="BO110" i="14"/>
  <c r="BN110" i="14"/>
  <c r="BM110" i="14"/>
  <c r="BL110" i="14"/>
  <c r="BK110" i="14"/>
  <c r="BJ110" i="14"/>
  <c r="BI110" i="14"/>
  <c r="BH110" i="14"/>
  <c r="BG110" i="14"/>
  <c r="BF110" i="14"/>
  <c r="BE110" i="14"/>
  <c r="BD110" i="14"/>
  <c r="BC110" i="14"/>
  <c r="BB110" i="14"/>
  <c r="BA110" i="14"/>
  <c r="AZ110" i="14"/>
  <c r="AY110" i="14"/>
  <c r="AX110" i="14"/>
  <c r="AW110" i="14"/>
  <c r="AV110" i="14"/>
  <c r="AU110" i="14"/>
  <c r="AT110" i="14"/>
  <c r="AS110" i="14"/>
  <c r="AR110" i="14"/>
  <c r="AQ110" i="14"/>
  <c r="AP110" i="14"/>
  <c r="AO110" i="14"/>
  <c r="AN110" i="14"/>
  <c r="AM110" i="14"/>
  <c r="AL110" i="14"/>
  <c r="AK110" i="14"/>
  <c r="AJ110" i="14"/>
  <c r="AI110" i="14"/>
  <c r="AH110" i="14"/>
  <c r="AG110" i="14"/>
  <c r="AF110" i="14"/>
  <c r="AE110" i="14"/>
  <c r="AD110" i="14"/>
  <c r="AC110" i="14"/>
  <c r="AB110" i="14"/>
  <c r="AA110" i="14"/>
  <c r="Z110" i="14"/>
  <c r="Y110" i="14"/>
  <c r="X110" i="14"/>
  <c r="W110" i="14"/>
  <c r="V110" i="14"/>
  <c r="U110" i="14"/>
  <c r="T110" i="14"/>
  <c r="S110" i="14"/>
  <c r="R110" i="14"/>
  <c r="Q110" i="14"/>
  <c r="P110" i="14"/>
  <c r="O110" i="14"/>
  <c r="N110" i="14"/>
  <c r="M110" i="14"/>
  <c r="L110" i="14"/>
  <c r="K110" i="14"/>
  <c r="J110" i="14"/>
  <c r="I110" i="14"/>
  <c r="H110" i="14"/>
  <c r="G110" i="14"/>
  <c r="F110" i="14"/>
  <c r="E110" i="14"/>
  <c r="D110" i="14"/>
  <c r="DP58" i="14"/>
  <c r="DO58" i="14"/>
  <c r="DM58" i="14"/>
  <c r="DL58" i="14"/>
  <c r="DK58" i="14"/>
  <c r="DJ58" i="14"/>
  <c r="DI58" i="14"/>
  <c r="DH58" i="14"/>
  <c r="DG58" i="14"/>
  <c r="DF58" i="14"/>
  <c r="DE58" i="14"/>
  <c r="DD58" i="14"/>
  <c r="DC58" i="14"/>
  <c r="DB58" i="14"/>
  <c r="CZ58" i="14"/>
  <c r="CY58" i="14"/>
  <c r="CX58" i="14"/>
  <c r="CW58" i="14"/>
  <c r="CV58" i="14"/>
  <c r="CU58" i="14"/>
  <c r="CT58" i="14"/>
  <c r="CS58" i="14"/>
  <c r="CR58" i="14"/>
  <c r="CQ58" i="14"/>
  <c r="CP58" i="14"/>
  <c r="CM58" i="14"/>
  <c r="CL58" i="14"/>
  <c r="CK58" i="14"/>
  <c r="CJ58" i="14"/>
  <c r="CI58" i="14"/>
  <c r="CH58" i="14"/>
  <c r="CG58" i="14"/>
  <c r="CF58" i="14"/>
  <c r="CE58" i="14"/>
  <c r="CD58" i="14"/>
  <c r="CC58" i="14"/>
  <c r="CB58" i="14"/>
  <c r="CA58" i="14"/>
  <c r="BZ58" i="14"/>
  <c r="BY58" i="14"/>
  <c r="BX58" i="14"/>
  <c r="BW58" i="14"/>
  <c r="BV58" i="14"/>
  <c r="BU58" i="14"/>
  <c r="BT58" i="14"/>
  <c r="BS58" i="14"/>
  <c r="BR58" i="14"/>
  <c r="BQ58" i="14"/>
  <c r="BP58" i="14"/>
  <c r="BO58" i="14"/>
  <c r="BN58" i="14"/>
  <c r="BM58" i="14"/>
  <c r="BL58" i="14"/>
  <c r="BK58" i="14"/>
  <c r="BJ58" i="14"/>
  <c r="BI58" i="14"/>
  <c r="BH58" i="14"/>
  <c r="BG58" i="14"/>
  <c r="BF58" i="14"/>
  <c r="BE58" i="14"/>
  <c r="BD58" i="14"/>
  <c r="BC58" i="14"/>
  <c r="BB58" i="14"/>
  <c r="BA58" i="14"/>
  <c r="AZ58" i="14"/>
  <c r="AY58" i="14"/>
  <c r="AX58" i="14"/>
  <c r="AW58" i="14"/>
  <c r="AV58" i="14"/>
  <c r="AU58" i="14"/>
  <c r="AT58" i="14"/>
  <c r="AS58" i="14"/>
  <c r="AR58" i="14"/>
  <c r="AQ58" i="14"/>
  <c r="AP58" i="14"/>
  <c r="AO58" i="14"/>
  <c r="AN58" i="14"/>
  <c r="AM58" i="14"/>
  <c r="AL58" i="14"/>
  <c r="AK58" i="14"/>
  <c r="AJ58" i="14"/>
  <c r="AI58" i="14"/>
  <c r="AH58" i="14"/>
  <c r="AG58" i="14"/>
  <c r="AF58" i="14"/>
  <c r="AE58" i="14"/>
  <c r="AD58" i="14"/>
  <c r="AC58" i="14"/>
  <c r="AB58" i="14"/>
  <c r="AA58" i="14"/>
  <c r="Z58" i="14"/>
  <c r="Y58" i="14"/>
  <c r="X58" i="14"/>
  <c r="W58" i="14"/>
  <c r="V58" i="14"/>
  <c r="U58" i="14"/>
  <c r="T58" i="14"/>
  <c r="S58" i="14"/>
  <c r="R58" i="14"/>
  <c r="Q58" i="14"/>
  <c r="P58" i="14"/>
  <c r="O58" i="14"/>
  <c r="N58" i="14"/>
  <c r="M58" i="14"/>
  <c r="L58" i="14"/>
  <c r="K58" i="14"/>
  <c r="J58" i="14"/>
  <c r="I58" i="14"/>
  <c r="H58" i="14"/>
  <c r="G58" i="14"/>
  <c r="F58" i="14"/>
  <c r="E58" i="14"/>
  <c r="D58" i="14"/>
  <c r="DN57" i="14"/>
  <c r="DN155" i="14" s="1"/>
  <c r="DN56" i="14"/>
  <c r="DN154" i="14" s="1"/>
  <c r="DA56" i="14"/>
  <c r="DN55" i="14"/>
  <c r="DN257" i="14" s="1"/>
  <c r="DA55" i="14"/>
  <c r="CO55" i="14"/>
  <c r="CO257" i="14" s="1"/>
  <c r="DA54" i="14"/>
  <c r="DA256" i="14" s="1"/>
  <c r="CO54" i="14"/>
  <c r="CO152" i="14" s="1"/>
  <c r="DN52" i="14"/>
  <c r="CO52" i="14"/>
  <c r="DN51" i="14"/>
  <c r="DA51" i="14"/>
  <c r="DA253" i="14" s="1"/>
  <c r="CO51" i="14"/>
  <c r="CO253" i="14" s="1"/>
  <c r="CN33" i="14"/>
  <c r="CN235" i="14" s="1"/>
  <c r="DT22" i="14"/>
  <c r="DP11" i="14"/>
  <c r="DP165" i="14" s="1"/>
  <c r="DO11" i="14"/>
  <c r="DN11" i="14"/>
  <c r="DM11" i="14"/>
  <c r="DL11" i="14"/>
  <c r="DL61" i="14" s="1"/>
  <c r="DK11" i="14"/>
  <c r="DK165" i="14" s="1"/>
  <c r="DJ11" i="14"/>
  <c r="DI11" i="14"/>
  <c r="DI213" i="14" s="1"/>
  <c r="DH11" i="14"/>
  <c r="DH213" i="14" s="1"/>
  <c r="DG11" i="14"/>
  <c r="DG109" i="14" s="1"/>
  <c r="DF11" i="14"/>
  <c r="DE11" i="14"/>
  <c r="DD11" i="14"/>
  <c r="DD213" i="14" s="1"/>
  <c r="DC11" i="14"/>
  <c r="DB11" i="14"/>
  <c r="DB165" i="14" s="1"/>
  <c r="DA11" i="14"/>
  <c r="DA109" i="14" s="1"/>
  <c r="CZ11" i="14"/>
  <c r="CY11" i="14"/>
  <c r="CX11" i="14"/>
  <c r="CW11" i="14"/>
  <c r="CV11" i="14"/>
  <c r="CV61" i="14" s="1"/>
  <c r="CU11" i="14"/>
  <c r="CU61" i="14" s="1"/>
  <c r="CT11" i="14"/>
  <c r="CS11" i="14"/>
  <c r="CR11" i="14"/>
  <c r="CQ11" i="14"/>
  <c r="CQ109" i="14" s="1"/>
  <c r="CP11" i="14"/>
  <c r="CO11" i="14"/>
  <c r="CN11" i="14"/>
  <c r="CM11" i="14"/>
  <c r="CL11" i="14"/>
  <c r="CK11" i="14"/>
  <c r="CK213" i="14" s="1"/>
  <c r="CJ11" i="14"/>
  <c r="CI11" i="14"/>
  <c r="CH11" i="14"/>
  <c r="CG11" i="14"/>
  <c r="CG213" i="14" s="1"/>
  <c r="CF11" i="14"/>
  <c r="CF109" i="14" s="1"/>
  <c r="CE11" i="14"/>
  <c r="CE213" i="14" s="1"/>
  <c r="CD11" i="14"/>
  <c r="CD213" i="14" s="1"/>
  <c r="CC11" i="14"/>
  <c r="CC109" i="14" s="1"/>
  <c r="CB11" i="14"/>
  <c r="CB213" i="14" s="1"/>
  <c r="CA11" i="14"/>
  <c r="CA213" i="14" s="1"/>
  <c r="BZ11" i="14"/>
  <c r="BY11" i="14"/>
  <c r="BY165" i="14" s="1"/>
  <c r="BX11" i="14"/>
  <c r="BX165" i="14" s="1"/>
  <c r="BW11" i="14"/>
  <c r="BV11" i="14"/>
  <c r="BV213" i="14" s="1"/>
  <c r="BU11" i="14"/>
  <c r="BU213" i="14" s="1"/>
  <c r="BT11" i="14"/>
  <c r="BS11" i="14"/>
  <c r="BR11" i="14"/>
  <c r="BQ11" i="14"/>
  <c r="BQ213" i="14" s="1"/>
  <c r="BP11" i="14"/>
  <c r="BP109" i="14" s="1"/>
  <c r="BO11" i="14"/>
  <c r="BO109" i="14" s="1"/>
  <c r="BN11" i="14"/>
  <c r="BN61" i="14" s="1"/>
  <c r="BM11" i="14"/>
  <c r="BL11" i="14"/>
  <c r="BK11" i="14"/>
  <c r="BJ11" i="14"/>
  <c r="BJ213" i="14" s="1"/>
  <c r="BI11" i="14"/>
  <c r="BH11" i="14"/>
  <c r="BH213" i="14" s="1"/>
  <c r="BG11" i="14"/>
  <c r="BF11" i="14"/>
  <c r="BF165" i="14" s="1"/>
  <c r="BE11" i="14"/>
  <c r="BE109" i="14" s="1"/>
  <c r="BD11" i="14"/>
  <c r="BD213" i="14" s="1"/>
  <c r="BC11" i="14"/>
  <c r="BB11" i="14"/>
  <c r="BB61" i="14" s="1"/>
  <c r="BA11" i="14"/>
  <c r="BA213" i="14" s="1"/>
  <c r="AZ11" i="14"/>
  <c r="AZ61" i="14" s="1"/>
  <c r="AY11" i="14"/>
  <c r="AX11" i="14"/>
  <c r="AX213" i="14" s="1"/>
  <c r="AW11" i="14"/>
  <c r="AW61" i="14" s="1"/>
  <c r="AV11" i="14"/>
  <c r="AV109" i="14" s="1"/>
  <c r="AU11" i="14"/>
  <c r="AT11" i="14"/>
  <c r="AS11" i="14"/>
  <c r="AS213" i="14" s="1"/>
  <c r="AR11" i="14"/>
  <c r="AQ11" i="14"/>
  <c r="AQ213" i="14" s="1"/>
  <c r="AP11" i="14"/>
  <c r="AO11" i="14"/>
  <c r="AN11" i="14"/>
  <c r="AM11" i="14"/>
  <c r="AL11" i="14"/>
  <c r="AL61" i="14" s="1"/>
  <c r="AK11" i="14"/>
  <c r="AJ11" i="14"/>
  <c r="AJ109" i="14" s="1"/>
  <c r="AI11" i="14"/>
  <c r="AH11" i="14"/>
  <c r="AG11" i="14"/>
  <c r="AF11" i="14"/>
  <c r="AF61" i="14" s="1"/>
  <c r="AE11" i="14"/>
  <c r="AD11" i="14"/>
  <c r="AD109" i="14" s="1"/>
  <c r="AC11" i="14"/>
  <c r="AC165" i="14" s="1"/>
  <c r="AB11" i="14"/>
  <c r="AA11" i="14"/>
  <c r="Z11" i="14"/>
  <c r="Y11" i="14"/>
  <c r="X11" i="14"/>
  <c r="X165" i="14" s="1"/>
  <c r="W11" i="14"/>
  <c r="V11" i="14"/>
  <c r="V165" i="14" s="1"/>
  <c r="U11" i="14"/>
  <c r="T11" i="14"/>
  <c r="T109" i="14" s="1"/>
  <c r="F159" i="8"/>
  <c r="F160" i="8"/>
  <c r="F161" i="8"/>
  <c r="F162" i="8"/>
  <c r="F163" i="8"/>
  <c r="F164" i="8"/>
  <c r="F165" i="8"/>
  <c r="F166" i="8"/>
  <c r="F167" i="8"/>
  <c r="F168" i="8"/>
  <c r="F169" i="8"/>
  <c r="F170" i="8"/>
  <c r="F171" i="8"/>
  <c r="F172" i="8"/>
  <c r="F173" i="8"/>
  <c r="F174" i="8"/>
  <c r="F175" i="8"/>
  <c r="F176" i="8"/>
  <c r="F177" i="8"/>
  <c r="F178" i="8"/>
  <c r="F179" i="8"/>
  <c r="F180" i="8"/>
  <c r="F181" i="8"/>
  <c r="F182" i="8"/>
  <c r="F158" i="8"/>
  <c r="F159" i="2"/>
  <c r="F160" i="2"/>
  <c r="F161" i="2"/>
  <c r="F162" i="2"/>
  <c r="F163" i="2"/>
  <c r="F164" i="2"/>
  <c r="F165" i="2"/>
  <c r="F166" i="2"/>
  <c r="F167" i="2"/>
  <c r="F168" i="2"/>
  <c r="F169" i="2"/>
  <c r="F170" i="2"/>
  <c r="F171" i="2"/>
  <c r="F172" i="2"/>
  <c r="F173" i="2"/>
  <c r="F174" i="2"/>
  <c r="F175" i="2"/>
  <c r="F176" i="2"/>
  <c r="F177" i="2"/>
  <c r="F178" i="2"/>
  <c r="F179" i="2"/>
  <c r="F180" i="2"/>
  <c r="F181" i="2"/>
  <c r="F182" i="2"/>
  <c r="F158" i="2"/>
  <c r="F81" i="2"/>
  <c r="F119" i="2" s="1"/>
  <c r="R82" i="8"/>
  <c r="R83" i="8"/>
  <c r="R84" i="8"/>
  <c r="R85" i="8"/>
  <c r="R86" i="8"/>
  <c r="R87" i="8"/>
  <c r="R88" i="8"/>
  <c r="R89" i="8"/>
  <c r="R90" i="8"/>
  <c r="R91" i="8"/>
  <c r="R92" i="8"/>
  <c r="R93" i="8"/>
  <c r="R94" i="8"/>
  <c r="R95" i="8"/>
  <c r="R96" i="8"/>
  <c r="R97" i="8"/>
  <c r="R98" i="8"/>
  <c r="R99" i="8"/>
  <c r="R100" i="8"/>
  <c r="R101" i="8"/>
  <c r="R102" i="8"/>
  <c r="R103" i="8"/>
  <c r="R104" i="8"/>
  <c r="R105" i="8"/>
  <c r="R112" i="8"/>
  <c r="R113" i="8"/>
  <c r="R114" i="8"/>
  <c r="R115" i="8"/>
  <c r="R116" i="8"/>
  <c r="R81" i="8"/>
  <c r="F82" i="8"/>
  <c r="F120" i="8" s="1"/>
  <c r="F83" i="8"/>
  <c r="F121" i="8" s="1"/>
  <c r="F84" i="8"/>
  <c r="F122" i="8" s="1"/>
  <c r="F85" i="8"/>
  <c r="F123" i="8" s="1"/>
  <c r="F86" i="8"/>
  <c r="F124" i="8" s="1"/>
  <c r="F87" i="8"/>
  <c r="F125" i="8" s="1"/>
  <c r="F88" i="8"/>
  <c r="F126" i="8" s="1"/>
  <c r="F89" i="8"/>
  <c r="F127" i="8" s="1"/>
  <c r="F90" i="8"/>
  <c r="F128" i="8" s="1"/>
  <c r="F91" i="8"/>
  <c r="F129" i="8" s="1"/>
  <c r="F92" i="8"/>
  <c r="F130" i="8" s="1"/>
  <c r="F93" i="8"/>
  <c r="F131" i="8" s="1"/>
  <c r="F94" i="8"/>
  <c r="F132" i="8" s="1"/>
  <c r="F95" i="8"/>
  <c r="F133" i="8" s="1"/>
  <c r="F96" i="8"/>
  <c r="F134" i="8" s="1"/>
  <c r="F97" i="8"/>
  <c r="F135" i="8" s="1"/>
  <c r="F98" i="8"/>
  <c r="F136" i="8" s="1"/>
  <c r="F99" i="8"/>
  <c r="F137" i="8" s="1"/>
  <c r="F100" i="8"/>
  <c r="F138" i="8" s="1"/>
  <c r="F101" i="8"/>
  <c r="F139" i="8" s="1"/>
  <c r="F102" i="8"/>
  <c r="F140" i="8" s="1"/>
  <c r="F103" i="8"/>
  <c r="F141" i="8" s="1"/>
  <c r="F104" i="8"/>
  <c r="F142" i="8" s="1"/>
  <c r="F105" i="8"/>
  <c r="F143" i="8" s="1"/>
  <c r="F113" i="8"/>
  <c r="F114" i="8"/>
  <c r="F115" i="8"/>
  <c r="F116" i="8"/>
  <c r="F81" i="8"/>
  <c r="F119" i="8" s="1"/>
  <c r="R82" i="2"/>
  <c r="R83" i="2"/>
  <c r="R84" i="2"/>
  <c r="R85" i="2"/>
  <c r="R86" i="2"/>
  <c r="R87" i="2"/>
  <c r="R88" i="2"/>
  <c r="R89" i="2"/>
  <c r="R90" i="2"/>
  <c r="R91" i="2"/>
  <c r="R92" i="2"/>
  <c r="R93" i="2"/>
  <c r="R94" i="2"/>
  <c r="R95" i="2"/>
  <c r="R96" i="2"/>
  <c r="R97" i="2"/>
  <c r="R98" i="2"/>
  <c r="R99" i="2"/>
  <c r="R100" i="2"/>
  <c r="R101" i="2"/>
  <c r="R102" i="2"/>
  <c r="R103" i="2"/>
  <c r="R104" i="2"/>
  <c r="R105" i="2"/>
  <c r="R112" i="2"/>
  <c r="R113" i="2"/>
  <c r="R114" i="2"/>
  <c r="R115" i="2"/>
  <c r="R116" i="2"/>
  <c r="R81" i="2"/>
  <c r="F82" i="2"/>
  <c r="F120" i="2" s="1"/>
  <c r="F83" i="2"/>
  <c r="F121" i="2" s="1"/>
  <c r="F84" i="2"/>
  <c r="F122" i="2" s="1"/>
  <c r="F85" i="2"/>
  <c r="F123" i="2" s="1"/>
  <c r="F86" i="2"/>
  <c r="F124" i="2" s="1"/>
  <c r="F87" i="2"/>
  <c r="F125" i="2" s="1"/>
  <c r="F88" i="2"/>
  <c r="F126" i="2" s="1"/>
  <c r="F89" i="2"/>
  <c r="F127" i="2" s="1"/>
  <c r="F90" i="2"/>
  <c r="F128" i="2" s="1"/>
  <c r="F91" i="2"/>
  <c r="F129" i="2" s="1"/>
  <c r="F92" i="2"/>
  <c r="F130" i="2" s="1"/>
  <c r="F93" i="2"/>
  <c r="F131" i="2" s="1"/>
  <c r="F94" i="2"/>
  <c r="F132" i="2" s="1"/>
  <c r="F95" i="2"/>
  <c r="F133" i="2" s="1"/>
  <c r="F96" i="2"/>
  <c r="F134" i="2" s="1"/>
  <c r="F97" i="2"/>
  <c r="F135" i="2" s="1"/>
  <c r="F98" i="2"/>
  <c r="F136" i="2" s="1"/>
  <c r="F99" i="2"/>
  <c r="F137" i="2" s="1"/>
  <c r="F100" i="2"/>
  <c r="F138" i="2" s="1"/>
  <c r="F101" i="2"/>
  <c r="F139" i="2" s="1"/>
  <c r="F102" i="2"/>
  <c r="F140" i="2" s="1"/>
  <c r="F103" i="2"/>
  <c r="F141" i="2" s="1"/>
  <c r="F104" i="2"/>
  <c r="F142" i="2" s="1"/>
  <c r="F105" i="2"/>
  <c r="F143" i="2" s="1"/>
  <c r="F112" i="2"/>
  <c r="F113" i="2"/>
  <c r="F114" i="2"/>
  <c r="F115" i="2"/>
  <c r="F116" i="2"/>
  <c r="R5" i="8"/>
  <c r="R6" i="8"/>
  <c r="R160" i="8" s="1"/>
  <c r="R7" i="8"/>
  <c r="R8" i="8"/>
  <c r="R9" i="8"/>
  <c r="R10" i="8"/>
  <c r="R11" i="8"/>
  <c r="S11" i="8" s="1"/>
  <c r="R12" i="8"/>
  <c r="S12" i="8" s="1"/>
  <c r="R13" i="8"/>
  <c r="R14" i="8"/>
  <c r="S14" i="8" s="1"/>
  <c r="R15" i="8"/>
  <c r="R16" i="8"/>
  <c r="R17" i="8"/>
  <c r="R171" i="8" s="1"/>
  <c r="R18" i="8"/>
  <c r="S18" i="8" s="1"/>
  <c r="R19" i="8"/>
  <c r="R173" i="8" s="1"/>
  <c r="R20" i="8"/>
  <c r="R21" i="8"/>
  <c r="R175" i="8" s="1"/>
  <c r="R22" i="8"/>
  <c r="R23" i="8"/>
  <c r="R24" i="8"/>
  <c r="R178" i="8" s="1"/>
  <c r="R25" i="8"/>
  <c r="R26" i="8"/>
  <c r="S26" i="8" s="1"/>
  <c r="R27" i="8"/>
  <c r="R181" i="8" s="1"/>
  <c r="R28" i="8"/>
  <c r="S28" i="8" s="1"/>
  <c r="R189" i="8"/>
  <c r="R4" i="8"/>
  <c r="S4" i="8" s="1"/>
  <c r="R7" i="2"/>
  <c r="R8" i="2"/>
  <c r="R162" i="2" s="1"/>
  <c r="R9" i="2"/>
  <c r="R163" i="2" s="1"/>
  <c r="R10" i="2"/>
  <c r="R11" i="2"/>
  <c r="R12" i="2"/>
  <c r="R166" i="2" s="1"/>
  <c r="R13" i="2"/>
  <c r="R14" i="2"/>
  <c r="R15" i="2"/>
  <c r="R16" i="2"/>
  <c r="R170" i="2" s="1"/>
  <c r="R17" i="2"/>
  <c r="R18" i="2"/>
  <c r="R19" i="2"/>
  <c r="R20" i="2"/>
  <c r="R174" i="2" s="1"/>
  <c r="R21" i="2"/>
  <c r="R22" i="2"/>
  <c r="R176" i="2" s="1"/>
  <c r="R23" i="2"/>
  <c r="R24" i="2"/>
  <c r="R178" i="2" s="1"/>
  <c r="R25" i="2"/>
  <c r="R26" i="2"/>
  <c r="R27" i="2"/>
  <c r="R28" i="2"/>
  <c r="R182" i="2" s="1"/>
  <c r="R192" i="2"/>
  <c r="R5" i="2"/>
  <c r="R6" i="2"/>
  <c r="S6" i="2" s="1"/>
  <c r="R4" i="2"/>
  <c r="R191" i="8"/>
  <c r="AD43" i="2"/>
  <c r="AD44" i="8"/>
  <c r="AG44" i="8" s="1"/>
  <c r="AG82" i="8" s="1"/>
  <c r="AD45" i="8"/>
  <c r="AH45" i="8" s="1"/>
  <c r="AH83" i="8" s="1"/>
  <c r="AD46" i="8"/>
  <c r="AI46" i="8" s="1"/>
  <c r="AI84" i="8" s="1"/>
  <c r="AD47" i="8"/>
  <c r="AN47" i="8" s="1"/>
  <c r="AN85" i="8" s="1"/>
  <c r="AD48" i="8"/>
  <c r="AD49" i="8"/>
  <c r="AD50" i="8"/>
  <c r="AM50" i="8" s="1"/>
  <c r="AM88" i="8" s="1"/>
  <c r="AD51" i="8"/>
  <c r="AD52" i="8"/>
  <c r="AD53" i="8"/>
  <c r="AD54" i="8"/>
  <c r="AD55" i="8"/>
  <c r="AO55" i="8" s="1"/>
  <c r="AO93" i="8" s="1"/>
  <c r="AD56" i="8"/>
  <c r="AO56" i="8" s="1"/>
  <c r="AD57" i="8"/>
  <c r="AD58" i="8"/>
  <c r="AD59" i="8"/>
  <c r="AD60" i="8"/>
  <c r="AN60" i="8" s="1"/>
  <c r="AN98" i="8" s="1"/>
  <c r="AD61" i="8"/>
  <c r="AD62" i="8"/>
  <c r="AD63" i="8"/>
  <c r="AD64" i="8"/>
  <c r="AN64" i="8" s="1"/>
  <c r="AN102" i="8" s="1"/>
  <c r="AD65" i="8"/>
  <c r="AD103" i="8" s="1"/>
  <c r="AD66" i="8"/>
  <c r="AD67" i="8"/>
  <c r="AH67" i="8" s="1"/>
  <c r="AH105" i="8" s="1"/>
  <c r="AD74" i="8"/>
  <c r="AN74" i="8" s="1"/>
  <c r="AN112" i="8" s="1"/>
  <c r="AD75" i="8"/>
  <c r="AG75" i="8" s="1"/>
  <c r="AG113" i="8" s="1"/>
  <c r="AD76" i="8"/>
  <c r="AD77" i="8"/>
  <c r="AD78" i="8"/>
  <c r="AF78" i="8" s="1"/>
  <c r="AF116" i="8" s="1"/>
  <c r="AD43" i="8"/>
  <c r="AG43" i="8" s="1"/>
  <c r="AG81" i="8" s="1"/>
  <c r="AD44" i="2"/>
  <c r="AD45" i="2"/>
  <c r="AN45" i="2" s="1"/>
  <c r="AN83" i="2" s="1"/>
  <c r="AD46" i="2"/>
  <c r="AD47" i="2"/>
  <c r="AG47" i="2" s="1"/>
  <c r="AG85" i="2" s="1"/>
  <c r="AD48" i="2"/>
  <c r="AD49" i="2"/>
  <c r="AI49" i="2" s="1"/>
  <c r="AI87" i="2" s="1"/>
  <c r="AD50" i="2"/>
  <c r="AE50" i="2" s="1"/>
  <c r="AE88" i="2" s="1"/>
  <c r="AD51" i="2"/>
  <c r="AJ51" i="2" s="1"/>
  <c r="AJ89" i="2" s="1"/>
  <c r="AD52" i="2"/>
  <c r="AG52" i="2" s="1"/>
  <c r="AG90" i="2" s="1"/>
  <c r="AD53" i="2"/>
  <c r="AL53" i="2" s="1"/>
  <c r="AL91" i="2" s="1"/>
  <c r="AD54" i="2"/>
  <c r="AD55" i="2"/>
  <c r="AK55" i="2" s="1"/>
  <c r="AK93" i="2" s="1"/>
  <c r="AD56" i="2"/>
  <c r="AL56" i="2" s="1"/>
  <c r="AL94" i="2" s="1"/>
  <c r="AD57" i="2"/>
  <c r="AK57" i="2" s="1"/>
  <c r="AK95" i="2" s="1"/>
  <c r="AD58" i="2"/>
  <c r="AM58" i="2" s="1"/>
  <c r="AM96" i="2" s="1"/>
  <c r="AD59" i="2"/>
  <c r="AJ59" i="2" s="1"/>
  <c r="AJ97" i="2" s="1"/>
  <c r="AD60" i="2"/>
  <c r="AE60" i="2" s="1"/>
  <c r="AE98" i="2" s="1"/>
  <c r="AD61" i="2"/>
  <c r="AK61" i="2" s="1"/>
  <c r="AK99" i="2" s="1"/>
  <c r="AD62" i="2"/>
  <c r="AL62" i="2" s="1"/>
  <c r="AL100" i="2" s="1"/>
  <c r="AD63" i="2"/>
  <c r="AH63" i="2" s="1"/>
  <c r="AH101" i="2" s="1"/>
  <c r="AD64" i="2"/>
  <c r="AL64" i="2" s="1"/>
  <c r="AL102" i="2" s="1"/>
  <c r="AD65" i="2"/>
  <c r="AE65" i="2" s="1"/>
  <c r="AE103" i="2" s="1"/>
  <c r="AD66" i="2"/>
  <c r="AD67" i="2"/>
  <c r="AM67" i="2" s="1"/>
  <c r="AM105" i="2" s="1"/>
  <c r="AD74" i="2"/>
  <c r="AD75" i="2"/>
  <c r="AH75" i="2" s="1"/>
  <c r="AH113" i="2" s="1"/>
  <c r="AD76" i="2"/>
  <c r="AM76" i="2" s="1"/>
  <c r="AM114" i="2" s="1"/>
  <c r="AD77" i="2"/>
  <c r="AD78" i="2"/>
  <c r="AC78" i="8"/>
  <c r="AC116" i="8" s="1"/>
  <c r="AB78" i="8"/>
  <c r="AB116" i="8" s="1"/>
  <c r="AA78" i="8"/>
  <c r="AA116" i="8" s="1"/>
  <c r="Z78" i="8"/>
  <c r="Z116" i="8" s="1"/>
  <c r="Y78" i="8"/>
  <c r="Y116" i="8" s="1"/>
  <c r="X78" i="8"/>
  <c r="X116" i="8" s="1"/>
  <c r="W78" i="8"/>
  <c r="V78" i="8"/>
  <c r="V116" i="8" s="1"/>
  <c r="U78" i="8"/>
  <c r="U116" i="8" s="1"/>
  <c r="T78" i="8"/>
  <c r="T116" i="8" s="1"/>
  <c r="S78" i="8"/>
  <c r="S116" i="8" s="1"/>
  <c r="Q78" i="8"/>
  <c r="Q116" i="8" s="1"/>
  <c r="P78" i="8"/>
  <c r="P116" i="8" s="1"/>
  <c r="O78" i="8"/>
  <c r="O116" i="8" s="1"/>
  <c r="N78" i="8"/>
  <c r="M78" i="8"/>
  <c r="M116" i="8" s="1"/>
  <c r="L78" i="8"/>
  <c r="L116" i="8" s="1"/>
  <c r="K78" i="8"/>
  <c r="K116" i="8" s="1"/>
  <c r="J78" i="8"/>
  <c r="J116" i="8" s="1"/>
  <c r="I78" i="8"/>
  <c r="I116" i="8" s="1"/>
  <c r="H78" i="8"/>
  <c r="H116" i="8" s="1"/>
  <c r="G78" i="8"/>
  <c r="G116" i="8" s="1"/>
  <c r="AC77" i="8"/>
  <c r="AB77" i="8"/>
  <c r="AB115" i="8" s="1"/>
  <c r="AA77" i="8"/>
  <c r="AA115" i="8" s="1"/>
  <c r="Z77" i="8"/>
  <c r="Z115" i="8" s="1"/>
  <c r="Y77" i="8"/>
  <c r="Y115" i="8" s="1"/>
  <c r="X77" i="8"/>
  <c r="X115" i="8" s="1"/>
  <c r="W77" i="8"/>
  <c r="W115" i="8" s="1"/>
  <c r="V77" i="8"/>
  <c r="V115" i="8" s="1"/>
  <c r="U77" i="8"/>
  <c r="T77" i="8"/>
  <c r="S77" i="8"/>
  <c r="S115" i="8" s="1"/>
  <c r="Q77" i="8"/>
  <c r="Q115" i="8" s="1"/>
  <c r="P77" i="8"/>
  <c r="P115" i="8" s="1"/>
  <c r="O77" i="8"/>
  <c r="O115" i="8" s="1"/>
  <c r="N77" i="8"/>
  <c r="N115" i="8" s="1"/>
  <c r="M77" i="8"/>
  <c r="M115" i="8" s="1"/>
  <c r="L77" i="8"/>
  <c r="K77" i="8"/>
  <c r="K115" i="8" s="1"/>
  <c r="J77" i="8"/>
  <c r="J115" i="8" s="1"/>
  <c r="I77" i="8"/>
  <c r="I115" i="8" s="1"/>
  <c r="H77" i="8"/>
  <c r="H115" i="8" s="1"/>
  <c r="G77" i="8"/>
  <c r="G115" i="8" s="1"/>
  <c r="AC76" i="8"/>
  <c r="AC114" i="8" s="1"/>
  <c r="AB76" i="8"/>
  <c r="AB114" i="8" s="1"/>
  <c r="AA76" i="8"/>
  <c r="AA114" i="8" s="1"/>
  <c r="Z76" i="8"/>
  <c r="Z114" i="8" s="1"/>
  <c r="Y76" i="8"/>
  <c r="Y114" i="8" s="1"/>
  <c r="X76" i="8"/>
  <c r="X114" i="8" s="1"/>
  <c r="W76" i="8"/>
  <c r="W114" i="8" s="1"/>
  <c r="V76" i="8"/>
  <c r="V114" i="8" s="1"/>
  <c r="U76" i="8"/>
  <c r="U114" i="8" s="1"/>
  <c r="T76" i="8"/>
  <c r="T114" i="8" s="1"/>
  <c r="S76" i="8"/>
  <c r="S114" i="8" s="1"/>
  <c r="Q76" i="8"/>
  <c r="Q114" i="8" s="1"/>
  <c r="P76" i="8"/>
  <c r="P114" i="8" s="1"/>
  <c r="O76" i="8"/>
  <c r="O114" i="8" s="1"/>
  <c r="N76" i="8"/>
  <c r="N114" i="8" s="1"/>
  <c r="M76" i="8"/>
  <c r="M114" i="8" s="1"/>
  <c r="L76" i="8"/>
  <c r="L114" i="8" s="1"/>
  <c r="K76" i="8"/>
  <c r="K114" i="8" s="1"/>
  <c r="J76" i="8"/>
  <c r="J114" i="8" s="1"/>
  <c r="I76" i="8"/>
  <c r="I114" i="8" s="1"/>
  <c r="H76" i="8"/>
  <c r="H114" i="8" s="1"/>
  <c r="G76" i="8"/>
  <c r="G114" i="8" s="1"/>
  <c r="AC75" i="8"/>
  <c r="AC113" i="8" s="1"/>
  <c r="AB75" i="8"/>
  <c r="AB113" i="8" s="1"/>
  <c r="AA75" i="8"/>
  <c r="AA113" i="8" s="1"/>
  <c r="Z75" i="8"/>
  <c r="Z113" i="8" s="1"/>
  <c r="Y75" i="8"/>
  <c r="X75" i="8"/>
  <c r="X113" i="8" s="1"/>
  <c r="W75" i="8"/>
  <c r="W113" i="8" s="1"/>
  <c r="V75" i="8"/>
  <c r="V113" i="8" s="1"/>
  <c r="U75" i="8"/>
  <c r="U113" i="8" s="1"/>
  <c r="T75" i="8"/>
  <c r="T113" i="8" s="1"/>
  <c r="S75" i="8"/>
  <c r="S113" i="8" s="1"/>
  <c r="Q75" i="8"/>
  <c r="Q113" i="8" s="1"/>
  <c r="P75" i="8"/>
  <c r="O75" i="8"/>
  <c r="O113" i="8" s="1"/>
  <c r="N75" i="8"/>
  <c r="N113" i="8" s="1"/>
  <c r="M75" i="8"/>
  <c r="M113" i="8" s="1"/>
  <c r="L75" i="8"/>
  <c r="L113" i="8" s="1"/>
  <c r="K75" i="8"/>
  <c r="J75" i="8"/>
  <c r="I75" i="8"/>
  <c r="I113" i="8" s="1"/>
  <c r="H75" i="8"/>
  <c r="G75" i="8"/>
  <c r="G113" i="8" s="1"/>
  <c r="AC74" i="8"/>
  <c r="AC112" i="8" s="1"/>
  <c r="AB74" i="8"/>
  <c r="AB112" i="8" s="1"/>
  <c r="AA74" i="8"/>
  <c r="AA112" i="8" s="1"/>
  <c r="Z74" i="8"/>
  <c r="Z112" i="8" s="1"/>
  <c r="Y74" i="8"/>
  <c r="Y112" i="8" s="1"/>
  <c r="X74" i="8"/>
  <c r="X112" i="8" s="1"/>
  <c r="W74" i="8"/>
  <c r="W112" i="8" s="1"/>
  <c r="V74" i="8"/>
  <c r="V112" i="8" s="1"/>
  <c r="U74" i="8"/>
  <c r="U112" i="8" s="1"/>
  <c r="T74" i="8"/>
  <c r="T112" i="8" s="1"/>
  <c r="S74" i="8"/>
  <c r="S112" i="8" s="1"/>
  <c r="Q74" i="8"/>
  <c r="Q112" i="8" s="1"/>
  <c r="Q150" i="8" s="1"/>
  <c r="P74" i="8"/>
  <c r="P112" i="8" s="1"/>
  <c r="O74" i="8"/>
  <c r="O112" i="8" s="1"/>
  <c r="N74" i="8"/>
  <c r="M74" i="8"/>
  <c r="L74" i="8"/>
  <c r="K74" i="8"/>
  <c r="K112" i="8" s="1"/>
  <c r="J74" i="8"/>
  <c r="J112" i="8" s="1"/>
  <c r="I74" i="8"/>
  <c r="I112" i="8" s="1"/>
  <c r="I150" i="8" s="1"/>
  <c r="H74" i="8"/>
  <c r="H112" i="8" s="1"/>
  <c r="G74" i="8"/>
  <c r="G112" i="8" s="1"/>
  <c r="G150" i="8" s="1"/>
  <c r="AC67" i="8"/>
  <c r="AC105" i="8" s="1"/>
  <c r="AB67" i="8"/>
  <c r="AB105" i="8" s="1"/>
  <c r="AA67" i="8"/>
  <c r="AA105" i="8" s="1"/>
  <c r="Z67" i="8"/>
  <c r="Z105" i="8" s="1"/>
  <c r="Y67" i="8"/>
  <c r="Y105" i="8" s="1"/>
  <c r="X67" i="8"/>
  <c r="X105" i="8" s="1"/>
  <c r="W67" i="8"/>
  <c r="W105" i="8" s="1"/>
  <c r="V67" i="8"/>
  <c r="V105" i="8" s="1"/>
  <c r="U67" i="8"/>
  <c r="U105" i="8" s="1"/>
  <c r="T67" i="8"/>
  <c r="T105" i="8" s="1"/>
  <c r="S67" i="8"/>
  <c r="S105" i="8" s="1"/>
  <c r="Q67" i="8"/>
  <c r="Q105" i="8" s="1"/>
  <c r="Q143" i="8" s="1"/>
  <c r="P67" i="8"/>
  <c r="P182" i="8" s="1"/>
  <c r="O67" i="8"/>
  <c r="N67" i="8"/>
  <c r="M67" i="8"/>
  <c r="M105" i="8" s="1"/>
  <c r="M143" i="8" s="1"/>
  <c r="L67" i="8"/>
  <c r="L182" i="8" s="1"/>
  <c r="K67" i="8"/>
  <c r="K182" i="8" s="1"/>
  <c r="J67" i="8"/>
  <c r="J182" i="8" s="1"/>
  <c r="I67" i="8"/>
  <c r="I105" i="8" s="1"/>
  <c r="I143" i="8" s="1"/>
  <c r="H67" i="8"/>
  <c r="H105" i="8" s="1"/>
  <c r="H143" i="8" s="1"/>
  <c r="G67" i="8"/>
  <c r="G105" i="8" s="1"/>
  <c r="G143" i="8" s="1"/>
  <c r="AC66" i="8"/>
  <c r="AC104" i="8" s="1"/>
  <c r="AB66" i="8"/>
  <c r="AB104" i="8" s="1"/>
  <c r="AA66" i="8"/>
  <c r="AA104" i="8" s="1"/>
  <c r="Z66" i="8"/>
  <c r="Z104" i="8" s="1"/>
  <c r="Y66" i="8"/>
  <c r="Y104" i="8" s="1"/>
  <c r="X66" i="8"/>
  <c r="X104" i="8" s="1"/>
  <c r="W66" i="8"/>
  <c r="W104" i="8" s="1"/>
  <c r="V66" i="8"/>
  <c r="V104" i="8" s="1"/>
  <c r="U66" i="8"/>
  <c r="U104" i="8" s="1"/>
  <c r="T66" i="8"/>
  <c r="T104" i="8" s="1"/>
  <c r="S66" i="8"/>
  <c r="S104" i="8" s="1"/>
  <c r="Q66" i="8"/>
  <c r="Q104" i="8" s="1"/>
  <c r="Q142" i="8" s="1"/>
  <c r="P66" i="8"/>
  <c r="P104" i="8" s="1"/>
  <c r="P142" i="8" s="1"/>
  <c r="O66" i="8"/>
  <c r="N66" i="8"/>
  <c r="M66" i="8"/>
  <c r="M104" i="8" s="1"/>
  <c r="M142" i="8" s="1"/>
  <c r="L66" i="8"/>
  <c r="L104" i="8" s="1"/>
  <c r="L142" i="8" s="1"/>
  <c r="K66" i="8"/>
  <c r="K181" i="8" s="1"/>
  <c r="J66" i="8"/>
  <c r="J181" i="8" s="1"/>
  <c r="I66" i="8"/>
  <c r="I181" i="8" s="1"/>
  <c r="H66" i="8"/>
  <c r="H181" i="8" s="1"/>
  <c r="G66" i="8"/>
  <c r="AC65" i="8"/>
  <c r="AC103" i="8" s="1"/>
  <c r="AB65" i="8"/>
  <c r="AB103" i="8" s="1"/>
  <c r="AA65" i="8"/>
  <c r="AA103" i="8" s="1"/>
  <c r="Z65" i="8"/>
  <c r="Z103" i="8" s="1"/>
  <c r="Y65" i="8"/>
  <c r="Y103" i="8" s="1"/>
  <c r="X65" i="8"/>
  <c r="X103" i="8" s="1"/>
  <c r="W65" i="8"/>
  <c r="W103" i="8" s="1"/>
  <c r="V65" i="8"/>
  <c r="V103" i="8" s="1"/>
  <c r="U65" i="8"/>
  <c r="U103" i="8" s="1"/>
  <c r="T65" i="8"/>
  <c r="T103" i="8" s="1"/>
  <c r="S65" i="8"/>
  <c r="S103" i="8" s="1"/>
  <c r="Q65" i="8"/>
  <c r="P65" i="8"/>
  <c r="O65" i="8"/>
  <c r="O180" i="8" s="1"/>
  <c r="N65" i="8"/>
  <c r="N103" i="8" s="1"/>
  <c r="N141" i="8" s="1"/>
  <c r="M65" i="8"/>
  <c r="M180" i="8" s="1"/>
  <c r="L65" i="8"/>
  <c r="L180" i="8" s="1"/>
  <c r="K65" i="8"/>
  <c r="J65" i="8"/>
  <c r="J103" i="8" s="1"/>
  <c r="J141" i="8" s="1"/>
  <c r="I65" i="8"/>
  <c r="H65" i="8"/>
  <c r="H180" i="8" s="1"/>
  <c r="G65" i="8"/>
  <c r="G180" i="8" s="1"/>
  <c r="AC64" i="8"/>
  <c r="AC102" i="8" s="1"/>
  <c r="AB64" i="8"/>
  <c r="AB102" i="8" s="1"/>
  <c r="AA64" i="8"/>
  <c r="AA102" i="8" s="1"/>
  <c r="Z64" i="8"/>
  <c r="Z102" i="8" s="1"/>
  <c r="Y64" i="8"/>
  <c r="Y102" i="8" s="1"/>
  <c r="X64" i="8"/>
  <c r="X102" i="8" s="1"/>
  <c r="W64" i="8"/>
  <c r="W102" i="8" s="1"/>
  <c r="V64" i="8"/>
  <c r="V102" i="8" s="1"/>
  <c r="U64" i="8"/>
  <c r="U102" i="8" s="1"/>
  <c r="T64" i="8"/>
  <c r="T102" i="8" s="1"/>
  <c r="S64" i="8"/>
  <c r="S102" i="8" s="1"/>
  <c r="Q64" i="8"/>
  <c r="Q179" i="8" s="1"/>
  <c r="P64" i="8"/>
  <c r="P179" i="8" s="1"/>
  <c r="O64" i="8"/>
  <c r="O102" i="8" s="1"/>
  <c r="O140" i="8" s="1"/>
  <c r="N64" i="8"/>
  <c r="N179" i="8" s="1"/>
  <c r="M64" i="8"/>
  <c r="M102" i="8" s="1"/>
  <c r="M140" i="8" s="1"/>
  <c r="L64" i="8"/>
  <c r="L179" i="8" s="1"/>
  <c r="K64" i="8"/>
  <c r="K102" i="8" s="1"/>
  <c r="K140" i="8" s="1"/>
  <c r="J64" i="8"/>
  <c r="I64" i="8"/>
  <c r="H64" i="8"/>
  <c r="G64" i="8"/>
  <c r="AC63" i="8"/>
  <c r="AC101" i="8" s="1"/>
  <c r="AB63" i="8"/>
  <c r="AB101" i="8" s="1"/>
  <c r="AA63" i="8"/>
  <c r="AA101" i="8" s="1"/>
  <c r="Z63" i="8"/>
  <c r="Z101" i="8" s="1"/>
  <c r="Y63" i="8"/>
  <c r="Y101" i="8" s="1"/>
  <c r="X63" i="8"/>
  <c r="X101" i="8" s="1"/>
  <c r="W63" i="8"/>
  <c r="W101" i="8" s="1"/>
  <c r="V63" i="8"/>
  <c r="V101" i="8" s="1"/>
  <c r="U63" i="8"/>
  <c r="U101" i="8" s="1"/>
  <c r="T63" i="8"/>
  <c r="T101" i="8" s="1"/>
  <c r="S63" i="8"/>
  <c r="S101" i="8" s="1"/>
  <c r="Q63" i="8"/>
  <c r="P63" i="8"/>
  <c r="P101" i="8" s="1"/>
  <c r="P139" i="8" s="1"/>
  <c r="O63" i="8"/>
  <c r="O101" i="8" s="1"/>
  <c r="O139" i="8" s="1"/>
  <c r="N63" i="8"/>
  <c r="N178" i="8" s="1"/>
  <c r="M63" i="8"/>
  <c r="M178" i="8" s="1"/>
  <c r="L63" i="8"/>
  <c r="L178" i="8" s="1"/>
  <c r="K63" i="8"/>
  <c r="J63" i="8"/>
  <c r="J178" i="8" s="1"/>
  <c r="I63" i="8"/>
  <c r="I101" i="8" s="1"/>
  <c r="I139" i="8" s="1"/>
  <c r="H63" i="8"/>
  <c r="H101" i="8" s="1"/>
  <c r="H139" i="8" s="1"/>
  <c r="G63" i="8"/>
  <c r="G101" i="8" s="1"/>
  <c r="G139" i="8" s="1"/>
  <c r="AC62" i="8"/>
  <c r="AC100" i="8" s="1"/>
  <c r="AB62" i="8"/>
  <c r="AB100" i="8" s="1"/>
  <c r="AA62" i="8"/>
  <c r="AA100" i="8" s="1"/>
  <c r="Z62" i="8"/>
  <c r="Z100" i="8" s="1"/>
  <c r="Y62" i="8"/>
  <c r="Y100" i="8" s="1"/>
  <c r="X62" i="8"/>
  <c r="X100" i="8" s="1"/>
  <c r="W62" i="8"/>
  <c r="W100" i="8" s="1"/>
  <c r="V62" i="8"/>
  <c r="V100" i="8" s="1"/>
  <c r="U62" i="8"/>
  <c r="U100" i="8" s="1"/>
  <c r="T62" i="8"/>
  <c r="T100" i="8" s="1"/>
  <c r="S62" i="8"/>
  <c r="S100" i="8" s="1"/>
  <c r="Q62" i="8"/>
  <c r="Q100" i="8" s="1"/>
  <c r="Q138" i="8" s="1"/>
  <c r="P62" i="8"/>
  <c r="P177" i="8" s="1"/>
  <c r="O62" i="8"/>
  <c r="O100" i="8" s="1"/>
  <c r="O138" i="8" s="1"/>
  <c r="N62" i="8"/>
  <c r="N100" i="8" s="1"/>
  <c r="N138" i="8" s="1"/>
  <c r="M62" i="8"/>
  <c r="M100" i="8" s="1"/>
  <c r="M138" i="8" s="1"/>
  <c r="L62" i="8"/>
  <c r="L100" i="8" s="1"/>
  <c r="L138" i="8" s="1"/>
  <c r="K62" i="8"/>
  <c r="J62" i="8"/>
  <c r="J177" i="8" s="1"/>
  <c r="I62" i="8"/>
  <c r="I100" i="8" s="1"/>
  <c r="I138" i="8" s="1"/>
  <c r="H62" i="8"/>
  <c r="H177" i="8" s="1"/>
  <c r="G62" i="8"/>
  <c r="G100" i="8" s="1"/>
  <c r="G138" i="8" s="1"/>
  <c r="AC61" i="8"/>
  <c r="AC99" i="8" s="1"/>
  <c r="AB61" i="8"/>
  <c r="AB99" i="8" s="1"/>
  <c r="AA61" i="8"/>
  <c r="AA99" i="8" s="1"/>
  <c r="Z61" i="8"/>
  <c r="Z99" i="8" s="1"/>
  <c r="Y61" i="8"/>
  <c r="Y99" i="8" s="1"/>
  <c r="X61" i="8"/>
  <c r="X99" i="8" s="1"/>
  <c r="W61" i="8"/>
  <c r="W99" i="8" s="1"/>
  <c r="V61" i="8"/>
  <c r="V99" i="8" s="1"/>
  <c r="U61" i="8"/>
  <c r="U99" i="8" s="1"/>
  <c r="T61" i="8"/>
  <c r="T99" i="8" s="1"/>
  <c r="S61" i="8"/>
  <c r="S99" i="8" s="1"/>
  <c r="Q61" i="8"/>
  <c r="Q99" i="8" s="1"/>
  <c r="Q137" i="8" s="1"/>
  <c r="P61" i="8"/>
  <c r="P176" i="8" s="1"/>
  <c r="O61" i="8"/>
  <c r="O99" i="8" s="1"/>
  <c r="O137" i="8" s="1"/>
  <c r="N61" i="8"/>
  <c r="N99" i="8" s="1"/>
  <c r="N137" i="8" s="1"/>
  <c r="M61" i="8"/>
  <c r="L61" i="8"/>
  <c r="L176" i="8" s="1"/>
  <c r="K61" i="8"/>
  <c r="K176" i="8" s="1"/>
  <c r="J61" i="8"/>
  <c r="J99" i="8" s="1"/>
  <c r="J137" i="8" s="1"/>
  <c r="I61" i="8"/>
  <c r="I99" i="8" s="1"/>
  <c r="I137" i="8" s="1"/>
  <c r="H61" i="8"/>
  <c r="H99" i="8" s="1"/>
  <c r="H137" i="8" s="1"/>
  <c r="G61" i="8"/>
  <c r="AC60" i="8"/>
  <c r="AC98" i="8" s="1"/>
  <c r="AB60" i="8"/>
  <c r="AB98" i="8" s="1"/>
  <c r="AA60" i="8"/>
  <c r="AA98" i="8" s="1"/>
  <c r="Z60" i="8"/>
  <c r="Z98" i="8" s="1"/>
  <c r="Y60" i="8"/>
  <c r="Y98" i="8" s="1"/>
  <c r="X60" i="8"/>
  <c r="X98" i="8" s="1"/>
  <c r="W60" i="8"/>
  <c r="W98" i="8" s="1"/>
  <c r="V60" i="8"/>
  <c r="V98" i="8" s="1"/>
  <c r="U60" i="8"/>
  <c r="U98" i="8" s="1"/>
  <c r="T60" i="8"/>
  <c r="T98" i="8" s="1"/>
  <c r="S60" i="8"/>
  <c r="S98" i="8" s="1"/>
  <c r="Q60" i="8"/>
  <c r="Q175" i="8" s="1"/>
  <c r="P60" i="8"/>
  <c r="P175" i="8" s="1"/>
  <c r="O60" i="8"/>
  <c r="O175" i="8" s="1"/>
  <c r="N60" i="8"/>
  <c r="N98" i="8" s="1"/>
  <c r="N136" i="8" s="1"/>
  <c r="M60" i="8"/>
  <c r="M98" i="8" s="1"/>
  <c r="M136" i="8" s="1"/>
  <c r="L60" i="8"/>
  <c r="L98" i="8" s="1"/>
  <c r="L136" i="8" s="1"/>
  <c r="K60" i="8"/>
  <c r="K175" i="8" s="1"/>
  <c r="J60" i="8"/>
  <c r="J98" i="8" s="1"/>
  <c r="J136" i="8" s="1"/>
  <c r="I60" i="8"/>
  <c r="I98" i="8" s="1"/>
  <c r="I136" i="8" s="1"/>
  <c r="H60" i="8"/>
  <c r="H98" i="8" s="1"/>
  <c r="H136" i="8" s="1"/>
  <c r="G60" i="8"/>
  <c r="G98" i="8" s="1"/>
  <c r="G136" i="8" s="1"/>
  <c r="AC59" i="8"/>
  <c r="AC97" i="8" s="1"/>
  <c r="AB59" i="8"/>
  <c r="AB97" i="8" s="1"/>
  <c r="AA59" i="8"/>
  <c r="AA97" i="8" s="1"/>
  <c r="Z59" i="8"/>
  <c r="Z97" i="8" s="1"/>
  <c r="Y59" i="8"/>
  <c r="Y97" i="8" s="1"/>
  <c r="X59" i="8"/>
  <c r="X97" i="8" s="1"/>
  <c r="W59" i="8"/>
  <c r="W97" i="8" s="1"/>
  <c r="V59" i="8"/>
  <c r="V97" i="8" s="1"/>
  <c r="U59" i="8"/>
  <c r="U97" i="8" s="1"/>
  <c r="T59" i="8"/>
  <c r="T97" i="8" s="1"/>
  <c r="S59" i="8"/>
  <c r="S97" i="8" s="1"/>
  <c r="Q59" i="8"/>
  <c r="Q97" i="8" s="1"/>
  <c r="Q135" i="8" s="1"/>
  <c r="P59" i="8"/>
  <c r="O59" i="8"/>
  <c r="N59" i="8"/>
  <c r="N174" i="8" s="1"/>
  <c r="M59" i="8"/>
  <c r="L59" i="8"/>
  <c r="L174" i="8" s="1"/>
  <c r="K59" i="8"/>
  <c r="K174" i="8" s="1"/>
  <c r="J59" i="8"/>
  <c r="I59" i="8"/>
  <c r="I174" i="8" s="1"/>
  <c r="H59" i="8"/>
  <c r="G59" i="8"/>
  <c r="AC58" i="8"/>
  <c r="AB58" i="8"/>
  <c r="AA58" i="8"/>
  <c r="AA96" i="8" s="1"/>
  <c r="Z58" i="8"/>
  <c r="Z96" i="8" s="1"/>
  <c r="Y58" i="8"/>
  <c r="Y96" i="8" s="1"/>
  <c r="X58" i="8"/>
  <c r="W58" i="8"/>
  <c r="W96" i="8" s="1"/>
  <c r="V58" i="8"/>
  <c r="V96" i="8" s="1"/>
  <c r="U58" i="8"/>
  <c r="U96" i="8" s="1"/>
  <c r="T58" i="8"/>
  <c r="T96" i="8" s="1"/>
  <c r="S58" i="8"/>
  <c r="S96" i="8" s="1"/>
  <c r="Q58" i="8"/>
  <c r="Q96" i="8" s="1"/>
  <c r="Q134" i="8" s="1"/>
  <c r="P58" i="8"/>
  <c r="P96" i="8" s="1"/>
  <c r="P134" i="8" s="1"/>
  <c r="O58" i="8"/>
  <c r="N58" i="8"/>
  <c r="M58" i="8"/>
  <c r="M96" i="8" s="1"/>
  <c r="M134" i="8" s="1"/>
  <c r="L58" i="8"/>
  <c r="L173" i="8" s="1"/>
  <c r="K58" i="8"/>
  <c r="K173" i="8" s="1"/>
  <c r="J58" i="8"/>
  <c r="I58" i="8"/>
  <c r="I96" i="8" s="1"/>
  <c r="I134" i="8" s="1"/>
  <c r="H58" i="8"/>
  <c r="H96" i="8" s="1"/>
  <c r="H134" i="8" s="1"/>
  <c r="G58" i="8"/>
  <c r="G173" i="8" s="1"/>
  <c r="AC57" i="8"/>
  <c r="AC95" i="8" s="1"/>
  <c r="AB57" i="8"/>
  <c r="AB95" i="8" s="1"/>
  <c r="AA57" i="8"/>
  <c r="Z57" i="8"/>
  <c r="Z95" i="8" s="1"/>
  <c r="Y57" i="8"/>
  <c r="Y95" i="8" s="1"/>
  <c r="X57" i="8"/>
  <c r="X95" i="8" s="1"/>
  <c r="W57" i="8"/>
  <c r="W95" i="8" s="1"/>
  <c r="V57" i="8"/>
  <c r="V95" i="8" s="1"/>
  <c r="U57" i="8"/>
  <c r="U95" i="8" s="1"/>
  <c r="T57" i="8"/>
  <c r="T95" i="8" s="1"/>
  <c r="S57" i="8"/>
  <c r="Q57" i="8"/>
  <c r="Q172" i="8" s="1"/>
  <c r="P57" i="8"/>
  <c r="P172" i="8" s="1"/>
  <c r="O57" i="8"/>
  <c r="N57" i="8"/>
  <c r="N95" i="8" s="1"/>
  <c r="N133" i="8" s="1"/>
  <c r="M57" i="8"/>
  <c r="M95" i="8" s="1"/>
  <c r="M133" i="8" s="1"/>
  <c r="L57" i="8"/>
  <c r="L95" i="8" s="1"/>
  <c r="L133" i="8" s="1"/>
  <c r="K57" i="8"/>
  <c r="K95" i="8" s="1"/>
  <c r="K133" i="8" s="1"/>
  <c r="J57" i="8"/>
  <c r="J172" i="8" s="1"/>
  <c r="I57" i="8"/>
  <c r="H57" i="8"/>
  <c r="G57" i="8"/>
  <c r="AC56" i="8"/>
  <c r="AC94" i="8" s="1"/>
  <c r="AB56" i="8"/>
  <c r="AB94" i="8" s="1"/>
  <c r="AA56" i="8"/>
  <c r="AA94" i="8" s="1"/>
  <c r="Z56" i="8"/>
  <c r="Z94" i="8" s="1"/>
  <c r="Y56" i="8"/>
  <c r="Y94" i="8" s="1"/>
  <c r="X56" i="8"/>
  <c r="W56" i="8"/>
  <c r="W94" i="8" s="1"/>
  <c r="V56" i="8"/>
  <c r="V94" i="8" s="1"/>
  <c r="U56" i="8"/>
  <c r="U94" i="8" s="1"/>
  <c r="T56" i="8"/>
  <c r="T94" i="8" s="1"/>
  <c r="S56" i="8"/>
  <c r="S94" i="8" s="1"/>
  <c r="Q56" i="8"/>
  <c r="Q94" i="8" s="1"/>
  <c r="Q132" i="8" s="1"/>
  <c r="P56" i="8"/>
  <c r="P171" i="8" s="1"/>
  <c r="O56" i="8"/>
  <c r="O94" i="8" s="1"/>
  <c r="O132" i="8" s="1"/>
  <c r="N56" i="8"/>
  <c r="N171" i="8" s="1"/>
  <c r="M56" i="8"/>
  <c r="M94" i="8" s="1"/>
  <c r="M132" i="8" s="1"/>
  <c r="L56" i="8"/>
  <c r="K56" i="8"/>
  <c r="K94" i="8" s="1"/>
  <c r="K132" i="8" s="1"/>
  <c r="J56" i="8"/>
  <c r="J171" i="8" s="1"/>
  <c r="I56" i="8"/>
  <c r="I171" i="8" s="1"/>
  <c r="H56" i="8"/>
  <c r="G56" i="8"/>
  <c r="G171" i="8" s="1"/>
  <c r="AC55" i="8"/>
  <c r="AC93" i="8" s="1"/>
  <c r="AB55" i="8"/>
  <c r="AB93" i="8" s="1"/>
  <c r="AA55" i="8"/>
  <c r="AA93" i="8" s="1"/>
  <c r="Z55" i="8"/>
  <c r="Z93" i="8" s="1"/>
  <c r="Y55" i="8"/>
  <c r="Y93" i="8" s="1"/>
  <c r="X55" i="8"/>
  <c r="X93" i="8" s="1"/>
  <c r="W55" i="8"/>
  <c r="W93" i="8" s="1"/>
  <c r="V55" i="8"/>
  <c r="V93" i="8" s="1"/>
  <c r="U55" i="8"/>
  <c r="U93" i="8" s="1"/>
  <c r="T55" i="8"/>
  <c r="T93" i="8" s="1"/>
  <c r="S55" i="8"/>
  <c r="S93" i="8" s="1"/>
  <c r="Q55" i="8"/>
  <c r="Q93" i="8" s="1"/>
  <c r="Q131" i="8" s="1"/>
  <c r="P55" i="8"/>
  <c r="P93" i="8" s="1"/>
  <c r="P131" i="8" s="1"/>
  <c r="O55" i="8"/>
  <c r="O170" i="8" s="1"/>
  <c r="N55" i="8"/>
  <c r="N170" i="8" s="1"/>
  <c r="M55" i="8"/>
  <c r="M93" i="8" s="1"/>
  <c r="M131" i="8" s="1"/>
  <c r="L55" i="8"/>
  <c r="L93" i="8" s="1"/>
  <c r="L131" i="8" s="1"/>
  <c r="K55" i="8"/>
  <c r="K170" i="8" s="1"/>
  <c r="J55" i="8"/>
  <c r="J170" i="8" s="1"/>
  <c r="I55" i="8"/>
  <c r="I93" i="8" s="1"/>
  <c r="I131" i="8" s="1"/>
  <c r="H55" i="8"/>
  <c r="H170" i="8" s="1"/>
  <c r="G55" i="8"/>
  <c r="G170" i="8" s="1"/>
  <c r="AF54" i="8"/>
  <c r="AF92" i="8" s="1"/>
  <c r="AC54" i="8"/>
  <c r="AC92" i="8" s="1"/>
  <c r="AB54" i="8"/>
  <c r="AB92" i="8" s="1"/>
  <c r="AA54" i="8"/>
  <c r="AA92" i="8" s="1"/>
  <c r="Z54" i="8"/>
  <c r="Z92" i="8" s="1"/>
  <c r="Y54" i="8"/>
  <c r="Y92" i="8" s="1"/>
  <c r="X54" i="8"/>
  <c r="X92" i="8" s="1"/>
  <c r="W54" i="8"/>
  <c r="W92" i="8" s="1"/>
  <c r="V54" i="8"/>
  <c r="V92" i="8" s="1"/>
  <c r="U54" i="8"/>
  <c r="U92" i="8" s="1"/>
  <c r="T54" i="8"/>
  <c r="T92" i="8" s="1"/>
  <c r="S54" i="8"/>
  <c r="S92" i="8" s="1"/>
  <c r="Q54" i="8"/>
  <c r="Q92" i="8" s="1"/>
  <c r="Q130" i="8" s="1"/>
  <c r="P54" i="8"/>
  <c r="P92" i="8" s="1"/>
  <c r="P130" i="8" s="1"/>
  <c r="O54" i="8"/>
  <c r="O169" i="8" s="1"/>
  <c r="N54" i="8"/>
  <c r="N92" i="8" s="1"/>
  <c r="N130" i="8" s="1"/>
  <c r="M54" i="8"/>
  <c r="M169" i="8" s="1"/>
  <c r="L54" i="8"/>
  <c r="K54" i="8"/>
  <c r="K169" i="8" s="1"/>
  <c r="J54" i="8"/>
  <c r="J169" i="8" s="1"/>
  <c r="I54" i="8"/>
  <c r="I92" i="8" s="1"/>
  <c r="I130" i="8" s="1"/>
  <c r="H54" i="8"/>
  <c r="H92" i="8" s="1"/>
  <c r="H130" i="8" s="1"/>
  <c r="G54" i="8"/>
  <c r="G169" i="8" s="1"/>
  <c r="AC53" i="8"/>
  <c r="AC91" i="8" s="1"/>
  <c r="AB53" i="8"/>
  <c r="AB91" i="8" s="1"/>
  <c r="AA53" i="8"/>
  <c r="AA91" i="8" s="1"/>
  <c r="Z53" i="8"/>
  <c r="Z91" i="8" s="1"/>
  <c r="Y53" i="8"/>
  <c r="Y91" i="8" s="1"/>
  <c r="X53" i="8"/>
  <c r="X91" i="8" s="1"/>
  <c r="W53" i="8"/>
  <c r="W91" i="8" s="1"/>
  <c r="V53" i="8"/>
  <c r="V91" i="8" s="1"/>
  <c r="U53" i="8"/>
  <c r="U91" i="8" s="1"/>
  <c r="T53" i="8"/>
  <c r="T91" i="8" s="1"/>
  <c r="S53" i="8"/>
  <c r="S91" i="8" s="1"/>
  <c r="Q53" i="8"/>
  <c r="Q91" i="8" s="1"/>
  <c r="Q129" i="8" s="1"/>
  <c r="P53" i="8"/>
  <c r="P168" i="8" s="1"/>
  <c r="O53" i="8"/>
  <c r="O91" i="8" s="1"/>
  <c r="O129" i="8" s="1"/>
  <c r="N53" i="8"/>
  <c r="N91" i="8" s="1"/>
  <c r="N129" i="8" s="1"/>
  <c r="M53" i="8"/>
  <c r="M168" i="8" s="1"/>
  <c r="L53" i="8"/>
  <c r="L168" i="8" s="1"/>
  <c r="K53" i="8"/>
  <c r="K168" i="8" s="1"/>
  <c r="J53" i="8"/>
  <c r="J91" i="8" s="1"/>
  <c r="J129" i="8" s="1"/>
  <c r="I53" i="8"/>
  <c r="I168" i="8" s="1"/>
  <c r="H53" i="8"/>
  <c r="H91" i="8" s="1"/>
  <c r="H129" i="8" s="1"/>
  <c r="G53" i="8"/>
  <c r="AC52" i="8"/>
  <c r="AB52" i="8"/>
  <c r="AB90" i="8" s="1"/>
  <c r="AA52" i="8"/>
  <c r="AA90" i="8" s="1"/>
  <c r="Z52" i="8"/>
  <c r="Z90" i="8" s="1"/>
  <c r="Y52" i="8"/>
  <c r="Y90" i="8" s="1"/>
  <c r="X52" i="8"/>
  <c r="X90" i="8" s="1"/>
  <c r="W52" i="8"/>
  <c r="W90" i="8" s="1"/>
  <c r="V52" i="8"/>
  <c r="V90" i="8" s="1"/>
  <c r="U52" i="8"/>
  <c r="U90" i="8" s="1"/>
  <c r="T52" i="8"/>
  <c r="T90" i="8" s="1"/>
  <c r="S52" i="8"/>
  <c r="S90" i="8" s="1"/>
  <c r="Q52" i="8"/>
  <c r="Q90" i="8" s="1"/>
  <c r="Q128" i="8" s="1"/>
  <c r="P52" i="8"/>
  <c r="P90" i="8" s="1"/>
  <c r="P128" i="8" s="1"/>
  <c r="O52" i="8"/>
  <c r="O167" i="8" s="1"/>
  <c r="N52" i="8"/>
  <c r="N90" i="8" s="1"/>
  <c r="N128" i="8" s="1"/>
  <c r="M52" i="8"/>
  <c r="M90" i="8" s="1"/>
  <c r="M128" i="8" s="1"/>
  <c r="L52" i="8"/>
  <c r="L90" i="8" s="1"/>
  <c r="L128" i="8" s="1"/>
  <c r="K52" i="8"/>
  <c r="K90" i="8" s="1"/>
  <c r="K128" i="8" s="1"/>
  <c r="J52" i="8"/>
  <c r="J90" i="8" s="1"/>
  <c r="J128" i="8" s="1"/>
  <c r="I52" i="8"/>
  <c r="I167" i="8" s="1"/>
  <c r="H52" i="8"/>
  <c r="G52" i="8"/>
  <c r="G167" i="8" s="1"/>
  <c r="AC51" i="8"/>
  <c r="AC89" i="8" s="1"/>
  <c r="AB51" i="8"/>
  <c r="AB89" i="8" s="1"/>
  <c r="AA51" i="8"/>
  <c r="AA89" i="8" s="1"/>
  <c r="Z51" i="8"/>
  <c r="Z89" i="8" s="1"/>
  <c r="Y51" i="8"/>
  <c r="Y89" i="8" s="1"/>
  <c r="X51" i="8"/>
  <c r="X89" i="8" s="1"/>
  <c r="W51" i="8"/>
  <c r="W89" i="8" s="1"/>
  <c r="V51" i="8"/>
  <c r="V89" i="8" s="1"/>
  <c r="U51" i="8"/>
  <c r="U89" i="8" s="1"/>
  <c r="T51" i="8"/>
  <c r="T89" i="8" s="1"/>
  <c r="S51" i="8"/>
  <c r="S89" i="8" s="1"/>
  <c r="Q51" i="8"/>
  <c r="Q166" i="8" s="1"/>
  <c r="P51" i="8"/>
  <c r="P89" i="8" s="1"/>
  <c r="P127" i="8" s="1"/>
  <c r="O51" i="8"/>
  <c r="O166" i="8" s="1"/>
  <c r="N51" i="8"/>
  <c r="M51" i="8"/>
  <c r="L51" i="8"/>
  <c r="L166" i="8" s="1"/>
  <c r="K51" i="8"/>
  <c r="K166" i="8" s="1"/>
  <c r="J51" i="8"/>
  <c r="I51" i="8"/>
  <c r="I166" i="8" s="1"/>
  <c r="H51" i="8"/>
  <c r="H89" i="8" s="1"/>
  <c r="H127" i="8" s="1"/>
  <c r="G51" i="8"/>
  <c r="G89" i="8" s="1"/>
  <c r="G127" i="8" s="1"/>
  <c r="AC50" i="8"/>
  <c r="AC88" i="8" s="1"/>
  <c r="AB50" i="8"/>
  <c r="AB88" i="8" s="1"/>
  <c r="AA50" i="8"/>
  <c r="Z50" i="8"/>
  <c r="Z88" i="8" s="1"/>
  <c r="Y50" i="8"/>
  <c r="Y88" i="8" s="1"/>
  <c r="X50" i="8"/>
  <c r="X88" i="8" s="1"/>
  <c r="W50" i="8"/>
  <c r="W88" i="8" s="1"/>
  <c r="V50" i="8"/>
  <c r="U50" i="8"/>
  <c r="U88" i="8" s="1"/>
  <c r="T50" i="8"/>
  <c r="T88" i="8" s="1"/>
  <c r="S50" i="8"/>
  <c r="S88" i="8" s="1"/>
  <c r="Q50" i="8"/>
  <c r="Q165" i="8" s="1"/>
  <c r="P50" i="8"/>
  <c r="O50" i="8"/>
  <c r="N50" i="8"/>
  <c r="N165" i="8" s="1"/>
  <c r="M50" i="8"/>
  <c r="M88" i="8" s="1"/>
  <c r="M126" i="8" s="1"/>
  <c r="L50" i="8"/>
  <c r="L88" i="8" s="1"/>
  <c r="L126" i="8" s="1"/>
  <c r="K50" i="8"/>
  <c r="K88" i="8" s="1"/>
  <c r="K126" i="8" s="1"/>
  <c r="J50" i="8"/>
  <c r="J165" i="8" s="1"/>
  <c r="I50" i="8"/>
  <c r="H50" i="8"/>
  <c r="H88" i="8" s="1"/>
  <c r="H126" i="8" s="1"/>
  <c r="G50" i="8"/>
  <c r="G88" i="8" s="1"/>
  <c r="G126" i="8" s="1"/>
  <c r="AC49" i="8"/>
  <c r="AB49" i="8"/>
  <c r="AB87" i="8" s="1"/>
  <c r="AA49" i="8"/>
  <c r="AA87" i="8" s="1"/>
  <c r="Z49" i="8"/>
  <c r="Z87" i="8" s="1"/>
  <c r="Y49" i="8"/>
  <c r="Y87" i="8" s="1"/>
  <c r="X49" i="8"/>
  <c r="X87" i="8" s="1"/>
  <c r="W49" i="8"/>
  <c r="W87" i="8" s="1"/>
  <c r="V49" i="8"/>
  <c r="V87" i="8" s="1"/>
  <c r="U49" i="8"/>
  <c r="U87" i="8" s="1"/>
  <c r="T49" i="8"/>
  <c r="T87" i="8" s="1"/>
  <c r="S49" i="8"/>
  <c r="S87" i="8" s="1"/>
  <c r="Q49" i="8"/>
  <c r="Q164" i="8" s="1"/>
  <c r="P49" i="8"/>
  <c r="O49" i="8"/>
  <c r="N49" i="8"/>
  <c r="N87" i="8" s="1"/>
  <c r="N125" i="8" s="1"/>
  <c r="M49" i="8"/>
  <c r="M87" i="8" s="1"/>
  <c r="M125" i="8" s="1"/>
  <c r="L49" i="8"/>
  <c r="L87" i="8" s="1"/>
  <c r="L125" i="8" s="1"/>
  <c r="K49" i="8"/>
  <c r="J49" i="8"/>
  <c r="I49" i="8"/>
  <c r="I87" i="8" s="1"/>
  <c r="I125" i="8" s="1"/>
  <c r="H49" i="8"/>
  <c r="H164" i="8" s="1"/>
  <c r="G49" i="8"/>
  <c r="AC48" i="8"/>
  <c r="AC86" i="8" s="1"/>
  <c r="AB48" i="8"/>
  <c r="AB86" i="8" s="1"/>
  <c r="AA48" i="8"/>
  <c r="AA86" i="8" s="1"/>
  <c r="Z48" i="8"/>
  <c r="Z86" i="8" s="1"/>
  <c r="Y48" i="8"/>
  <c r="Y86" i="8" s="1"/>
  <c r="X48" i="8"/>
  <c r="X86" i="8" s="1"/>
  <c r="W48" i="8"/>
  <c r="W86" i="8" s="1"/>
  <c r="V48" i="8"/>
  <c r="V86" i="8" s="1"/>
  <c r="U48" i="8"/>
  <c r="U86" i="8" s="1"/>
  <c r="T48" i="8"/>
  <c r="T86" i="8" s="1"/>
  <c r="S48" i="8"/>
  <c r="S86" i="8" s="1"/>
  <c r="Q48" i="8"/>
  <c r="P48" i="8"/>
  <c r="O48" i="8"/>
  <c r="O163" i="8" s="1"/>
  <c r="N48" i="8"/>
  <c r="N163" i="8" s="1"/>
  <c r="M48" i="8"/>
  <c r="M163" i="8" s="1"/>
  <c r="L48" i="8"/>
  <c r="L86" i="8" s="1"/>
  <c r="L124" i="8" s="1"/>
  <c r="K48" i="8"/>
  <c r="K163" i="8" s="1"/>
  <c r="J48" i="8"/>
  <c r="I48" i="8"/>
  <c r="H48" i="8"/>
  <c r="G48" i="8"/>
  <c r="G86" i="8" s="1"/>
  <c r="G124" i="8" s="1"/>
  <c r="AC47" i="8"/>
  <c r="AC85" i="8" s="1"/>
  <c r="AB47" i="8"/>
  <c r="AB85" i="8" s="1"/>
  <c r="AA47" i="8"/>
  <c r="AA85" i="8" s="1"/>
  <c r="Z47" i="8"/>
  <c r="Z85" i="8" s="1"/>
  <c r="Y47" i="8"/>
  <c r="Y85" i="8" s="1"/>
  <c r="X47" i="8"/>
  <c r="W47" i="8"/>
  <c r="W85" i="8" s="1"/>
  <c r="V47" i="8"/>
  <c r="V85" i="8" s="1"/>
  <c r="U47" i="8"/>
  <c r="U85" i="8" s="1"/>
  <c r="T47" i="8"/>
  <c r="T85" i="8" s="1"/>
  <c r="S47" i="8"/>
  <c r="Q47" i="8"/>
  <c r="P47" i="8"/>
  <c r="P85" i="8" s="1"/>
  <c r="P123" i="8" s="1"/>
  <c r="O47" i="8"/>
  <c r="O85" i="8" s="1"/>
  <c r="O123" i="8" s="1"/>
  <c r="N47" i="8"/>
  <c r="N162" i="8" s="1"/>
  <c r="M47" i="8"/>
  <c r="M85" i="8" s="1"/>
  <c r="M123" i="8" s="1"/>
  <c r="L47" i="8"/>
  <c r="L85" i="8" s="1"/>
  <c r="L123" i="8" s="1"/>
  <c r="K47" i="8"/>
  <c r="J47" i="8"/>
  <c r="I47" i="8"/>
  <c r="I85" i="8" s="1"/>
  <c r="I123" i="8" s="1"/>
  <c r="H47" i="8"/>
  <c r="H85" i="8" s="1"/>
  <c r="H123" i="8" s="1"/>
  <c r="G47" i="8"/>
  <c r="G85" i="8" s="1"/>
  <c r="G123" i="8" s="1"/>
  <c r="AC46" i="8"/>
  <c r="AC84" i="8" s="1"/>
  <c r="AB46" i="8"/>
  <c r="AB84" i="8" s="1"/>
  <c r="AA46" i="8"/>
  <c r="AA84" i="8" s="1"/>
  <c r="Z46" i="8"/>
  <c r="Z84" i="8" s="1"/>
  <c r="Y46" i="8"/>
  <c r="Y84" i="8" s="1"/>
  <c r="X46" i="8"/>
  <c r="X84" i="8" s="1"/>
  <c r="W46" i="8"/>
  <c r="W84" i="8" s="1"/>
  <c r="V46" i="8"/>
  <c r="V84" i="8" s="1"/>
  <c r="U46" i="8"/>
  <c r="U84" i="8" s="1"/>
  <c r="T46" i="8"/>
  <c r="T84" i="8" s="1"/>
  <c r="S46" i="8"/>
  <c r="S84" i="8" s="1"/>
  <c r="Q46" i="8"/>
  <c r="Q84" i="8" s="1"/>
  <c r="Q122" i="8" s="1"/>
  <c r="P46" i="8"/>
  <c r="P161" i="8" s="1"/>
  <c r="O46" i="8"/>
  <c r="O161" i="8" s="1"/>
  <c r="N46" i="8"/>
  <c r="N84" i="8" s="1"/>
  <c r="N122" i="8" s="1"/>
  <c r="M46" i="8"/>
  <c r="M84" i="8" s="1"/>
  <c r="M122" i="8" s="1"/>
  <c r="L46" i="8"/>
  <c r="L84" i="8" s="1"/>
  <c r="L122" i="8" s="1"/>
  <c r="K46" i="8"/>
  <c r="J46" i="8"/>
  <c r="J84" i="8" s="1"/>
  <c r="J122" i="8" s="1"/>
  <c r="I46" i="8"/>
  <c r="I84" i="8" s="1"/>
  <c r="I122" i="8" s="1"/>
  <c r="H46" i="8"/>
  <c r="H84" i="8" s="1"/>
  <c r="H122" i="8" s="1"/>
  <c r="G46" i="8"/>
  <c r="G84" i="8" s="1"/>
  <c r="G122" i="8" s="1"/>
  <c r="AC45" i="8"/>
  <c r="AC83" i="8" s="1"/>
  <c r="AB45" i="8"/>
  <c r="AB83" i="8" s="1"/>
  <c r="AA45" i="8"/>
  <c r="AA83" i="8" s="1"/>
  <c r="Z45" i="8"/>
  <c r="Z83" i="8" s="1"/>
  <c r="Y45" i="8"/>
  <c r="Y83" i="8" s="1"/>
  <c r="X45" i="8"/>
  <c r="X83" i="8" s="1"/>
  <c r="W45" i="8"/>
  <c r="W83" i="8" s="1"/>
  <c r="V45" i="8"/>
  <c r="V83" i="8" s="1"/>
  <c r="U45" i="8"/>
  <c r="U83" i="8" s="1"/>
  <c r="T45" i="8"/>
  <c r="T83" i="8" s="1"/>
  <c r="S45" i="8"/>
  <c r="S83" i="8" s="1"/>
  <c r="Q45" i="8"/>
  <c r="Q83" i="8" s="1"/>
  <c r="Q121" i="8" s="1"/>
  <c r="P45" i="8"/>
  <c r="P83" i="8" s="1"/>
  <c r="P121" i="8" s="1"/>
  <c r="O45" i="8"/>
  <c r="O160" i="8" s="1"/>
  <c r="N45" i="8"/>
  <c r="N83" i="8" s="1"/>
  <c r="N121" i="8" s="1"/>
  <c r="M45" i="8"/>
  <c r="M83" i="8" s="1"/>
  <c r="M121" i="8" s="1"/>
  <c r="L45" i="8"/>
  <c r="K45" i="8"/>
  <c r="K83" i="8" s="1"/>
  <c r="K121" i="8" s="1"/>
  <c r="J45" i="8"/>
  <c r="J83" i="8" s="1"/>
  <c r="J121" i="8" s="1"/>
  <c r="I45" i="8"/>
  <c r="I160" i="8" s="1"/>
  <c r="H45" i="8"/>
  <c r="H83" i="8" s="1"/>
  <c r="H121" i="8" s="1"/>
  <c r="G45" i="8"/>
  <c r="G160" i="8" s="1"/>
  <c r="AC44" i="8"/>
  <c r="AC82" i="8" s="1"/>
  <c r="AB44" i="8"/>
  <c r="AB82" i="8" s="1"/>
  <c r="AA44" i="8"/>
  <c r="AA82" i="8" s="1"/>
  <c r="Z44" i="8"/>
  <c r="Z82" i="8" s="1"/>
  <c r="Y44" i="8"/>
  <c r="Y82" i="8" s="1"/>
  <c r="X44" i="8"/>
  <c r="X82" i="8" s="1"/>
  <c r="W44" i="8"/>
  <c r="W82" i="8" s="1"/>
  <c r="V44" i="8"/>
  <c r="V82" i="8" s="1"/>
  <c r="U44" i="8"/>
  <c r="U82" i="8" s="1"/>
  <c r="T44" i="8"/>
  <c r="T82" i="8" s="1"/>
  <c r="S44" i="8"/>
  <c r="S82" i="8" s="1"/>
  <c r="Q44" i="8"/>
  <c r="Q159" i="8" s="1"/>
  <c r="P44" i="8"/>
  <c r="P82" i="8" s="1"/>
  <c r="P120" i="8" s="1"/>
  <c r="O44" i="8"/>
  <c r="O159" i="8" s="1"/>
  <c r="N44" i="8"/>
  <c r="N159" i="8" s="1"/>
  <c r="M44" i="8"/>
  <c r="L44" i="8"/>
  <c r="K44" i="8"/>
  <c r="K159" i="8" s="1"/>
  <c r="J44" i="8"/>
  <c r="J82" i="8" s="1"/>
  <c r="J120" i="8" s="1"/>
  <c r="I44" i="8"/>
  <c r="I82" i="8" s="1"/>
  <c r="I120" i="8" s="1"/>
  <c r="H44" i="8"/>
  <c r="G44" i="8"/>
  <c r="G82" i="8" s="1"/>
  <c r="G120" i="8" s="1"/>
  <c r="AC43" i="8"/>
  <c r="AC81" i="8" s="1"/>
  <c r="AB43" i="8"/>
  <c r="AB81" i="8" s="1"/>
  <c r="AA43" i="8"/>
  <c r="AA81" i="8" s="1"/>
  <c r="Z43" i="8"/>
  <c r="Z81" i="8" s="1"/>
  <c r="Y43" i="8"/>
  <c r="Y81" i="8" s="1"/>
  <c r="X43" i="8"/>
  <c r="X81" i="8" s="1"/>
  <c r="W43" i="8"/>
  <c r="W81" i="8" s="1"/>
  <c r="V43" i="8"/>
  <c r="V81" i="8" s="1"/>
  <c r="U43" i="8"/>
  <c r="T43" i="8"/>
  <c r="T81" i="8" s="1"/>
  <c r="S43" i="8"/>
  <c r="S81" i="8" s="1"/>
  <c r="Q43" i="8"/>
  <c r="Q158" i="8" s="1"/>
  <c r="P43" i="8"/>
  <c r="P81" i="8" s="1"/>
  <c r="P119" i="8" s="1"/>
  <c r="O43" i="8"/>
  <c r="O81" i="8" s="1"/>
  <c r="O119" i="8" s="1"/>
  <c r="N43" i="8"/>
  <c r="M43" i="8"/>
  <c r="L43" i="8"/>
  <c r="L158" i="8" s="1"/>
  <c r="K43" i="8"/>
  <c r="K158" i="8" s="1"/>
  <c r="J43" i="8"/>
  <c r="J81" i="8" s="1"/>
  <c r="J119" i="8" s="1"/>
  <c r="I43" i="8"/>
  <c r="I81" i="8" s="1"/>
  <c r="I119" i="8" s="1"/>
  <c r="H43" i="8"/>
  <c r="G43" i="8"/>
  <c r="AC1" i="8"/>
  <c r="AO1" i="8" s="1"/>
  <c r="AB1" i="8"/>
  <c r="AN1" i="8" s="1"/>
  <c r="AA1" i="8"/>
  <c r="AM1" i="8" s="1"/>
  <c r="Z1" i="8"/>
  <c r="AL1" i="8" s="1"/>
  <c r="Y1" i="8"/>
  <c r="AK1" i="8" s="1"/>
  <c r="X1" i="8"/>
  <c r="AJ1" i="8" s="1"/>
  <c r="W1" i="8"/>
  <c r="AI1" i="8" s="1"/>
  <c r="V1" i="8"/>
  <c r="AH1" i="8" s="1"/>
  <c r="U1" i="8"/>
  <c r="AG1" i="8" s="1"/>
  <c r="T1" i="8"/>
  <c r="AF1" i="8" s="1"/>
  <c r="S1" i="8"/>
  <c r="AE1" i="8" s="1"/>
  <c r="R1" i="8"/>
  <c r="AD1" i="8" s="1"/>
  <c r="T43" i="2"/>
  <c r="T81" i="2" s="1"/>
  <c r="U43" i="2"/>
  <c r="V43" i="2"/>
  <c r="V81" i="2" s="1"/>
  <c r="W43" i="2"/>
  <c r="W81" i="2" s="1"/>
  <c r="X43" i="2"/>
  <c r="X81" i="2" s="1"/>
  <c r="Y43" i="2"/>
  <c r="Y81" i="2" s="1"/>
  <c r="Z43" i="2"/>
  <c r="Z81" i="2" s="1"/>
  <c r="AA43" i="2"/>
  <c r="AA81" i="2" s="1"/>
  <c r="AB43" i="2"/>
  <c r="AB81" i="2" s="1"/>
  <c r="AC43" i="2"/>
  <c r="AC81" i="2" s="1"/>
  <c r="T44" i="2"/>
  <c r="T82" i="2" s="1"/>
  <c r="U44" i="2"/>
  <c r="U82" i="2" s="1"/>
  <c r="V44" i="2"/>
  <c r="V82" i="2" s="1"/>
  <c r="W44" i="2"/>
  <c r="W82" i="2" s="1"/>
  <c r="X44" i="2"/>
  <c r="X82" i="2" s="1"/>
  <c r="Y44" i="2"/>
  <c r="Y82" i="2" s="1"/>
  <c r="Z44" i="2"/>
  <c r="Z82" i="2" s="1"/>
  <c r="AA44" i="2"/>
  <c r="AA82" i="2" s="1"/>
  <c r="AB44" i="2"/>
  <c r="AB82" i="2" s="1"/>
  <c r="AC44" i="2"/>
  <c r="AC82" i="2" s="1"/>
  <c r="T45" i="2"/>
  <c r="T83" i="2" s="1"/>
  <c r="U45" i="2"/>
  <c r="U83" i="2" s="1"/>
  <c r="V45" i="2"/>
  <c r="V83" i="2" s="1"/>
  <c r="W45" i="2"/>
  <c r="W83" i="2" s="1"/>
  <c r="X45" i="2"/>
  <c r="X83" i="2" s="1"/>
  <c r="Y45" i="2"/>
  <c r="Y83" i="2" s="1"/>
  <c r="Z45" i="2"/>
  <c r="Z83" i="2" s="1"/>
  <c r="AA45" i="2"/>
  <c r="AA83" i="2" s="1"/>
  <c r="AB45" i="2"/>
  <c r="AB83" i="2" s="1"/>
  <c r="AC45" i="2"/>
  <c r="AC83" i="2" s="1"/>
  <c r="T46" i="2"/>
  <c r="T84" i="2" s="1"/>
  <c r="U46" i="2"/>
  <c r="U84" i="2" s="1"/>
  <c r="V46" i="2"/>
  <c r="V84" i="2" s="1"/>
  <c r="W46" i="2"/>
  <c r="W84" i="2" s="1"/>
  <c r="X46" i="2"/>
  <c r="X84" i="2" s="1"/>
  <c r="Y46" i="2"/>
  <c r="Y84" i="2" s="1"/>
  <c r="Z46" i="2"/>
  <c r="Z84" i="2" s="1"/>
  <c r="AA46" i="2"/>
  <c r="AA84" i="2" s="1"/>
  <c r="AB46" i="2"/>
  <c r="AB84" i="2" s="1"/>
  <c r="AC46" i="2"/>
  <c r="AC84" i="2" s="1"/>
  <c r="T47" i="2"/>
  <c r="T85" i="2" s="1"/>
  <c r="U47" i="2"/>
  <c r="U85" i="2" s="1"/>
  <c r="V47" i="2"/>
  <c r="V85" i="2" s="1"/>
  <c r="W47" i="2"/>
  <c r="W85" i="2" s="1"/>
  <c r="X47" i="2"/>
  <c r="X85" i="2" s="1"/>
  <c r="Y47" i="2"/>
  <c r="Y85" i="2" s="1"/>
  <c r="Z47" i="2"/>
  <c r="Z85" i="2" s="1"/>
  <c r="AA47" i="2"/>
  <c r="AA85" i="2" s="1"/>
  <c r="AB47" i="2"/>
  <c r="AB85" i="2" s="1"/>
  <c r="AC47" i="2"/>
  <c r="AC85" i="2" s="1"/>
  <c r="T48" i="2"/>
  <c r="T86" i="2" s="1"/>
  <c r="U48" i="2"/>
  <c r="U86" i="2" s="1"/>
  <c r="V48" i="2"/>
  <c r="V86" i="2" s="1"/>
  <c r="W48" i="2"/>
  <c r="W86" i="2" s="1"/>
  <c r="X48" i="2"/>
  <c r="X86" i="2" s="1"/>
  <c r="Y48" i="2"/>
  <c r="Y86" i="2" s="1"/>
  <c r="Z48" i="2"/>
  <c r="Z86" i="2" s="1"/>
  <c r="AA48" i="2"/>
  <c r="AA86" i="2" s="1"/>
  <c r="AB48" i="2"/>
  <c r="AB86" i="2" s="1"/>
  <c r="AC48" i="2"/>
  <c r="AC86" i="2" s="1"/>
  <c r="T49" i="2"/>
  <c r="T87" i="2" s="1"/>
  <c r="U49" i="2"/>
  <c r="U87" i="2" s="1"/>
  <c r="V49" i="2"/>
  <c r="V87" i="2" s="1"/>
  <c r="W49" i="2"/>
  <c r="W87" i="2" s="1"/>
  <c r="X49" i="2"/>
  <c r="X87" i="2" s="1"/>
  <c r="Y49" i="2"/>
  <c r="Y87" i="2" s="1"/>
  <c r="Z49" i="2"/>
  <c r="Z87" i="2" s="1"/>
  <c r="AA49" i="2"/>
  <c r="AA87" i="2" s="1"/>
  <c r="AB49" i="2"/>
  <c r="AB87" i="2" s="1"/>
  <c r="AC49" i="2"/>
  <c r="AC87" i="2" s="1"/>
  <c r="T50" i="2"/>
  <c r="T88" i="2" s="1"/>
  <c r="U50" i="2"/>
  <c r="U88" i="2" s="1"/>
  <c r="V50" i="2"/>
  <c r="V88" i="2" s="1"/>
  <c r="W50" i="2"/>
  <c r="W88" i="2" s="1"/>
  <c r="X50" i="2"/>
  <c r="X88" i="2" s="1"/>
  <c r="Y50" i="2"/>
  <c r="Y88" i="2" s="1"/>
  <c r="Z50" i="2"/>
  <c r="Z88" i="2" s="1"/>
  <c r="AA50" i="2"/>
  <c r="AA88" i="2" s="1"/>
  <c r="AB50" i="2"/>
  <c r="AB88" i="2" s="1"/>
  <c r="AC50" i="2"/>
  <c r="AC88" i="2" s="1"/>
  <c r="T51" i="2"/>
  <c r="T89" i="2" s="1"/>
  <c r="U51" i="2"/>
  <c r="U89" i="2" s="1"/>
  <c r="V51" i="2"/>
  <c r="V89" i="2" s="1"/>
  <c r="W51" i="2"/>
  <c r="W89" i="2" s="1"/>
  <c r="X51" i="2"/>
  <c r="X89" i="2" s="1"/>
  <c r="Y51" i="2"/>
  <c r="Y89" i="2" s="1"/>
  <c r="Z51" i="2"/>
  <c r="Z89" i="2" s="1"/>
  <c r="AA51" i="2"/>
  <c r="AA89" i="2" s="1"/>
  <c r="AB51" i="2"/>
  <c r="AB89" i="2" s="1"/>
  <c r="AC51" i="2"/>
  <c r="AC89" i="2" s="1"/>
  <c r="T52" i="2"/>
  <c r="T90" i="2" s="1"/>
  <c r="U52" i="2"/>
  <c r="U90" i="2" s="1"/>
  <c r="V52" i="2"/>
  <c r="V90" i="2" s="1"/>
  <c r="W52" i="2"/>
  <c r="W90" i="2" s="1"/>
  <c r="X52" i="2"/>
  <c r="X90" i="2" s="1"/>
  <c r="Y52" i="2"/>
  <c r="Y90" i="2" s="1"/>
  <c r="Z52" i="2"/>
  <c r="Z90" i="2" s="1"/>
  <c r="AA52" i="2"/>
  <c r="AA90" i="2" s="1"/>
  <c r="AB52" i="2"/>
  <c r="AB90" i="2" s="1"/>
  <c r="AC52" i="2"/>
  <c r="AC90" i="2" s="1"/>
  <c r="T53" i="2"/>
  <c r="T91" i="2" s="1"/>
  <c r="U53" i="2"/>
  <c r="U91" i="2" s="1"/>
  <c r="V53" i="2"/>
  <c r="V91" i="2" s="1"/>
  <c r="W53" i="2"/>
  <c r="W91" i="2" s="1"/>
  <c r="X53" i="2"/>
  <c r="X91" i="2" s="1"/>
  <c r="Y53" i="2"/>
  <c r="Y91" i="2" s="1"/>
  <c r="Z53" i="2"/>
  <c r="Z91" i="2" s="1"/>
  <c r="AA53" i="2"/>
  <c r="AA91" i="2" s="1"/>
  <c r="AB53" i="2"/>
  <c r="AB91" i="2" s="1"/>
  <c r="AC53" i="2"/>
  <c r="AC91" i="2" s="1"/>
  <c r="T54" i="2"/>
  <c r="T92" i="2" s="1"/>
  <c r="U54" i="2"/>
  <c r="U92" i="2" s="1"/>
  <c r="V54" i="2"/>
  <c r="V92" i="2" s="1"/>
  <c r="W54" i="2"/>
  <c r="W92" i="2" s="1"/>
  <c r="X54" i="2"/>
  <c r="X92" i="2" s="1"/>
  <c r="Y54" i="2"/>
  <c r="Y92" i="2" s="1"/>
  <c r="Z54" i="2"/>
  <c r="Z92" i="2" s="1"/>
  <c r="AA54" i="2"/>
  <c r="AA92" i="2" s="1"/>
  <c r="AB54" i="2"/>
  <c r="AB92" i="2" s="1"/>
  <c r="AC54" i="2"/>
  <c r="T55" i="2"/>
  <c r="T93" i="2" s="1"/>
  <c r="U55" i="2"/>
  <c r="U93" i="2" s="1"/>
  <c r="V55" i="2"/>
  <c r="V93" i="2" s="1"/>
  <c r="W55" i="2"/>
  <c r="W93" i="2" s="1"/>
  <c r="X55" i="2"/>
  <c r="X93" i="2" s="1"/>
  <c r="Y55" i="2"/>
  <c r="Y93" i="2" s="1"/>
  <c r="Z55" i="2"/>
  <c r="Z93" i="2" s="1"/>
  <c r="AA55" i="2"/>
  <c r="AA93" i="2" s="1"/>
  <c r="AB55" i="2"/>
  <c r="AB93" i="2" s="1"/>
  <c r="AC55" i="2"/>
  <c r="AC93" i="2" s="1"/>
  <c r="T56" i="2"/>
  <c r="T94" i="2" s="1"/>
  <c r="U56" i="2"/>
  <c r="U94" i="2" s="1"/>
  <c r="V56" i="2"/>
  <c r="V94" i="2" s="1"/>
  <c r="W56" i="2"/>
  <c r="W94" i="2" s="1"/>
  <c r="X56" i="2"/>
  <c r="X94" i="2" s="1"/>
  <c r="Y56" i="2"/>
  <c r="Y94" i="2" s="1"/>
  <c r="Z56" i="2"/>
  <c r="Z94" i="2" s="1"/>
  <c r="AA56" i="2"/>
  <c r="AA94" i="2" s="1"/>
  <c r="AB56" i="2"/>
  <c r="AB94" i="2" s="1"/>
  <c r="AC56" i="2"/>
  <c r="AC94" i="2" s="1"/>
  <c r="T57" i="2"/>
  <c r="T95" i="2" s="1"/>
  <c r="U57" i="2"/>
  <c r="U95" i="2" s="1"/>
  <c r="V57" i="2"/>
  <c r="V95" i="2" s="1"/>
  <c r="W57" i="2"/>
  <c r="W95" i="2" s="1"/>
  <c r="X57" i="2"/>
  <c r="X95" i="2" s="1"/>
  <c r="Y57" i="2"/>
  <c r="Y95" i="2" s="1"/>
  <c r="Z57" i="2"/>
  <c r="Z95" i="2" s="1"/>
  <c r="AA57" i="2"/>
  <c r="AA95" i="2" s="1"/>
  <c r="AB57" i="2"/>
  <c r="AB95" i="2" s="1"/>
  <c r="AC57" i="2"/>
  <c r="AC95" i="2" s="1"/>
  <c r="T58" i="2"/>
  <c r="T96" i="2" s="1"/>
  <c r="U58" i="2"/>
  <c r="U96" i="2" s="1"/>
  <c r="V58" i="2"/>
  <c r="V96" i="2" s="1"/>
  <c r="W58" i="2"/>
  <c r="W96" i="2" s="1"/>
  <c r="X58" i="2"/>
  <c r="X96" i="2" s="1"/>
  <c r="Y58" i="2"/>
  <c r="Y96" i="2" s="1"/>
  <c r="Z58" i="2"/>
  <c r="Z96" i="2" s="1"/>
  <c r="AA58" i="2"/>
  <c r="AA96" i="2" s="1"/>
  <c r="AB58" i="2"/>
  <c r="AB96" i="2" s="1"/>
  <c r="AC58" i="2"/>
  <c r="AC96" i="2" s="1"/>
  <c r="T59" i="2"/>
  <c r="T97" i="2" s="1"/>
  <c r="U59" i="2"/>
  <c r="U97" i="2" s="1"/>
  <c r="V59" i="2"/>
  <c r="V97" i="2" s="1"/>
  <c r="W59" i="2"/>
  <c r="W97" i="2" s="1"/>
  <c r="X59" i="2"/>
  <c r="X97" i="2" s="1"/>
  <c r="Y59" i="2"/>
  <c r="Y97" i="2" s="1"/>
  <c r="Z59" i="2"/>
  <c r="Z97" i="2" s="1"/>
  <c r="AA59" i="2"/>
  <c r="AA97" i="2" s="1"/>
  <c r="AB59" i="2"/>
  <c r="AB97" i="2" s="1"/>
  <c r="AC59" i="2"/>
  <c r="AC97" i="2" s="1"/>
  <c r="T60" i="2"/>
  <c r="T98" i="2" s="1"/>
  <c r="U60" i="2"/>
  <c r="U98" i="2" s="1"/>
  <c r="V60" i="2"/>
  <c r="V98" i="2" s="1"/>
  <c r="W60" i="2"/>
  <c r="W98" i="2" s="1"/>
  <c r="X60" i="2"/>
  <c r="X98" i="2" s="1"/>
  <c r="Y60" i="2"/>
  <c r="Y98" i="2" s="1"/>
  <c r="Z60" i="2"/>
  <c r="Z98" i="2" s="1"/>
  <c r="AA60" i="2"/>
  <c r="AA98" i="2" s="1"/>
  <c r="AB60" i="2"/>
  <c r="AB98" i="2" s="1"/>
  <c r="AC60" i="2"/>
  <c r="AC98" i="2" s="1"/>
  <c r="T61" i="2"/>
  <c r="T99" i="2" s="1"/>
  <c r="U61" i="2"/>
  <c r="U99" i="2" s="1"/>
  <c r="V61" i="2"/>
  <c r="V99" i="2" s="1"/>
  <c r="W61" i="2"/>
  <c r="W99" i="2" s="1"/>
  <c r="X61" i="2"/>
  <c r="X99" i="2" s="1"/>
  <c r="Y61" i="2"/>
  <c r="Y99" i="2" s="1"/>
  <c r="Z61" i="2"/>
  <c r="Z99" i="2" s="1"/>
  <c r="AA61" i="2"/>
  <c r="AA99" i="2" s="1"/>
  <c r="AB61" i="2"/>
  <c r="AB99" i="2" s="1"/>
  <c r="AC61" i="2"/>
  <c r="AC99" i="2" s="1"/>
  <c r="T62" i="2"/>
  <c r="T100" i="2" s="1"/>
  <c r="U62" i="2"/>
  <c r="V62" i="2"/>
  <c r="V100" i="2" s="1"/>
  <c r="W62" i="2"/>
  <c r="W100" i="2" s="1"/>
  <c r="X62" i="2"/>
  <c r="X100" i="2" s="1"/>
  <c r="Y62" i="2"/>
  <c r="Y100" i="2" s="1"/>
  <c r="Z62" i="2"/>
  <c r="Z100" i="2" s="1"/>
  <c r="AA62" i="2"/>
  <c r="AA100" i="2" s="1"/>
  <c r="AB62" i="2"/>
  <c r="AB100" i="2" s="1"/>
  <c r="AC62" i="2"/>
  <c r="AC100" i="2" s="1"/>
  <c r="T63" i="2"/>
  <c r="T101" i="2" s="1"/>
  <c r="U63" i="2"/>
  <c r="V63" i="2"/>
  <c r="V101" i="2" s="1"/>
  <c r="W63" i="2"/>
  <c r="W101" i="2" s="1"/>
  <c r="X63" i="2"/>
  <c r="X101" i="2" s="1"/>
  <c r="Y63" i="2"/>
  <c r="Y101" i="2" s="1"/>
  <c r="Z63" i="2"/>
  <c r="Z101" i="2" s="1"/>
  <c r="AA63" i="2"/>
  <c r="AA101" i="2" s="1"/>
  <c r="AB63" i="2"/>
  <c r="AB101" i="2" s="1"/>
  <c r="AC63" i="2"/>
  <c r="AC101" i="2" s="1"/>
  <c r="T64" i="2"/>
  <c r="T102" i="2" s="1"/>
  <c r="U64" i="2"/>
  <c r="U102" i="2" s="1"/>
  <c r="V64" i="2"/>
  <c r="V102" i="2" s="1"/>
  <c r="W64" i="2"/>
  <c r="W102" i="2" s="1"/>
  <c r="X64" i="2"/>
  <c r="X102" i="2" s="1"/>
  <c r="Y64" i="2"/>
  <c r="Y102" i="2" s="1"/>
  <c r="Z64" i="2"/>
  <c r="Z102" i="2" s="1"/>
  <c r="AA64" i="2"/>
  <c r="AA102" i="2" s="1"/>
  <c r="AB64" i="2"/>
  <c r="AB102" i="2" s="1"/>
  <c r="AC64" i="2"/>
  <c r="AC102" i="2" s="1"/>
  <c r="T65" i="2"/>
  <c r="T103" i="2" s="1"/>
  <c r="U65" i="2"/>
  <c r="U103" i="2" s="1"/>
  <c r="V65" i="2"/>
  <c r="V103" i="2" s="1"/>
  <c r="W65" i="2"/>
  <c r="W103" i="2" s="1"/>
  <c r="X65" i="2"/>
  <c r="X103" i="2" s="1"/>
  <c r="Y65" i="2"/>
  <c r="Y103" i="2" s="1"/>
  <c r="Z65" i="2"/>
  <c r="Z103" i="2" s="1"/>
  <c r="AA65" i="2"/>
  <c r="AA103" i="2" s="1"/>
  <c r="AB65" i="2"/>
  <c r="AB103" i="2" s="1"/>
  <c r="AC65" i="2"/>
  <c r="AC103" i="2" s="1"/>
  <c r="T66" i="2"/>
  <c r="T104" i="2" s="1"/>
  <c r="U66" i="2"/>
  <c r="U104" i="2" s="1"/>
  <c r="V66" i="2"/>
  <c r="V104" i="2" s="1"/>
  <c r="W66" i="2"/>
  <c r="W104" i="2" s="1"/>
  <c r="X66" i="2"/>
  <c r="X104" i="2" s="1"/>
  <c r="Y66" i="2"/>
  <c r="Y104" i="2" s="1"/>
  <c r="Z66" i="2"/>
  <c r="Z104" i="2" s="1"/>
  <c r="AA66" i="2"/>
  <c r="AA104" i="2" s="1"/>
  <c r="AB66" i="2"/>
  <c r="AB104" i="2" s="1"/>
  <c r="AC66" i="2"/>
  <c r="AC104" i="2" s="1"/>
  <c r="T67" i="2"/>
  <c r="T105" i="2" s="1"/>
  <c r="U67" i="2"/>
  <c r="U105" i="2" s="1"/>
  <c r="V67" i="2"/>
  <c r="V105" i="2" s="1"/>
  <c r="W67" i="2"/>
  <c r="W105" i="2" s="1"/>
  <c r="X67" i="2"/>
  <c r="X105" i="2" s="1"/>
  <c r="Y67" i="2"/>
  <c r="Y105" i="2" s="1"/>
  <c r="Z67" i="2"/>
  <c r="Z105" i="2" s="1"/>
  <c r="AA67" i="2"/>
  <c r="AA105" i="2" s="1"/>
  <c r="AB67" i="2"/>
  <c r="AB105" i="2" s="1"/>
  <c r="AC67" i="2"/>
  <c r="T74" i="2"/>
  <c r="T112" i="2" s="1"/>
  <c r="U74" i="2"/>
  <c r="U112" i="2" s="1"/>
  <c r="V74" i="2"/>
  <c r="V112" i="2" s="1"/>
  <c r="W74" i="2"/>
  <c r="W112" i="2" s="1"/>
  <c r="X74" i="2"/>
  <c r="X112" i="2" s="1"/>
  <c r="Y74" i="2"/>
  <c r="Y112" i="2" s="1"/>
  <c r="Z74" i="2"/>
  <c r="Z112" i="2" s="1"/>
  <c r="AA74" i="2"/>
  <c r="AA112" i="2" s="1"/>
  <c r="AB74" i="2"/>
  <c r="AB112" i="2" s="1"/>
  <c r="AC74" i="2"/>
  <c r="AC112" i="2" s="1"/>
  <c r="T75" i="2"/>
  <c r="T113" i="2" s="1"/>
  <c r="U75" i="2"/>
  <c r="U113" i="2" s="1"/>
  <c r="V75" i="2"/>
  <c r="V113" i="2" s="1"/>
  <c r="W75" i="2"/>
  <c r="W113" i="2" s="1"/>
  <c r="X75" i="2"/>
  <c r="X113" i="2" s="1"/>
  <c r="Y75" i="2"/>
  <c r="Y113" i="2" s="1"/>
  <c r="Z75" i="2"/>
  <c r="Z113" i="2" s="1"/>
  <c r="AA75" i="2"/>
  <c r="AA113" i="2" s="1"/>
  <c r="AB75" i="2"/>
  <c r="AB113" i="2" s="1"/>
  <c r="AC75" i="2"/>
  <c r="AC113" i="2" s="1"/>
  <c r="T76" i="2"/>
  <c r="T114" i="2" s="1"/>
  <c r="U76" i="2"/>
  <c r="U114" i="2" s="1"/>
  <c r="V76" i="2"/>
  <c r="V114" i="2" s="1"/>
  <c r="W76" i="2"/>
  <c r="W114" i="2" s="1"/>
  <c r="X76" i="2"/>
  <c r="X114" i="2" s="1"/>
  <c r="Y76" i="2"/>
  <c r="Y114" i="2" s="1"/>
  <c r="Z76" i="2"/>
  <c r="Z114" i="2" s="1"/>
  <c r="AA76" i="2"/>
  <c r="AB76" i="2"/>
  <c r="AB114" i="2" s="1"/>
  <c r="AC76" i="2"/>
  <c r="AC114" i="2" s="1"/>
  <c r="T77" i="2"/>
  <c r="T115" i="2" s="1"/>
  <c r="U77" i="2"/>
  <c r="U115" i="2" s="1"/>
  <c r="V77" i="2"/>
  <c r="V115" i="2" s="1"/>
  <c r="W77" i="2"/>
  <c r="W115" i="2" s="1"/>
  <c r="X77" i="2"/>
  <c r="X115" i="2" s="1"/>
  <c r="Y77" i="2"/>
  <c r="Y115" i="2" s="1"/>
  <c r="Z77" i="2"/>
  <c r="Z115" i="2" s="1"/>
  <c r="AA77" i="2"/>
  <c r="AA115" i="2" s="1"/>
  <c r="AB77" i="2"/>
  <c r="AB115" i="2" s="1"/>
  <c r="AC77" i="2"/>
  <c r="AC115" i="2" s="1"/>
  <c r="T78" i="2"/>
  <c r="T116" i="2" s="1"/>
  <c r="U78" i="2"/>
  <c r="U116" i="2" s="1"/>
  <c r="V78" i="2"/>
  <c r="V116" i="2" s="1"/>
  <c r="W78" i="2"/>
  <c r="W116" i="2" s="1"/>
  <c r="X78" i="2"/>
  <c r="X116" i="2" s="1"/>
  <c r="Y78" i="2"/>
  <c r="Y116" i="2" s="1"/>
  <c r="Z78" i="2"/>
  <c r="Z116" i="2" s="1"/>
  <c r="AA78" i="2"/>
  <c r="AA116" i="2" s="1"/>
  <c r="AB78" i="2"/>
  <c r="AB116" i="2" s="1"/>
  <c r="AC78" i="2"/>
  <c r="AC116" i="2" s="1"/>
  <c r="S44" i="2"/>
  <c r="S82" i="2" s="1"/>
  <c r="S45" i="2"/>
  <c r="S83" i="2" s="1"/>
  <c r="S121" i="2" s="1"/>
  <c r="S46" i="2"/>
  <c r="S84" i="2" s="1"/>
  <c r="S47" i="2"/>
  <c r="S85" i="2" s="1"/>
  <c r="S48" i="2"/>
  <c r="S86" i="2" s="1"/>
  <c r="S49" i="2"/>
  <c r="S87" i="2" s="1"/>
  <c r="S50" i="2"/>
  <c r="S88" i="2" s="1"/>
  <c r="S51" i="2"/>
  <c r="S89" i="2" s="1"/>
  <c r="S52" i="2"/>
  <c r="S90" i="2" s="1"/>
  <c r="S53" i="2"/>
  <c r="S91" i="2" s="1"/>
  <c r="S54" i="2"/>
  <c r="S92" i="2" s="1"/>
  <c r="S55" i="2"/>
  <c r="S93" i="2" s="1"/>
  <c r="S56" i="2"/>
  <c r="S94" i="2" s="1"/>
  <c r="S57" i="2"/>
  <c r="S95" i="2" s="1"/>
  <c r="S58" i="2"/>
  <c r="S96" i="2" s="1"/>
  <c r="S59" i="2"/>
  <c r="S97" i="2" s="1"/>
  <c r="S60" i="2"/>
  <c r="S98" i="2" s="1"/>
  <c r="S61" i="2"/>
  <c r="S99" i="2" s="1"/>
  <c r="S62" i="2"/>
  <c r="S100" i="2" s="1"/>
  <c r="S63" i="2"/>
  <c r="S101" i="2" s="1"/>
  <c r="S64" i="2"/>
  <c r="S102" i="2" s="1"/>
  <c r="S65" i="2"/>
  <c r="S103" i="2" s="1"/>
  <c r="S66" i="2"/>
  <c r="S104" i="2" s="1"/>
  <c r="S67" i="2"/>
  <c r="S105" i="2" s="1"/>
  <c r="S74" i="2"/>
  <c r="S112" i="2" s="1"/>
  <c r="S75" i="2"/>
  <c r="S113" i="2" s="1"/>
  <c r="S76" i="2"/>
  <c r="S114" i="2" s="1"/>
  <c r="S77" i="2"/>
  <c r="S115" i="2" s="1"/>
  <c r="S78" i="2"/>
  <c r="S116" i="2" s="1"/>
  <c r="S43" i="2"/>
  <c r="S81" i="2" s="1"/>
  <c r="Q43" i="2"/>
  <c r="Q81" i="2" s="1"/>
  <c r="Q119" i="2" s="1"/>
  <c r="Q44" i="2"/>
  <c r="Q45" i="2"/>
  <c r="Q83" i="2" s="1"/>
  <c r="Q121" i="2" s="1"/>
  <c r="Q46" i="2"/>
  <c r="Q161" i="2" s="1"/>
  <c r="Q47" i="2"/>
  <c r="Q85" i="2" s="1"/>
  <c r="Q123" i="2" s="1"/>
  <c r="Q48" i="2"/>
  <c r="Q163" i="2" s="1"/>
  <c r="Q49" i="2"/>
  <c r="Q50" i="2"/>
  <c r="Q88" i="2" s="1"/>
  <c r="Q126" i="2" s="1"/>
  <c r="Q51" i="2"/>
  <c r="Q52" i="2"/>
  <c r="Q167" i="2" s="1"/>
  <c r="Q53" i="2"/>
  <c r="Q168" i="2" s="1"/>
  <c r="Q54" i="2"/>
  <c r="Q169" i="2" s="1"/>
  <c r="Q55" i="2"/>
  <c r="Q93" i="2" s="1"/>
  <c r="Q131" i="2" s="1"/>
  <c r="Q56" i="2"/>
  <c r="Q57" i="2"/>
  <c r="Q58" i="2"/>
  <c r="Q96" i="2" s="1"/>
  <c r="Q134" i="2" s="1"/>
  <c r="Q59" i="2"/>
  <c r="Q97" i="2" s="1"/>
  <c r="Q135" i="2" s="1"/>
  <c r="Q60" i="2"/>
  <c r="Q61" i="2"/>
  <c r="Q99" i="2" s="1"/>
  <c r="Q137" i="2" s="1"/>
  <c r="Q62" i="2"/>
  <c r="Q177" i="2" s="1"/>
  <c r="Q63" i="2"/>
  <c r="Q101" i="2" s="1"/>
  <c r="Q139" i="2" s="1"/>
  <c r="Q64" i="2"/>
  <c r="Q179" i="2" s="1"/>
  <c r="Q65" i="2"/>
  <c r="Q180" i="2" s="1"/>
  <c r="Q66" i="2"/>
  <c r="Q181" i="2" s="1"/>
  <c r="Q67" i="2"/>
  <c r="Q182" i="2" s="1"/>
  <c r="Q74" i="2"/>
  <c r="Q112" i="2" s="1"/>
  <c r="Q75" i="2"/>
  <c r="Q113" i="2" s="1"/>
  <c r="Q76" i="2"/>
  <c r="Q114" i="2" s="1"/>
  <c r="Q77" i="2"/>
  <c r="Q115" i="2" s="1"/>
  <c r="Q78" i="2"/>
  <c r="Q116" i="2" s="1"/>
  <c r="AM44" i="2"/>
  <c r="AM82" i="2" s="1"/>
  <c r="AI74" i="2"/>
  <c r="AI112" i="2" s="1"/>
  <c r="H43" i="2"/>
  <c r="H81" i="2" s="1"/>
  <c r="H119" i="2" s="1"/>
  <c r="I43" i="2"/>
  <c r="J43" i="2"/>
  <c r="J81" i="2" s="1"/>
  <c r="J119" i="2" s="1"/>
  <c r="K43" i="2"/>
  <c r="K81" i="2" s="1"/>
  <c r="K119" i="2" s="1"/>
  <c r="L43" i="2"/>
  <c r="L81" i="2" s="1"/>
  <c r="L119" i="2" s="1"/>
  <c r="M43" i="2"/>
  <c r="M81" i="2" s="1"/>
  <c r="M119" i="2" s="1"/>
  <c r="N43" i="2"/>
  <c r="N81" i="2" s="1"/>
  <c r="N119" i="2" s="1"/>
  <c r="O43" i="2"/>
  <c r="P43" i="2"/>
  <c r="H44" i="2"/>
  <c r="I44" i="2"/>
  <c r="I159" i="2" s="1"/>
  <c r="J44" i="2"/>
  <c r="J82" i="2" s="1"/>
  <c r="J120" i="2" s="1"/>
  <c r="K44" i="2"/>
  <c r="K159" i="2" s="1"/>
  <c r="L44" i="2"/>
  <c r="L159" i="2" s="1"/>
  <c r="M44" i="2"/>
  <c r="N44" i="2"/>
  <c r="O44" i="2"/>
  <c r="O82" i="2" s="1"/>
  <c r="O120" i="2" s="1"/>
  <c r="P44" i="2"/>
  <c r="H45" i="2"/>
  <c r="H83" i="2" s="1"/>
  <c r="H121" i="2" s="1"/>
  <c r="I45" i="2"/>
  <c r="J45" i="2"/>
  <c r="J83" i="2" s="1"/>
  <c r="J121" i="2" s="1"/>
  <c r="K45" i="2"/>
  <c r="L45" i="2"/>
  <c r="L83" i="2" s="1"/>
  <c r="L121" i="2" s="1"/>
  <c r="M45" i="2"/>
  <c r="M83" i="2" s="1"/>
  <c r="M121" i="2" s="1"/>
  <c r="N45" i="2"/>
  <c r="N83" i="2" s="1"/>
  <c r="N121" i="2" s="1"/>
  <c r="O45" i="2"/>
  <c r="O160" i="2" s="1"/>
  <c r="P45" i="2"/>
  <c r="P83" i="2" s="1"/>
  <c r="P121" i="2" s="1"/>
  <c r="H46" i="2"/>
  <c r="H161" i="2" s="1"/>
  <c r="I46" i="2"/>
  <c r="I161" i="2" s="1"/>
  <c r="J46" i="2"/>
  <c r="J161" i="2" s="1"/>
  <c r="K46" i="2"/>
  <c r="K84" i="2" s="1"/>
  <c r="K122" i="2" s="1"/>
  <c r="L46" i="2"/>
  <c r="L161" i="2" s="1"/>
  <c r="M46" i="2"/>
  <c r="M161" i="2" s="1"/>
  <c r="N46" i="2"/>
  <c r="O46" i="2"/>
  <c r="O84" i="2" s="1"/>
  <c r="O122" i="2" s="1"/>
  <c r="P46" i="2"/>
  <c r="P161" i="2" s="1"/>
  <c r="H47" i="2"/>
  <c r="H85" i="2" s="1"/>
  <c r="H123" i="2" s="1"/>
  <c r="I47" i="2"/>
  <c r="J47" i="2"/>
  <c r="K47" i="2"/>
  <c r="L47" i="2"/>
  <c r="M47" i="2"/>
  <c r="N47" i="2"/>
  <c r="N85" i="2" s="1"/>
  <c r="N123" i="2" s="1"/>
  <c r="O47" i="2"/>
  <c r="P47" i="2"/>
  <c r="P162" i="2" s="1"/>
  <c r="H48" i="2"/>
  <c r="I48" i="2"/>
  <c r="I86" i="2" s="1"/>
  <c r="I124" i="2" s="1"/>
  <c r="J48" i="2"/>
  <c r="K48" i="2"/>
  <c r="K86" i="2" s="1"/>
  <c r="K124" i="2" s="1"/>
  <c r="L48" i="2"/>
  <c r="M48" i="2"/>
  <c r="M86" i="2" s="1"/>
  <c r="M124" i="2" s="1"/>
  <c r="N48" i="2"/>
  <c r="N86" i="2" s="1"/>
  <c r="N124" i="2" s="1"/>
  <c r="O48" i="2"/>
  <c r="O86" i="2" s="1"/>
  <c r="O124" i="2" s="1"/>
  <c r="P48" i="2"/>
  <c r="P163" i="2" s="1"/>
  <c r="H49" i="2"/>
  <c r="H87" i="2" s="1"/>
  <c r="H125" i="2" s="1"/>
  <c r="I49" i="2"/>
  <c r="I87" i="2" s="1"/>
  <c r="I125" i="2" s="1"/>
  <c r="J49" i="2"/>
  <c r="J164" i="2" s="1"/>
  <c r="K49" i="2"/>
  <c r="L49" i="2"/>
  <c r="L164" i="2" s="1"/>
  <c r="M49" i="2"/>
  <c r="M87" i="2" s="1"/>
  <c r="M125" i="2" s="1"/>
  <c r="N49" i="2"/>
  <c r="N164" i="2" s="1"/>
  <c r="O49" i="2"/>
  <c r="O87" i="2" s="1"/>
  <c r="O125" i="2" s="1"/>
  <c r="P49" i="2"/>
  <c r="P87" i="2" s="1"/>
  <c r="P125" i="2" s="1"/>
  <c r="H50" i="2"/>
  <c r="H165" i="2" s="1"/>
  <c r="I50" i="2"/>
  <c r="I165" i="2" s="1"/>
  <c r="J50" i="2"/>
  <c r="J165" i="2" s="1"/>
  <c r="K50" i="2"/>
  <c r="K88" i="2" s="1"/>
  <c r="K126" i="2" s="1"/>
  <c r="L50" i="2"/>
  <c r="M50" i="2"/>
  <c r="M88" i="2" s="1"/>
  <c r="M126" i="2" s="1"/>
  <c r="N50" i="2"/>
  <c r="N165" i="2" s="1"/>
  <c r="O50" i="2"/>
  <c r="O165" i="2" s="1"/>
  <c r="P50" i="2"/>
  <c r="H51" i="2"/>
  <c r="I51" i="2"/>
  <c r="J51" i="2"/>
  <c r="J166" i="2" s="1"/>
  <c r="K51" i="2"/>
  <c r="K166" i="2" s="1"/>
  <c r="L51" i="2"/>
  <c r="L166" i="2" s="1"/>
  <c r="M51" i="2"/>
  <c r="M89" i="2" s="1"/>
  <c r="M127" i="2" s="1"/>
  <c r="N51" i="2"/>
  <c r="O51" i="2"/>
  <c r="P51" i="2"/>
  <c r="P89" i="2" s="1"/>
  <c r="P127" i="2" s="1"/>
  <c r="H52" i="2"/>
  <c r="I52" i="2"/>
  <c r="I90" i="2" s="1"/>
  <c r="I128" i="2" s="1"/>
  <c r="J52" i="2"/>
  <c r="J90" i="2" s="1"/>
  <c r="J128" i="2" s="1"/>
  <c r="K52" i="2"/>
  <c r="K90" i="2" s="1"/>
  <c r="K128" i="2" s="1"/>
  <c r="L52" i="2"/>
  <c r="M52" i="2"/>
  <c r="M167" i="2" s="1"/>
  <c r="N52" i="2"/>
  <c r="O52" i="2"/>
  <c r="O90" i="2" s="1"/>
  <c r="O128" i="2" s="1"/>
  <c r="P52" i="2"/>
  <c r="H53" i="2"/>
  <c r="H91" i="2" s="1"/>
  <c r="H129" i="2" s="1"/>
  <c r="I53" i="2"/>
  <c r="J53" i="2"/>
  <c r="J168" i="2" s="1"/>
  <c r="K53" i="2"/>
  <c r="L53" i="2"/>
  <c r="M53" i="2"/>
  <c r="M168" i="2" s="1"/>
  <c r="N53" i="2"/>
  <c r="N168" i="2" s="1"/>
  <c r="O53" i="2"/>
  <c r="O91" i="2" s="1"/>
  <c r="O129" i="2" s="1"/>
  <c r="P53" i="2"/>
  <c r="P91" i="2" s="1"/>
  <c r="P129" i="2" s="1"/>
  <c r="H54" i="2"/>
  <c r="I54" i="2"/>
  <c r="I92" i="2" s="1"/>
  <c r="I130" i="2" s="1"/>
  <c r="J54" i="2"/>
  <c r="J92" i="2" s="1"/>
  <c r="J130" i="2" s="1"/>
  <c r="K54" i="2"/>
  <c r="K169" i="2" s="1"/>
  <c r="L54" i="2"/>
  <c r="M54" i="2"/>
  <c r="N54" i="2"/>
  <c r="O54" i="2"/>
  <c r="O92" i="2" s="1"/>
  <c r="O130" i="2" s="1"/>
  <c r="P54" i="2"/>
  <c r="P169" i="2" s="1"/>
  <c r="H55" i="2"/>
  <c r="H170" i="2" s="1"/>
  <c r="I55" i="2"/>
  <c r="J55" i="2"/>
  <c r="J93" i="2" s="1"/>
  <c r="J131" i="2" s="1"/>
  <c r="K55" i="2"/>
  <c r="L55" i="2"/>
  <c r="M55" i="2"/>
  <c r="N55" i="2"/>
  <c r="N93" i="2" s="1"/>
  <c r="N131" i="2" s="1"/>
  <c r="O55" i="2"/>
  <c r="O93" i="2" s="1"/>
  <c r="O131" i="2" s="1"/>
  <c r="P55" i="2"/>
  <c r="P93" i="2" s="1"/>
  <c r="P131" i="2" s="1"/>
  <c r="H56" i="2"/>
  <c r="I56" i="2"/>
  <c r="I94" i="2" s="1"/>
  <c r="I132" i="2" s="1"/>
  <c r="J56" i="2"/>
  <c r="J94" i="2" s="1"/>
  <c r="J132" i="2" s="1"/>
  <c r="K56" i="2"/>
  <c r="K94" i="2" s="1"/>
  <c r="K132" i="2" s="1"/>
  <c r="L56" i="2"/>
  <c r="L94" i="2" s="1"/>
  <c r="L132" i="2" s="1"/>
  <c r="M56" i="2"/>
  <c r="M94" i="2" s="1"/>
  <c r="M132" i="2" s="1"/>
  <c r="N56" i="2"/>
  <c r="N94" i="2" s="1"/>
  <c r="N132" i="2" s="1"/>
  <c r="O56" i="2"/>
  <c r="O171" i="2" s="1"/>
  <c r="P56" i="2"/>
  <c r="P171" i="2" s="1"/>
  <c r="H57" i="2"/>
  <c r="I57" i="2"/>
  <c r="I172" i="2" s="1"/>
  <c r="J57" i="2"/>
  <c r="J172" i="2" s="1"/>
  <c r="K57" i="2"/>
  <c r="L57" i="2"/>
  <c r="L95" i="2" s="1"/>
  <c r="L133" i="2" s="1"/>
  <c r="M57" i="2"/>
  <c r="N57" i="2"/>
  <c r="N95" i="2" s="1"/>
  <c r="N133" i="2" s="1"/>
  <c r="O57" i="2"/>
  <c r="P57" i="2"/>
  <c r="P95" i="2" s="1"/>
  <c r="P133" i="2" s="1"/>
  <c r="H58" i="2"/>
  <c r="I58" i="2"/>
  <c r="I96" i="2" s="1"/>
  <c r="I134" i="2" s="1"/>
  <c r="J58" i="2"/>
  <c r="J96" i="2" s="1"/>
  <c r="J134" i="2" s="1"/>
  <c r="K58" i="2"/>
  <c r="K173" i="2" s="1"/>
  <c r="L58" i="2"/>
  <c r="L96" i="2" s="1"/>
  <c r="L134" i="2" s="1"/>
  <c r="M58" i="2"/>
  <c r="M173" i="2" s="1"/>
  <c r="N58" i="2"/>
  <c r="N96" i="2" s="1"/>
  <c r="N134" i="2" s="1"/>
  <c r="O58" i="2"/>
  <c r="P58" i="2"/>
  <c r="H59" i="2"/>
  <c r="I59" i="2"/>
  <c r="J59" i="2"/>
  <c r="J97" i="2" s="1"/>
  <c r="J135" i="2" s="1"/>
  <c r="K59" i="2"/>
  <c r="K174" i="2" s="1"/>
  <c r="L59" i="2"/>
  <c r="L97" i="2" s="1"/>
  <c r="L135" i="2" s="1"/>
  <c r="M59" i="2"/>
  <c r="M97" i="2" s="1"/>
  <c r="M135" i="2" s="1"/>
  <c r="N59" i="2"/>
  <c r="N97" i="2" s="1"/>
  <c r="N135" i="2" s="1"/>
  <c r="O59" i="2"/>
  <c r="O97" i="2" s="1"/>
  <c r="O135" i="2" s="1"/>
  <c r="P59" i="2"/>
  <c r="P97" i="2" s="1"/>
  <c r="P135" i="2" s="1"/>
  <c r="H60" i="2"/>
  <c r="I60" i="2"/>
  <c r="I98" i="2" s="1"/>
  <c r="I136" i="2" s="1"/>
  <c r="J60" i="2"/>
  <c r="K60" i="2"/>
  <c r="K175" i="2" s="1"/>
  <c r="L60" i="2"/>
  <c r="M60" i="2"/>
  <c r="M98" i="2" s="1"/>
  <c r="M136" i="2" s="1"/>
  <c r="N60" i="2"/>
  <c r="N175" i="2" s="1"/>
  <c r="O60" i="2"/>
  <c r="O98" i="2" s="1"/>
  <c r="O136" i="2" s="1"/>
  <c r="P60" i="2"/>
  <c r="H61" i="2"/>
  <c r="H99" i="2" s="1"/>
  <c r="H137" i="2" s="1"/>
  <c r="I61" i="2"/>
  <c r="I99" i="2" s="1"/>
  <c r="I137" i="2" s="1"/>
  <c r="J61" i="2"/>
  <c r="J99" i="2" s="1"/>
  <c r="J137" i="2" s="1"/>
  <c r="K61" i="2"/>
  <c r="K99" i="2" s="1"/>
  <c r="K137" i="2" s="1"/>
  <c r="L61" i="2"/>
  <c r="L176" i="2" s="1"/>
  <c r="M61" i="2"/>
  <c r="N61" i="2"/>
  <c r="N176" i="2" s="1"/>
  <c r="O61" i="2"/>
  <c r="P61" i="2"/>
  <c r="P99" i="2" s="1"/>
  <c r="P137" i="2" s="1"/>
  <c r="H62" i="2"/>
  <c r="I62" i="2"/>
  <c r="I177" i="2" s="1"/>
  <c r="J62" i="2"/>
  <c r="K62" i="2"/>
  <c r="K100" i="2" s="1"/>
  <c r="K138" i="2" s="1"/>
  <c r="L62" i="2"/>
  <c r="M62" i="2"/>
  <c r="N62" i="2"/>
  <c r="N100" i="2" s="1"/>
  <c r="N138" i="2" s="1"/>
  <c r="O62" i="2"/>
  <c r="O100" i="2" s="1"/>
  <c r="O138" i="2" s="1"/>
  <c r="P62" i="2"/>
  <c r="P177" i="2" s="1"/>
  <c r="H63" i="2"/>
  <c r="H101" i="2" s="1"/>
  <c r="H139" i="2" s="1"/>
  <c r="I63" i="2"/>
  <c r="I178" i="2" s="1"/>
  <c r="J63" i="2"/>
  <c r="K63" i="2"/>
  <c r="K101" i="2" s="1"/>
  <c r="K139" i="2" s="1"/>
  <c r="L63" i="2"/>
  <c r="L101" i="2" s="1"/>
  <c r="L139" i="2" s="1"/>
  <c r="M63" i="2"/>
  <c r="N63" i="2"/>
  <c r="N178" i="2" s="1"/>
  <c r="O63" i="2"/>
  <c r="P63" i="2"/>
  <c r="P178" i="2" s="1"/>
  <c r="H64" i="2"/>
  <c r="I64" i="2"/>
  <c r="I102" i="2" s="1"/>
  <c r="I140" i="2" s="1"/>
  <c r="J64" i="2"/>
  <c r="J179" i="2" s="1"/>
  <c r="K64" i="2"/>
  <c r="K179" i="2" s="1"/>
  <c r="L64" i="2"/>
  <c r="L102" i="2" s="1"/>
  <c r="L140" i="2" s="1"/>
  <c r="M64" i="2"/>
  <c r="M102" i="2" s="1"/>
  <c r="M140" i="2" s="1"/>
  <c r="N64" i="2"/>
  <c r="N179" i="2" s="1"/>
  <c r="O64" i="2"/>
  <c r="O102" i="2" s="1"/>
  <c r="O140" i="2" s="1"/>
  <c r="P64" i="2"/>
  <c r="H65" i="2"/>
  <c r="H180" i="2" s="1"/>
  <c r="I65" i="2"/>
  <c r="J65" i="2"/>
  <c r="K65" i="2"/>
  <c r="L65" i="2"/>
  <c r="L180" i="2" s="1"/>
  <c r="M65" i="2"/>
  <c r="M103" i="2" s="1"/>
  <c r="M141" i="2" s="1"/>
  <c r="N65" i="2"/>
  <c r="N180" i="2" s="1"/>
  <c r="O65" i="2"/>
  <c r="P65" i="2"/>
  <c r="H66" i="2"/>
  <c r="I66" i="2"/>
  <c r="J66" i="2"/>
  <c r="K66" i="2"/>
  <c r="K104" i="2" s="1"/>
  <c r="K142" i="2" s="1"/>
  <c r="L66" i="2"/>
  <c r="M66" i="2"/>
  <c r="M104" i="2" s="1"/>
  <c r="M142" i="2" s="1"/>
  <c r="N66" i="2"/>
  <c r="O66" i="2"/>
  <c r="O181" i="2" s="1"/>
  <c r="P66" i="2"/>
  <c r="P104" i="2" s="1"/>
  <c r="P142" i="2" s="1"/>
  <c r="H67" i="2"/>
  <c r="H105" i="2" s="1"/>
  <c r="H143" i="2" s="1"/>
  <c r="I67" i="2"/>
  <c r="J67" i="2"/>
  <c r="J105" i="2" s="1"/>
  <c r="J143" i="2" s="1"/>
  <c r="K67" i="2"/>
  <c r="K105" i="2" s="1"/>
  <c r="K143" i="2" s="1"/>
  <c r="L67" i="2"/>
  <c r="L182" i="2" s="1"/>
  <c r="M67" i="2"/>
  <c r="N67" i="2"/>
  <c r="N105" i="2" s="1"/>
  <c r="N143" i="2" s="1"/>
  <c r="O67" i="2"/>
  <c r="O182" i="2" s="1"/>
  <c r="P67" i="2"/>
  <c r="P182" i="2" s="1"/>
  <c r="H74" i="2"/>
  <c r="H112" i="2" s="1"/>
  <c r="I74" i="2"/>
  <c r="I112" i="2" s="1"/>
  <c r="J74" i="2"/>
  <c r="J112" i="2" s="1"/>
  <c r="K74" i="2"/>
  <c r="K112" i="2" s="1"/>
  <c r="L74" i="2"/>
  <c r="L112" i="2" s="1"/>
  <c r="M74" i="2"/>
  <c r="M112" i="2" s="1"/>
  <c r="N74" i="2"/>
  <c r="N112" i="2" s="1"/>
  <c r="O74" i="2"/>
  <c r="O112" i="2" s="1"/>
  <c r="P74" i="2"/>
  <c r="P112" i="2" s="1"/>
  <c r="H75" i="2"/>
  <c r="H113" i="2" s="1"/>
  <c r="I75" i="2"/>
  <c r="J75" i="2"/>
  <c r="J113" i="2" s="1"/>
  <c r="K75" i="2"/>
  <c r="K113" i="2" s="1"/>
  <c r="L75" i="2"/>
  <c r="L113" i="2" s="1"/>
  <c r="M75" i="2"/>
  <c r="N75" i="2"/>
  <c r="O75" i="2"/>
  <c r="O113" i="2" s="1"/>
  <c r="P75" i="2"/>
  <c r="P113" i="2" s="1"/>
  <c r="H76" i="2"/>
  <c r="H114" i="2" s="1"/>
  <c r="I76" i="2"/>
  <c r="I114" i="2" s="1"/>
  <c r="J76" i="2"/>
  <c r="J114" i="2" s="1"/>
  <c r="K76" i="2"/>
  <c r="K114" i="2" s="1"/>
  <c r="L76" i="2"/>
  <c r="L114" i="2" s="1"/>
  <c r="M76" i="2"/>
  <c r="N76" i="2"/>
  <c r="N114" i="2" s="1"/>
  <c r="O76" i="2"/>
  <c r="O114" i="2" s="1"/>
  <c r="P76" i="2"/>
  <c r="P114" i="2" s="1"/>
  <c r="H77" i="2"/>
  <c r="H115" i="2" s="1"/>
  <c r="I77" i="2"/>
  <c r="I115" i="2" s="1"/>
  <c r="J77" i="2"/>
  <c r="J115" i="2" s="1"/>
  <c r="K77" i="2"/>
  <c r="L77" i="2"/>
  <c r="L115" i="2" s="1"/>
  <c r="M77" i="2"/>
  <c r="M115" i="2" s="1"/>
  <c r="N77" i="2"/>
  <c r="N115" i="2" s="1"/>
  <c r="O77" i="2"/>
  <c r="P77" i="2"/>
  <c r="H78" i="2"/>
  <c r="H116" i="2" s="1"/>
  <c r="I78" i="2"/>
  <c r="I116" i="2" s="1"/>
  <c r="J78" i="2"/>
  <c r="J116" i="2" s="1"/>
  <c r="K78" i="2"/>
  <c r="K116" i="2" s="1"/>
  <c r="L78" i="2"/>
  <c r="L116" i="2" s="1"/>
  <c r="M78" i="2"/>
  <c r="M116" i="2" s="1"/>
  <c r="N78" i="2"/>
  <c r="N116" i="2" s="1"/>
  <c r="O78" i="2"/>
  <c r="O116" i="2" s="1"/>
  <c r="P78" i="2"/>
  <c r="P116" i="2" s="1"/>
  <c r="G44" i="2"/>
  <c r="G159" i="2" s="1"/>
  <c r="G45" i="2"/>
  <c r="G46" i="2"/>
  <c r="G161" i="2" s="1"/>
  <c r="G47" i="2"/>
  <c r="G48" i="2"/>
  <c r="G86" i="2" s="1"/>
  <c r="G124" i="2" s="1"/>
  <c r="G49" i="2"/>
  <c r="G87" i="2" s="1"/>
  <c r="G125" i="2" s="1"/>
  <c r="G50" i="2"/>
  <c r="G165" i="2" s="1"/>
  <c r="G51" i="2"/>
  <c r="G166" i="2" s="1"/>
  <c r="G52" i="2"/>
  <c r="G167" i="2" s="1"/>
  <c r="G53" i="2"/>
  <c r="G91" i="2" s="1"/>
  <c r="G129" i="2" s="1"/>
  <c r="G54" i="2"/>
  <c r="G55" i="2"/>
  <c r="G170" i="2" s="1"/>
  <c r="G56" i="2"/>
  <c r="G171" i="2" s="1"/>
  <c r="G57" i="2"/>
  <c r="G95" i="2" s="1"/>
  <c r="G133" i="2" s="1"/>
  <c r="G58" i="2"/>
  <c r="G96" i="2" s="1"/>
  <c r="G134" i="2" s="1"/>
  <c r="G59" i="2"/>
  <c r="G97" i="2" s="1"/>
  <c r="G135" i="2" s="1"/>
  <c r="G60" i="2"/>
  <c r="G61" i="2"/>
  <c r="G176" i="2" s="1"/>
  <c r="G62" i="2"/>
  <c r="G100" i="2" s="1"/>
  <c r="G138" i="2" s="1"/>
  <c r="G63" i="2"/>
  <c r="G178" i="2" s="1"/>
  <c r="G64" i="2"/>
  <c r="G179" i="2" s="1"/>
  <c r="G65" i="2"/>
  <c r="G180" i="2" s="1"/>
  <c r="G66" i="2"/>
  <c r="G181" i="2" s="1"/>
  <c r="G67" i="2"/>
  <c r="G105" i="2" s="1"/>
  <c r="G143" i="2" s="1"/>
  <c r="G74" i="2"/>
  <c r="G112" i="2" s="1"/>
  <c r="G75" i="2"/>
  <c r="G76" i="2"/>
  <c r="G114" i="2" s="1"/>
  <c r="G77" i="2"/>
  <c r="G115" i="2" s="1"/>
  <c r="G78" i="2"/>
  <c r="G116" i="2" s="1"/>
  <c r="AC90" i="8"/>
  <c r="I178" i="8"/>
  <c r="M182" i="8"/>
  <c r="X96" i="8"/>
  <c r="AC105" i="2"/>
  <c r="U81" i="2"/>
  <c r="O89" i="8"/>
  <c r="O127" i="8" s="1"/>
  <c r="L177" i="8"/>
  <c r="T115" i="8"/>
  <c r="U101" i="2"/>
  <c r="AC92" i="2"/>
  <c r="AA88" i="8"/>
  <c r="P167" i="8"/>
  <c r="P98" i="8"/>
  <c r="P136" i="8" s="1"/>
  <c r="S95" i="8"/>
  <c r="G175" i="8"/>
  <c r="P115" i="2"/>
  <c r="H178" i="2"/>
  <c r="J160" i="2"/>
  <c r="Q162" i="2"/>
  <c r="I159" i="8"/>
  <c r="Q82" i="8"/>
  <c r="Q120" i="8" s="1"/>
  <c r="H160" i="8"/>
  <c r="AC87" i="8"/>
  <c r="I90" i="8"/>
  <c r="I128" i="8" s="1"/>
  <c r="K96" i="8"/>
  <c r="K134" i="8" s="1"/>
  <c r="AB96" i="8"/>
  <c r="Q98" i="8"/>
  <c r="Q136" i="8" s="1"/>
  <c r="N101" i="8"/>
  <c r="N139" i="8" s="1"/>
  <c r="K104" i="8"/>
  <c r="K142" i="8" s="1"/>
  <c r="Y113" i="8"/>
  <c r="AA114" i="2"/>
  <c r="I83" i="8"/>
  <c r="I121" i="8" s="1"/>
  <c r="O162" i="8"/>
  <c r="X85" i="8"/>
  <c r="AC96" i="8"/>
  <c r="M103" i="8"/>
  <c r="M141" i="8" s="1"/>
  <c r="K105" i="8"/>
  <c r="K143" i="8" s="1"/>
  <c r="N116" i="8"/>
  <c r="W116" i="8"/>
  <c r="K86" i="8"/>
  <c r="K124" i="8" s="1"/>
  <c r="M92" i="8"/>
  <c r="M130" i="8" s="1"/>
  <c r="AA95" i="8"/>
  <c r="J180" i="8"/>
  <c r="L115" i="8"/>
  <c r="U115" i="8"/>
  <c r="AC115" i="8"/>
  <c r="H160" i="2"/>
  <c r="U81" i="8"/>
  <c r="K82" i="8"/>
  <c r="K120" i="8" s="1"/>
  <c r="V88" i="8"/>
  <c r="L89" i="8"/>
  <c r="L127" i="8" s="1"/>
  <c r="G94" i="8"/>
  <c r="G132" i="8" s="1"/>
  <c r="X94" i="8"/>
  <c r="AO94" i="8"/>
  <c r="G102" i="8"/>
  <c r="G140" i="8" s="1"/>
  <c r="G179" i="8"/>
  <c r="N180" i="8"/>
  <c r="R1" i="2"/>
  <c r="AD1" i="2" s="1"/>
  <c r="S1" i="2"/>
  <c r="AE1" i="2" s="1"/>
  <c r="T1" i="2"/>
  <c r="AF1" i="2" s="1"/>
  <c r="U1" i="2"/>
  <c r="AG1" i="2" s="1"/>
  <c r="V1" i="2"/>
  <c r="AH1" i="2" s="1"/>
  <c r="W1" i="2"/>
  <c r="AI1" i="2" s="1"/>
  <c r="X1" i="2"/>
  <c r="AJ1" i="2" s="1"/>
  <c r="Y1" i="2"/>
  <c r="AK1" i="2" s="1"/>
  <c r="Z1" i="2"/>
  <c r="AL1" i="2" s="1"/>
  <c r="AA1" i="2"/>
  <c r="AM1" i="2" s="1"/>
  <c r="AB1" i="2"/>
  <c r="AN1" i="2" s="1"/>
  <c r="AC1" i="2"/>
  <c r="AO1" i="2" s="1"/>
  <c r="G43" i="2"/>
  <c r="G81" i="2" s="1"/>
  <c r="G119" i="2" s="1"/>
  <c r="Z20" i="23" l="1"/>
  <c r="P100" i="8"/>
  <c r="P138" i="8" s="1"/>
  <c r="E20" i="23"/>
  <c r="O16" i="23"/>
  <c r="AC12" i="23"/>
  <c r="I16" i="23"/>
  <c r="V12" i="23"/>
  <c r="AF8" i="23"/>
  <c r="K8" i="23"/>
  <c r="N101" i="2"/>
  <c r="N139" i="2" s="1"/>
  <c r="AH28" i="23"/>
  <c r="AP18" i="23"/>
  <c r="F28" i="23"/>
  <c r="P24" i="23"/>
  <c r="AH20" i="23"/>
  <c r="AR6" i="23"/>
  <c r="P187" i="2"/>
  <c r="I187" i="8"/>
  <c r="H100" i="8"/>
  <c r="H138" i="8" s="1"/>
  <c r="O86" i="8"/>
  <c r="O124" i="8" s="1"/>
  <c r="K167" i="2"/>
  <c r="D30" i="23"/>
  <c r="D10" i="23"/>
  <c r="AJ30" i="23"/>
  <c r="Z30" i="23"/>
  <c r="N30" i="23"/>
  <c r="AB28" i="23"/>
  <c r="AH26" i="23"/>
  <c r="T26" i="23"/>
  <c r="E26" i="23"/>
  <c r="H24" i="23"/>
  <c r="Y22" i="23"/>
  <c r="L22" i="23"/>
  <c r="S20" i="23"/>
  <c r="AE18" i="23"/>
  <c r="P18" i="23"/>
  <c r="AD16" i="23"/>
  <c r="AI14" i="23"/>
  <c r="U14" i="23"/>
  <c r="G14" i="23"/>
  <c r="N12" i="23"/>
  <c r="Z10" i="23"/>
  <c r="L10" i="23"/>
  <c r="X8" i="23"/>
  <c r="AR24" i="23"/>
  <c r="D28" i="23"/>
  <c r="AI30" i="23"/>
  <c r="X30" i="23"/>
  <c r="M30" i="23"/>
  <c r="X28" i="23"/>
  <c r="AF26" i="23"/>
  <c r="R26" i="23"/>
  <c r="AG24" i="23"/>
  <c r="E24" i="23"/>
  <c r="X22" i="23"/>
  <c r="I22" i="23"/>
  <c r="O20" i="23"/>
  <c r="AC18" i="23"/>
  <c r="O18" i="23"/>
  <c r="Z16" i="23"/>
  <c r="AH14" i="23"/>
  <c r="S14" i="23"/>
  <c r="E14" i="23"/>
  <c r="K12" i="23"/>
  <c r="Y10" i="23"/>
  <c r="J10" i="23"/>
  <c r="V8" i="23"/>
  <c r="AL22" i="23"/>
  <c r="AD103" i="2"/>
  <c r="L174" i="2"/>
  <c r="M90" i="2"/>
  <c r="M128" i="2" s="1"/>
  <c r="L175" i="8"/>
  <c r="D24" i="23"/>
  <c r="U28" i="23"/>
  <c r="AC24" i="23"/>
  <c r="M20" i="23"/>
  <c r="V16" i="23"/>
  <c r="AI12" i="23"/>
  <c r="G12" i="23"/>
  <c r="R8" i="23"/>
  <c r="E32" i="23"/>
  <c r="P173" i="8"/>
  <c r="N172" i="8"/>
  <c r="J91" i="2"/>
  <c r="J129" i="2" s="1"/>
  <c r="N176" i="8"/>
  <c r="Q176" i="2"/>
  <c r="K89" i="8"/>
  <c r="K127" i="8" s="1"/>
  <c r="K98" i="2"/>
  <c r="K136" i="2" s="1"/>
  <c r="D22" i="23"/>
  <c r="AF37" i="23"/>
  <c r="AF30" i="23"/>
  <c r="V30" i="23"/>
  <c r="I30" i="23"/>
  <c r="Q28" i="23"/>
  <c r="AC26" i="23"/>
  <c r="N26" i="23"/>
  <c r="Z24" i="23"/>
  <c r="AI22" i="23"/>
  <c r="T22" i="23"/>
  <c r="G22" i="23"/>
  <c r="I20" i="23"/>
  <c r="Y18" i="23"/>
  <c r="K18" i="23"/>
  <c r="S16" i="23"/>
  <c r="AD14" i="23"/>
  <c r="O14" i="23"/>
  <c r="AG12" i="23"/>
  <c r="AJ10" i="23"/>
  <c r="U10" i="23"/>
  <c r="F10" i="23"/>
  <c r="N8" i="23"/>
  <c r="AS14" i="23"/>
  <c r="I169" i="8"/>
  <c r="Q88" i="8"/>
  <c r="Q126" i="8" s="1"/>
  <c r="L105" i="2"/>
  <c r="L143" i="2" s="1"/>
  <c r="L102" i="8"/>
  <c r="L140" i="8" s="1"/>
  <c r="AH61" i="2"/>
  <c r="AH99" i="2" s="1"/>
  <c r="D16" i="23"/>
  <c r="S37" i="23"/>
  <c r="AD30" i="23"/>
  <c r="S30" i="23"/>
  <c r="E30" i="23"/>
  <c r="J28" i="23"/>
  <c r="Y26" i="23"/>
  <c r="J26" i="23"/>
  <c r="R24" i="23"/>
  <c r="AE22" i="23"/>
  <c r="Q22" i="23"/>
  <c r="AD20" i="23"/>
  <c r="AJ18" i="23"/>
  <c r="U18" i="23"/>
  <c r="H18" i="23"/>
  <c r="K16" i="23"/>
  <c r="Z14" i="23"/>
  <c r="M14" i="23"/>
  <c r="Y12" i="23"/>
  <c r="AF10" i="23"/>
  <c r="Q10" i="23"/>
  <c r="AI8" i="23"/>
  <c r="G8" i="23"/>
  <c r="AK10" i="23"/>
  <c r="K81" i="8"/>
  <c r="K119" i="8" s="1"/>
  <c r="O84" i="8"/>
  <c r="O122" i="8" s="1"/>
  <c r="O163" i="2"/>
  <c r="H173" i="8"/>
  <c r="J93" i="8"/>
  <c r="J131" i="8" s="1"/>
  <c r="AL67" i="8"/>
  <c r="AL105" i="8" s="1"/>
  <c r="D12" i="23"/>
  <c r="AA30" i="23"/>
  <c r="P30" i="23"/>
  <c r="AF28" i="23"/>
  <c r="AJ26" i="23"/>
  <c r="U26" i="23"/>
  <c r="H26" i="23"/>
  <c r="L24" i="23"/>
  <c r="AB22" i="23"/>
  <c r="M22" i="23"/>
  <c r="W20" i="23"/>
  <c r="AF18" i="23"/>
  <c r="S18" i="23"/>
  <c r="AG16" i="23"/>
  <c r="E16" i="23"/>
  <c r="W14" i="23"/>
  <c r="I14" i="23"/>
  <c r="R12" i="23"/>
  <c r="AB10" i="23"/>
  <c r="N10" i="23"/>
  <c r="AB8" i="23"/>
  <c r="AO28" i="23"/>
  <c r="N168" i="8"/>
  <c r="Q182" i="8"/>
  <c r="AK50" i="8"/>
  <c r="AK88" i="8" s="1"/>
  <c r="Z28" i="23"/>
  <c r="L28" i="23"/>
  <c r="AH24" i="23"/>
  <c r="U24" i="23"/>
  <c r="F24" i="23"/>
  <c r="AC20" i="23"/>
  <c r="N20" i="23"/>
  <c r="AI16" i="23"/>
  <c r="U16" i="23"/>
  <c r="F16" i="23"/>
  <c r="AD12" i="23"/>
  <c r="Q12" i="23"/>
  <c r="W8" i="23"/>
  <c r="H8" i="23"/>
  <c r="AL24" i="23"/>
  <c r="AR10" i="23"/>
  <c r="J176" i="8"/>
  <c r="V28" i="23"/>
  <c r="H28" i="23"/>
  <c r="AF24" i="23"/>
  <c r="Q24" i="23"/>
  <c r="Y20" i="23"/>
  <c r="J20" i="23"/>
  <c r="AE16" i="23"/>
  <c r="Q16" i="23"/>
  <c r="G15" i="23"/>
  <c r="AA12" i="23"/>
  <c r="M12" i="23"/>
  <c r="AH8" i="23"/>
  <c r="S8" i="23"/>
  <c r="F8" i="23"/>
  <c r="AO20" i="23"/>
  <c r="AN8" i="23"/>
  <c r="H84" i="2"/>
  <c r="H122" i="2" s="1"/>
  <c r="J159" i="2"/>
  <c r="P94" i="8"/>
  <c r="P132" i="8" s="1"/>
  <c r="W32" i="23"/>
  <c r="I91" i="8"/>
  <c r="I129" i="8" s="1"/>
  <c r="AG28" i="23"/>
  <c r="R28" i="23"/>
  <c r="E28" i="23"/>
  <c r="AB24" i="23"/>
  <c r="M24" i="23"/>
  <c r="AI20" i="23"/>
  <c r="U20" i="23"/>
  <c r="G20" i="23"/>
  <c r="AA16" i="23"/>
  <c r="N16" i="23"/>
  <c r="W12" i="23"/>
  <c r="I12" i="23"/>
  <c r="AD8" i="23"/>
  <c r="P8" i="23"/>
  <c r="AN30" i="23"/>
  <c r="AR16" i="23"/>
  <c r="L32" i="23"/>
  <c r="O170" i="2"/>
  <c r="I161" i="8"/>
  <c r="N102" i="2"/>
  <c r="N140" i="2" s="1"/>
  <c r="L96" i="8"/>
  <c r="L134" i="8" s="1"/>
  <c r="H175" i="8"/>
  <c r="G96" i="8"/>
  <c r="G134" i="8" s="1"/>
  <c r="L167" i="8"/>
  <c r="X27" i="23"/>
  <c r="M180" i="2"/>
  <c r="K171" i="8"/>
  <c r="N93" i="8"/>
  <c r="N131" i="8" s="1"/>
  <c r="AC28" i="23"/>
  <c r="P28" i="23"/>
  <c r="X24" i="23"/>
  <c r="J24" i="23"/>
  <c r="AE20" i="23"/>
  <c r="R20" i="23"/>
  <c r="Y16" i="23"/>
  <c r="J16" i="23"/>
  <c r="AH12" i="23"/>
  <c r="S12" i="23"/>
  <c r="F12" i="23"/>
  <c r="AA8" i="23"/>
  <c r="L8" i="23"/>
  <c r="AQ26" i="23"/>
  <c r="AM14" i="23"/>
  <c r="H178" i="8"/>
  <c r="S180" i="8"/>
  <c r="S172" i="8"/>
  <c r="AH70" i="8"/>
  <c r="AH108" i="8" s="1"/>
  <c r="AS28" i="23"/>
  <c r="AP22" i="23"/>
  <c r="AN16" i="23"/>
  <c r="AO10" i="23"/>
  <c r="AI32" i="23"/>
  <c r="BD61" i="14"/>
  <c r="P25" i="23"/>
  <c r="G92" i="8"/>
  <c r="G130" i="8" s="1"/>
  <c r="M160" i="2"/>
  <c r="BD165" i="14"/>
  <c r="AK28" i="23"/>
  <c r="AR20" i="23"/>
  <c r="AQ14" i="23"/>
  <c r="AP8" i="23"/>
  <c r="N164" i="8"/>
  <c r="I95" i="2"/>
  <c r="I133" i="2" s="1"/>
  <c r="S158" i="8"/>
  <c r="AM26" i="23"/>
  <c r="AK20" i="23"/>
  <c r="AS12" i="23"/>
  <c r="P32" i="23"/>
  <c r="J175" i="8"/>
  <c r="AQ30" i="23"/>
  <c r="AP24" i="23"/>
  <c r="AL18" i="23"/>
  <c r="AL12" i="23"/>
  <c r="AR32" i="23"/>
  <c r="L87" i="2"/>
  <c r="L125" i="2" s="1"/>
  <c r="L99" i="2"/>
  <c r="L137" i="2" s="1"/>
  <c r="S119" i="8"/>
  <c r="S6" i="8"/>
  <c r="S121" i="8" s="1"/>
  <c r="K36" i="8"/>
  <c r="K190" i="8" s="1"/>
  <c r="AF31" i="23"/>
  <c r="P29" i="23"/>
  <c r="L17" i="23"/>
  <c r="AP30" i="23"/>
  <c r="AP28" i="23"/>
  <c r="AS26" i="23"/>
  <c r="AL26" i="23"/>
  <c r="AM24" i="23"/>
  <c r="AO22" i="23"/>
  <c r="AQ20" i="23"/>
  <c r="AQ18" i="23"/>
  <c r="AK18" i="23"/>
  <c r="AM16" i="23"/>
  <c r="AN14" i="23"/>
  <c r="AQ12" i="23"/>
  <c r="AK12" i="23"/>
  <c r="AM10" i="23"/>
  <c r="AO8" i="23"/>
  <c r="AP6" i="23"/>
  <c r="AR4" i="23"/>
  <c r="AK4" i="23"/>
  <c r="AF32" i="23"/>
  <c r="AE32" i="23"/>
  <c r="D32" i="23"/>
  <c r="H187" i="2"/>
  <c r="I32" i="23"/>
  <c r="P166" i="8"/>
  <c r="M162" i="8"/>
  <c r="M177" i="8"/>
  <c r="AL47" i="2"/>
  <c r="AL85" i="2" s="1"/>
  <c r="CA61" i="14"/>
  <c r="AG71" i="8"/>
  <c r="AG109" i="8" s="1"/>
  <c r="AF73" i="2"/>
  <c r="AF111" i="2" s="1"/>
  <c r="AF149" i="2" s="1"/>
  <c r="D25" i="23"/>
  <c r="P31" i="23"/>
  <c r="AH21" i="23"/>
  <c r="E19" i="23"/>
  <c r="L7" i="23"/>
  <c r="M164" i="8"/>
  <c r="G161" i="8"/>
  <c r="H166" i="8"/>
  <c r="Q87" i="8"/>
  <c r="Q125" i="8" s="1"/>
  <c r="O169" i="2"/>
  <c r="G159" i="8"/>
  <c r="Q160" i="8"/>
  <c r="P91" i="8"/>
  <c r="P129" i="8" s="1"/>
  <c r="K165" i="8"/>
  <c r="M158" i="2"/>
  <c r="O176" i="8"/>
  <c r="G165" i="8"/>
  <c r="I177" i="8"/>
  <c r="J174" i="2"/>
  <c r="K97" i="8"/>
  <c r="K135" i="8" s="1"/>
  <c r="I84" i="2"/>
  <c r="I122" i="2" s="1"/>
  <c r="P170" i="2"/>
  <c r="M181" i="2"/>
  <c r="M166" i="2"/>
  <c r="O82" i="8"/>
  <c r="O120" i="8" s="1"/>
  <c r="K172" i="8"/>
  <c r="L160" i="2"/>
  <c r="I88" i="2"/>
  <c r="I126" i="2" s="1"/>
  <c r="M91" i="8"/>
  <c r="M129" i="8" s="1"/>
  <c r="Q174" i="2"/>
  <c r="I162" i="8"/>
  <c r="AN63" i="2"/>
  <c r="AN101" i="2" s="1"/>
  <c r="S17" i="8"/>
  <c r="T17" i="8" s="1"/>
  <c r="R152" i="2"/>
  <c r="R151" i="8"/>
  <c r="CU165" i="14"/>
  <c r="AS3" i="24"/>
  <c r="AK73" i="2"/>
  <c r="AK111" i="2" s="1"/>
  <c r="AK149" i="2" s="1"/>
  <c r="H189" i="8"/>
  <c r="X23" i="23"/>
  <c r="F21" i="23"/>
  <c r="AR22" i="23"/>
  <c r="AR14" i="23"/>
  <c r="AS8" i="23"/>
  <c r="AM32" i="23"/>
  <c r="AJ32" i="23"/>
  <c r="AL11" i="23"/>
  <c r="AE11" i="23"/>
  <c r="H93" i="8"/>
  <c r="H131" i="8" s="1"/>
  <c r="K167" i="8"/>
  <c r="S160" i="8"/>
  <c r="O161" i="2"/>
  <c r="H176" i="2"/>
  <c r="G163" i="2"/>
  <c r="N102" i="8"/>
  <c r="N140" i="8" s="1"/>
  <c r="K177" i="2"/>
  <c r="AM73" i="2"/>
  <c r="D29" i="23"/>
  <c r="I11" i="23"/>
  <c r="G110" i="2"/>
  <c r="G148" i="2" s="1"/>
  <c r="G187" i="2"/>
  <c r="M171" i="2"/>
  <c r="L103" i="2"/>
  <c r="L141" i="2" s="1"/>
  <c r="J150" i="8"/>
  <c r="J104" i="8"/>
  <c r="J142" i="8" s="1"/>
  <c r="G82" i="2"/>
  <c r="G120" i="2" s="1"/>
  <c r="AE58" i="2"/>
  <c r="AE96" i="2" s="1"/>
  <c r="O151" i="8"/>
  <c r="N36" i="8"/>
  <c r="N151" i="8" s="1"/>
  <c r="AC31" i="23"/>
  <c r="M31" i="23"/>
  <c r="AF29" i="23"/>
  <c r="AF25" i="23"/>
  <c r="E17" i="23"/>
  <c r="W13" i="23"/>
  <c r="J33" i="23"/>
  <c r="AM36" i="23"/>
  <c r="AR36" i="23"/>
  <c r="I167" i="2"/>
  <c r="P176" i="2"/>
  <c r="M172" i="8"/>
  <c r="G162" i="8"/>
  <c r="G177" i="8"/>
  <c r="G89" i="2"/>
  <c r="G127" i="2" s="1"/>
  <c r="S133" i="8"/>
  <c r="P172" i="2"/>
  <c r="AE73" i="2"/>
  <c r="AE111" i="2" s="1"/>
  <c r="AE149" i="2" s="1"/>
  <c r="AI73" i="2"/>
  <c r="AI111" i="2" s="1"/>
  <c r="AI149" i="2" s="1"/>
  <c r="Q36" i="8"/>
  <c r="M36" i="8"/>
  <c r="O35" i="8"/>
  <c r="O189" i="8" s="1"/>
  <c r="D9" i="23"/>
  <c r="AC36" i="23"/>
  <c r="U36" i="23"/>
  <c r="P36" i="23"/>
  <c r="L36" i="23"/>
  <c r="H36" i="23"/>
  <c r="X31" i="23"/>
  <c r="H31" i="23"/>
  <c r="X25" i="23"/>
  <c r="AA17" i="23"/>
  <c r="W15" i="23"/>
  <c r="M29" i="23"/>
  <c r="AC29" i="23"/>
  <c r="M27" i="23"/>
  <c r="AC27" i="23"/>
  <c r="M25" i="23"/>
  <c r="AC25" i="23"/>
  <c r="M23" i="23"/>
  <c r="AC23" i="23"/>
  <c r="AN21" i="23"/>
  <c r="X21" i="23"/>
  <c r="L19" i="23"/>
  <c r="AH19" i="23"/>
  <c r="J89" i="2"/>
  <c r="J127" i="2" s="1"/>
  <c r="K92" i="2"/>
  <c r="K130" i="2" s="1"/>
  <c r="J189" i="8"/>
  <c r="BD109" i="14"/>
  <c r="AD188" i="2"/>
  <c r="AJ73" i="2"/>
  <c r="G36" i="8"/>
  <c r="G151" i="8" s="1"/>
  <c r="J36" i="8"/>
  <c r="J190" i="8" s="1"/>
  <c r="H29" i="23"/>
  <c r="U27" i="23"/>
  <c r="H25" i="23"/>
  <c r="U23" i="23"/>
  <c r="AB19" i="23"/>
  <c r="AG17" i="23"/>
  <c r="Y5" i="23"/>
  <c r="AM29" i="23"/>
  <c r="AK7" i="23"/>
  <c r="AN72" i="8"/>
  <c r="AN110" i="8" s="1"/>
  <c r="AO72" i="8"/>
  <c r="AO110" i="8" s="1"/>
  <c r="AD110" i="8"/>
  <c r="AE72" i="8"/>
  <c r="AE110" i="8" s="1"/>
  <c r="O171" i="8"/>
  <c r="M165" i="8"/>
  <c r="N162" i="2"/>
  <c r="K181" i="2"/>
  <c r="O90" i="8"/>
  <c r="O128" i="8" s="1"/>
  <c r="L103" i="8"/>
  <c r="L141" i="8" s="1"/>
  <c r="H164" i="2"/>
  <c r="H103" i="2"/>
  <c r="H141" i="2" s="1"/>
  <c r="Q95" i="8"/>
  <c r="Q133" i="8" s="1"/>
  <c r="H103" i="8"/>
  <c r="H141" i="8" s="1"/>
  <c r="S126" i="8"/>
  <c r="H190" i="8"/>
  <c r="F190" i="8"/>
  <c r="AG73" i="2"/>
  <c r="I36" i="8"/>
  <c r="I151" i="8" s="1"/>
  <c r="K35" i="8"/>
  <c r="AO73" i="2"/>
  <c r="AO111" i="2" s="1"/>
  <c r="AO149" i="2" s="1"/>
  <c r="AH36" i="23"/>
  <c r="Y36" i="23"/>
  <c r="E29" i="23"/>
  <c r="P27" i="23"/>
  <c r="Q21" i="23"/>
  <c r="P13" i="23"/>
  <c r="Y9" i="23"/>
  <c r="AO36" i="23"/>
  <c r="AP31" i="23"/>
  <c r="AS23" i="23"/>
  <c r="AQ21" i="23"/>
  <c r="AK19" i="23"/>
  <c r="AM72" i="8"/>
  <c r="AM110" i="8" s="1"/>
  <c r="AG72" i="8"/>
  <c r="AG110" i="8" s="1"/>
  <c r="AI72" i="8"/>
  <c r="AI110" i="8" s="1"/>
  <c r="AJ72" i="8"/>
  <c r="AJ110" i="8" s="1"/>
  <c r="F32" i="23"/>
  <c r="K32" i="23"/>
  <c r="AQ32" i="23"/>
  <c r="AB32" i="23"/>
  <c r="G32" i="23"/>
  <c r="H32" i="23"/>
  <c r="AK30" i="23"/>
  <c r="AO30" i="23"/>
  <c r="AS30" i="23"/>
  <c r="G30" i="23"/>
  <c r="K30" i="23"/>
  <c r="O30" i="23"/>
  <c r="AM28" i="23"/>
  <c r="AQ28" i="23"/>
  <c r="G28" i="23"/>
  <c r="K28" i="23"/>
  <c r="O28" i="23"/>
  <c r="S28" i="23"/>
  <c r="W28" i="23"/>
  <c r="AA28" i="23"/>
  <c r="AE28" i="23"/>
  <c r="AI28" i="23"/>
  <c r="AN26" i="23"/>
  <c r="AR26" i="23"/>
  <c r="G26" i="23"/>
  <c r="K26" i="23"/>
  <c r="O26" i="23"/>
  <c r="S26" i="23"/>
  <c r="W26" i="23"/>
  <c r="AA26" i="23"/>
  <c r="AE26" i="23"/>
  <c r="AI26" i="23"/>
  <c r="AK24" i="23"/>
  <c r="AO24" i="23"/>
  <c r="AS24" i="23"/>
  <c r="G24" i="23"/>
  <c r="K24" i="23"/>
  <c r="O24" i="23"/>
  <c r="S24" i="23"/>
  <c r="W24" i="23"/>
  <c r="AA24" i="23"/>
  <c r="AE24" i="23"/>
  <c r="AI24" i="23"/>
  <c r="AM22" i="23"/>
  <c r="AQ22" i="23"/>
  <c r="F22" i="23"/>
  <c r="J22" i="23"/>
  <c r="N22" i="23"/>
  <c r="R22" i="23"/>
  <c r="V22" i="23"/>
  <c r="Z22" i="23"/>
  <c r="AD22" i="23"/>
  <c r="AH22" i="23"/>
  <c r="AL20" i="23"/>
  <c r="AP20" i="23"/>
  <c r="H20" i="23"/>
  <c r="L20" i="23"/>
  <c r="P20" i="23"/>
  <c r="T20" i="23"/>
  <c r="X20" i="23"/>
  <c r="AB20" i="23"/>
  <c r="AF20" i="23"/>
  <c r="AJ20" i="23"/>
  <c r="AN18" i="23"/>
  <c r="AR18" i="23"/>
  <c r="F18" i="23"/>
  <c r="J18" i="23"/>
  <c r="N18" i="23"/>
  <c r="R18" i="23"/>
  <c r="V18" i="23"/>
  <c r="Z18" i="23"/>
  <c r="AD18" i="23"/>
  <c r="AH18" i="23"/>
  <c r="AK16" i="23"/>
  <c r="AO16" i="23"/>
  <c r="AS16" i="23"/>
  <c r="H16" i="23"/>
  <c r="L16" i="23"/>
  <c r="P16" i="23"/>
  <c r="T16" i="23"/>
  <c r="X16" i="23"/>
  <c r="AB16" i="23"/>
  <c r="AF16" i="23"/>
  <c r="AJ16" i="23"/>
  <c r="AL14" i="23"/>
  <c r="AP14" i="23"/>
  <c r="H14" i="23"/>
  <c r="L14" i="23"/>
  <c r="P14" i="23"/>
  <c r="T14" i="23"/>
  <c r="X14" i="23"/>
  <c r="AB14" i="23"/>
  <c r="AF14" i="23"/>
  <c r="AJ14" i="23"/>
  <c r="AN12" i="23"/>
  <c r="AR12" i="23"/>
  <c r="H12" i="23"/>
  <c r="L12" i="23"/>
  <c r="P12" i="23"/>
  <c r="T12" i="23"/>
  <c r="X12" i="23"/>
  <c r="AB12" i="23"/>
  <c r="AF12" i="23"/>
  <c r="AJ12" i="23"/>
  <c r="AL10" i="23"/>
  <c r="AP10" i="23"/>
  <c r="G10" i="23"/>
  <c r="K10" i="23"/>
  <c r="O10" i="23"/>
  <c r="S10" i="23"/>
  <c r="W10" i="23"/>
  <c r="AA10" i="23"/>
  <c r="AE10" i="23"/>
  <c r="AI10" i="23"/>
  <c r="AM8" i="23"/>
  <c r="AQ8" i="23"/>
  <c r="E8" i="23"/>
  <c r="I8" i="23"/>
  <c r="M8" i="23"/>
  <c r="Q8" i="23"/>
  <c r="U8" i="23"/>
  <c r="Y8" i="23"/>
  <c r="AC8" i="23"/>
  <c r="AG8" i="23"/>
  <c r="AK6" i="23"/>
  <c r="AO6" i="23"/>
  <c r="AS6" i="23"/>
  <c r="G6" i="23"/>
  <c r="K6" i="23"/>
  <c r="O6" i="23"/>
  <c r="S6" i="23"/>
  <c r="W6" i="23"/>
  <c r="AA6" i="23"/>
  <c r="AE6" i="23"/>
  <c r="AI6" i="23"/>
  <c r="AL4" i="23"/>
  <c r="AP4" i="23"/>
  <c r="E4" i="23"/>
  <c r="I4" i="23"/>
  <c r="M4" i="23"/>
  <c r="Q4" i="23"/>
  <c r="U4" i="23"/>
  <c r="Y4" i="23"/>
  <c r="AC4" i="23"/>
  <c r="AG4" i="23"/>
  <c r="L105" i="8"/>
  <c r="L143" i="8" s="1"/>
  <c r="P178" i="8"/>
  <c r="L97" i="8"/>
  <c r="L135" i="8" s="1"/>
  <c r="J168" i="8"/>
  <c r="H162" i="8"/>
  <c r="Q91" i="2"/>
  <c r="Q129" i="2" s="1"/>
  <c r="I82" i="2"/>
  <c r="I120" i="2" s="1"/>
  <c r="P168" i="2"/>
  <c r="K96" i="2"/>
  <c r="K134" i="2" s="1"/>
  <c r="G102" i="2"/>
  <c r="G140" i="2" s="1"/>
  <c r="G174" i="2"/>
  <c r="L101" i="8"/>
  <c r="L139" i="8" s="1"/>
  <c r="J95" i="8"/>
  <c r="J133" i="8" s="1"/>
  <c r="L170" i="8"/>
  <c r="Q176" i="8"/>
  <c r="Q168" i="8"/>
  <c r="H113" i="8"/>
  <c r="H151" i="8" s="1"/>
  <c r="M86" i="8"/>
  <c r="M124" i="8" s="1"/>
  <c r="N87" i="2"/>
  <c r="N125" i="2" s="1"/>
  <c r="O94" i="2"/>
  <c r="O132" i="2" s="1"/>
  <c r="P101" i="2"/>
  <c r="P139" i="2" s="1"/>
  <c r="G88" i="2"/>
  <c r="G126" i="2" s="1"/>
  <c r="I97" i="8"/>
  <c r="I135" i="8" s="1"/>
  <c r="M170" i="8"/>
  <c r="I89" i="8"/>
  <c r="I127" i="8" s="1"/>
  <c r="Q103" i="2"/>
  <c r="Q141" i="2" s="1"/>
  <c r="P164" i="2"/>
  <c r="O104" i="2"/>
  <c r="O142" i="2" s="1"/>
  <c r="N91" i="2"/>
  <c r="N129" i="2" s="1"/>
  <c r="H104" i="8"/>
  <c r="H142" i="8" s="1"/>
  <c r="N175" i="8"/>
  <c r="J95" i="2"/>
  <c r="J133" i="2" s="1"/>
  <c r="J101" i="8"/>
  <c r="J139" i="8" s="1"/>
  <c r="K113" i="8"/>
  <c r="P102" i="8"/>
  <c r="P140" i="8" s="1"/>
  <c r="Q170" i="8"/>
  <c r="AE49" i="2"/>
  <c r="AE87" i="2" s="1"/>
  <c r="H150" i="8"/>
  <c r="S182" i="8"/>
  <c r="R153" i="2"/>
  <c r="F151" i="8"/>
  <c r="R152" i="8"/>
  <c r="F189" i="8"/>
  <c r="AD165" i="14"/>
  <c r="BJ165" i="14"/>
  <c r="AN73" i="2"/>
  <c r="AN111" i="2" s="1"/>
  <c r="AN149" i="2" s="1"/>
  <c r="AL73" i="2"/>
  <c r="AH73" i="2"/>
  <c r="AH188" i="2" s="1"/>
  <c r="P36" i="8"/>
  <c r="P190" i="8" s="1"/>
  <c r="L36" i="8"/>
  <c r="L151" i="8" s="1"/>
  <c r="N35" i="8"/>
  <c r="N189" i="8" s="1"/>
  <c r="R36" i="23"/>
  <c r="D36" i="23"/>
  <c r="D26" i="23"/>
  <c r="D20" i="23"/>
  <c r="D13" i="23"/>
  <c r="D8" i="23"/>
  <c r="AE37" i="23"/>
  <c r="F37" i="23"/>
  <c r="AG36" i="23"/>
  <c r="AB36" i="23"/>
  <c r="X36" i="23"/>
  <c r="T36" i="23"/>
  <c r="O36" i="23"/>
  <c r="K36" i="23"/>
  <c r="G36" i="23"/>
  <c r="U31" i="23"/>
  <c r="AG30" i="23"/>
  <c r="AC30" i="23"/>
  <c r="Y30" i="23"/>
  <c r="U30" i="23"/>
  <c r="Q30" i="23"/>
  <c r="L30" i="23"/>
  <c r="F30" i="23"/>
  <c r="U29" i="23"/>
  <c r="AJ28" i="23"/>
  <c r="AD28" i="23"/>
  <c r="Y28" i="23"/>
  <c r="T28" i="23"/>
  <c r="N28" i="23"/>
  <c r="I28" i="23"/>
  <c r="AF27" i="23"/>
  <c r="H27" i="23"/>
  <c r="AG26" i="23"/>
  <c r="AB26" i="23"/>
  <c r="V26" i="23"/>
  <c r="Q26" i="23"/>
  <c r="L26" i="23"/>
  <c r="F26" i="23"/>
  <c r="U25" i="23"/>
  <c r="AJ24" i="23"/>
  <c r="AD24" i="23"/>
  <c r="Y24" i="23"/>
  <c r="T24" i="23"/>
  <c r="N24" i="23"/>
  <c r="I24" i="23"/>
  <c r="AF23" i="23"/>
  <c r="F23" i="23"/>
  <c r="AF22" i="23"/>
  <c r="AA22" i="23"/>
  <c r="U22" i="23"/>
  <c r="P22" i="23"/>
  <c r="K22" i="23"/>
  <c r="E22" i="23"/>
  <c r="M21" i="23"/>
  <c r="AG20" i="23"/>
  <c r="AA20" i="23"/>
  <c r="V20" i="23"/>
  <c r="Q20" i="23"/>
  <c r="K20" i="23"/>
  <c r="F20" i="23"/>
  <c r="P19" i="23"/>
  <c r="AG18" i="23"/>
  <c r="AB18" i="23"/>
  <c r="W18" i="23"/>
  <c r="Q18" i="23"/>
  <c r="L18" i="23"/>
  <c r="G18" i="23"/>
  <c r="P17" i="23"/>
  <c r="AH16" i="23"/>
  <c r="AC16" i="23"/>
  <c r="W16" i="23"/>
  <c r="R16" i="23"/>
  <c r="M16" i="23"/>
  <c r="G16" i="23"/>
  <c r="P15" i="23"/>
  <c r="AG14" i="23"/>
  <c r="AA14" i="23"/>
  <c r="V14" i="23"/>
  <c r="Q14" i="23"/>
  <c r="K14" i="23"/>
  <c r="F14" i="23"/>
  <c r="G13" i="23"/>
  <c r="AE12" i="23"/>
  <c r="Z12" i="23"/>
  <c r="U12" i="23"/>
  <c r="O12" i="23"/>
  <c r="J12" i="23"/>
  <c r="E12" i="23"/>
  <c r="AH10" i="23"/>
  <c r="AC10" i="23"/>
  <c r="X10" i="23"/>
  <c r="R10" i="23"/>
  <c r="M10" i="23"/>
  <c r="H10" i="23"/>
  <c r="AJ8" i="23"/>
  <c r="AE8" i="23"/>
  <c r="Z8" i="23"/>
  <c r="T8" i="23"/>
  <c r="O8" i="23"/>
  <c r="J8" i="23"/>
  <c r="AG6" i="23"/>
  <c r="AB6" i="23"/>
  <c r="V6" i="23"/>
  <c r="Q6" i="23"/>
  <c r="L6" i="23"/>
  <c r="F6" i="23"/>
  <c r="AI4" i="23"/>
  <c r="AD4" i="23"/>
  <c r="X4" i="23"/>
  <c r="S4" i="23"/>
  <c r="N4" i="23"/>
  <c r="H4" i="23"/>
  <c r="AN36" i="23"/>
  <c r="AR30" i="23"/>
  <c r="AM30" i="23"/>
  <c r="AR28" i="23"/>
  <c r="AL28" i="23"/>
  <c r="AP26" i="23"/>
  <c r="AK26" i="23"/>
  <c r="AN24" i="23"/>
  <c r="AS22" i="23"/>
  <c r="AN22" i="23"/>
  <c r="AS20" i="23"/>
  <c r="AN20" i="23"/>
  <c r="AS18" i="23"/>
  <c r="AM18" i="23"/>
  <c r="AQ16" i="23"/>
  <c r="AL16" i="23"/>
  <c r="AO14" i="23"/>
  <c r="AR13" i="23"/>
  <c r="AO12" i="23"/>
  <c r="AS10" i="23"/>
  <c r="AN10" i="23"/>
  <c r="AR8" i="23"/>
  <c r="AL8" i="23"/>
  <c r="AQ6" i="23"/>
  <c r="AL6" i="23"/>
  <c r="AO4" i="23"/>
  <c r="X32" i="23"/>
  <c r="O32" i="23"/>
  <c r="T32" i="23"/>
  <c r="AA32" i="23"/>
  <c r="O187" i="2"/>
  <c r="AL72" i="8"/>
  <c r="AL110" i="8" s="1"/>
  <c r="J187" i="8"/>
  <c r="Q187" i="8"/>
  <c r="AH72" i="8"/>
  <c r="AH110" i="8" s="1"/>
  <c r="O103" i="2"/>
  <c r="O141" i="2" s="1"/>
  <c r="O180" i="2"/>
  <c r="K87" i="2"/>
  <c r="K125" i="2" s="1"/>
  <c r="K164" i="2"/>
  <c r="I162" i="2"/>
  <c r="I85" i="2"/>
  <c r="I123" i="2" s="1"/>
  <c r="AP61" i="14"/>
  <c r="AP165" i="14"/>
  <c r="CT165" i="14"/>
  <c r="CT213" i="14"/>
  <c r="CO150" i="14"/>
  <c r="CO254" i="14"/>
  <c r="J87" i="8"/>
  <c r="J125" i="8" s="1"/>
  <c r="J164" i="8"/>
  <c r="AO66" i="2"/>
  <c r="AO104" i="2" s="1"/>
  <c r="AH66" i="2"/>
  <c r="AH104" i="2" s="1"/>
  <c r="AM66" i="2"/>
  <c r="AM104" i="2" s="1"/>
  <c r="AF58" i="2"/>
  <c r="AF96" i="2" s="1"/>
  <c r="AK58" i="2"/>
  <c r="AK96" i="2" s="1"/>
  <c r="AN46" i="2"/>
  <c r="AN84" i="2" s="1"/>
  <c r="AH46" i="2"/>
  <c r="AH84" i="2" s="1"/>
  <c r="AE46" i="2"/>
  <c r="AE84" i="2" s="1"/>
  <c r="AJ46" i="2"/>
  <c r="AJ84" i="2" s="1"/>
  <c r="AL69" i="2"/>
  <c r="AL107" i="2" s="1"/>
  <c r="AG69" i="2"/>
  <c r="AG107" i="2" s="1"/>
  <c r="L111" i="2"/>
  <c r="L149" i="2" s="1"/>
  <c r="L188" i="2"/>
  <c r="AM15" i="23"/>
  <c r="AQ15" i="23"/>
  <c r="AN15" i="23"/>
  <c r="AR15" i="23"/>
  <c r="AK15" i="23"/>
  <c r="AS15" i="23"/>
  <c r="E15" i="23"/>
  <c r="I15" i="23"/>
  <c r="M15" i="23"/>
  <c r="Q15" i="23"/>
  <c r="U15" i="23"/>
  <c r="Y15" i="23"/>
  <c r="AC15" i="23"/>
  <c r="AG15" i="23"/>
  <c r="AL15" i="23"/>
  <c r="F15" i="23"/>
  <c r="J15" i="23"/>
  <c r="N15" i="23"/>
  <c r="R15" i="23"/>
  <c r="V15" i="23"/>
  <c r="Z15" i="23"/>
  <c r="AD15" i="23"/>
  <c r="AH15" i="23"/>
  <c r="AO15" i="23"/>
  <c r="K15" i="23"/>
  <c r="S15" i="23"/>
  <c r="AA15" i="23"/>
  <c r="AI15" i="23"/>
  <c r="D15" i="23"/>
  <c r="AP15" i="23"/>
  <c r="L15" i="23"/>
  <c r="T15" i="23"/>
  <c r="AB15" i="23"/>
  <c r="AJ15" i="23"/>
  <c r="H175" i="2"/>
  <c r="H98" i="2"/>
  <c r="H136" i="2" s="1"/>
  <c r="K91" i="2"/>
  <c r="K129" i="2" s="1"/>
  <c r="K168" i="2"/>
  <c r="I166" i="2"/>
  <c r="I89" i="2"/>
  <c r="I127" i="2" s="1"/>
  <c r="L86" i="2"/>
  <c r="L124" i="2" s="1"/>
  <c r="L163" i="2"/>
  <c r="K160" i="2"/>
  <c r="K83" i="2"/>
  <c r="K121" i="2" s="1"/>
  <c r="O97" i="8"/>
  <c r="O135" i="8" s="1"/>
  <c r="O174" i="8"/>
  <c r="G99" i="8"/>
  <c r="G137" i="8" s="1"/>
  <c r="G176" i="8"/>
  <c r="I102" i="8"/>
  <c r="I140" i="8" s="1"/>
  <c r="I179" i="8"/>
  <c r="O105" i="8"/>
  <c r="O143" i="8" s="1"/>
  <c r="O182" i="8"/>
  <c r="AN34" i="23"/>
  <c r="AR34" i="23"/>
  <c r="AM34" i="23"/>
  <c r="J34" i="23"/>
  <c r="Z34" i="23"/>
  <c r="N34" i="23"/>
  <c r="AE34" i="23"/>
  <c r="R187" i="2"/>
  <c r="S33" i="2"/>
  <c r="S148" i="2" s="1"/>
  <c r="M110" i="2"/>
  <c r="M148" i="2" s="1"/>
  <c r="M187" i="2"/>
  <c r="AG72" i="2"/>
  <c r="AG110" i="2" s="1"/>
  <c r="AO72" i="2"/>
  <c r="AO110" i="2" s="1"/>
  <c r="AJ72" i="2"/>
  <c r="AJ110" i="2" s="1"/>
  <c r="AM72" i="2"/>
  <c r="AM110" i="2" s="1"/>
  <c r="AD110" i="2"/>
  <c r="AK72" i="2"/>
  <c r="AK110" i="2" s="1"/>
  <c r="AH72" i="2"/>
  <c r="AH110" i="2" s="1"/>
  <c r="AI72" i="2"/>
  <c r="AI110" i="2" s="1"/>
  <c r="AN72" i="2"/>
  <c r="AN110" i="2" s="1"/>
  <c r="AF72" i="2"/>
  <c r="AF110" i="2" s="1"/>
  <c r="K110" i="8"/>
  <c r="K148" i="8" s="1"/>
  <c r="K187" i="8"/>
  <c r="O110" i="8"/>
  <c r="O148" i="8" s="1"/>
  <c r="O187" i="8"/>
  <c r="I175" i="8"/>
  <c r="H168" i="8"/>
  <c r="N173" i="2"/>
  <c r="N169" i="8"/>
  <c r="J173" i="8"/>
  <c r="J96" i="8"/>
  <c r="J134" i="8" s="1"/>
  <c r="H97" i="8"/>
  <c r="H135" i="8" s="1"/>
  <c r="H174" i="8"/>
  <c r="M189" i="8"/>
  <c r="M112" i="8"/>
  <c r="M150" i="8" s="1"/>
  <c r="AF76" i="2"/>
  <c r="AF114" i="2" s="1"/>
  <c r="AH76" i="2"/>
  <c r="AH114" i="2" s="1"/>
  <c r="AF62" i="2"/>
  <c r="AF100" i="2" s="1"/>
  <c r="AK62" i="2"/>
  <c r="AK100" i="2" s="1"/>
  <c r="AL54" i="2"/>
  <c r="AL92" i="2" s="1"/>
  <c r="AI54" i="2"/>
  <c r="AI92" i="2" s="1"/>
  <c r="AI50" i="2"/>
  <c r="AI88" i="2" s="1"/>
  <c r="AO50" i="2"/>
  <c r="AO88" i="2" s="1"/>
  <c r="AD90" i="8"/>
  <c r="AM52" i="8"/>
  <c r="AM90" i="8" s="1"/>
  <c r="P189" i="8"/>
  <c r="F34" i="23"/>
  <c r="AL35" i="23"/>
  <c r="X35" i="23"/>
  <c r="O33" i="23"/>
  <c r="E33" i="23"/>
  <c r="N33" i="23"/>
  <c r="T33" i="23"/>
  <c r="AS33" i="23"/>
  <c r="M33" i="23"/>
  <c r="AI33" i="23"/>
  <c r="AH33" i="23"/>
  <c r="H33" i="23"/>
  <c r="Q33" i="23"/>
  <c r="AN33" i="23"/>
  <c r="F33" i="23"/>
  <c r="AL33" i="23"/>
  <c r="L33" i="23"/>
  <c r="AB33" i="23"/>
  <c r="AK33" i="23"/>
  <c r="AA33" i="23"/>
  <c r="Z33" i="23"/>
  <c r="AO33" i="23"/>
  <c r="AF33" i="23"/>
  <c r="AM33" i="23"/>
  <c r="D33" i="23"/>
  <c r="AC33" i="23"/>
  <c r="AQ33" i="23"/>
  <c r="I33" i="23"/>
  <c r="AG33" i="23"/>
  <c r="G33" i="23"/>
  <c r="W33" i="23"/>
  <c r="AJ33" i="23"/>
  <c r="U33" i="23"/>
  <c r="S33" i="23"/>
  <c r="AP33" i="23"/>
  <c r="Y33" i="23"/>
  <c r="X33" i="23"/>
  <c r="V33" i="23"/>
  <c r="K33" i="23"/>
  <c r="AD33" i="23"/>
  <c r="AM31" i="23"/>
  <c r="AQ31" i="23"/>
  <c r="AN31" i="23"/>
  <c r="AR31" i="23"/>
  <c r="AK31" i="23"/>
  <c r="AS31" i="23"/>
  <c r="AL31" i="23"/>
  <c r="F31" i="23"/>
  <c r="J31" i="23"/>
  <c r="N31" i="23"/>
  <c r="R31" i="23"/>
  <c r="V31" i="23"/>
  <c r="Z31" i="23"/>
  <c r="AD31" i="23"/>
  <c r="AH31" i="23"/>
  <c r="D31" i="23"/>
  <c r="G31" i="23"/>
  <c r="K31" i="23"/>
  <c r="O31" i="23"/>
  <c r="S31" i="23"/>
  <c r="W31" i="23"/>
  <c r="AA31" i="23"/>
  <c r="AE31" i="23"/>
  <c r="AI31" i="23"/>
  <c r="AK29" i="23"/>
  <c r="AO29" i="23"/>
  <c r="AS29" i="23"/>
  <c r="AL29" i="23"/>
  <c r="AP29" i="23"/>
  <c r="AN29" i="23"/>
  <c r="AQ29" i="23"/>
  <c r="AR29" i="23"/>
  <c r="F29" i="23"/>
  <c r="J29" i="23"/>
  <c r="N29" i="23"/>
  <c r="R29" i="23"/>
  <c r="V29" i="23"/>
  <c r="Z29" i="23"/>
  <c r="AD29" i="23"/>
  <c r="AH29" i="23"/>
  <c r="G29" i="23"/>
  <c r="K29" i="23"/>
  <c r="O29" i="23"/>
  <c r="S29" i="23"/>
  <c r="W29" i="23"/>
  <c r="AA29" i="23"/>
  <c r="AE29" i="23"/>
  <c r="AI29" i="23"/>
  <c r="AM27" i="23"/>
  <c r="AQ27" i="23"/>
  <c r="AN27" i="23"/>
  <c r="AR27" i="23"/>
  <c r="AP27" i="23"/>
  <c r="AK27" i="23"/>
  <c r="AS27" i="23"/>
  <c r="AL27" i="23"/>
  <c r="F27" i="23"/>
  <c r="J27" i="23"/>
  <c r="N27" i="23"/>
  <c r="R27" i="23"/>
  <c r="V27" i="23"/>
  <c r="Z27" i="23"/>
  <c r="AD27" i="23"/>
  <c r="AH27" i="23"/>
  <c r="D27" i="23"/>
  <c r="AO27" i="23"/>
  <c r="G27" i="23"/>
  <c r="K27" i="23"/>
  <c r="O27" i="23"/>
  <c r="S27" i="23"/>
  <c r="W27" i="23"/>
  <c r="AA27" i="23"/>
  <c r="AE27" i="23"/>
  <c r="AI27" i="23"/>
  <c r="AK25" i="23"/>
  <c r="AO25" i="23"/>
  <c r="AS25" i="23"/>
  <c r="AL25" i="23"/>
  <c r="AP25" i="23"/>
  <c r="AM25" i="23"/>
  <c r="AN25" i="23"/>
  <c r="F25" i="23"/>
  <c r="J25" i="23"/>
  <c r="N25" i="23"/>
  <c r="R25" i="23"/>
  <c r="V25" i="23"/>
  <c r="Z25" i="23"/>
  <c r="AD25" i="23"/>
  <c r="AH25" i="23"/>
  <c r="AQ25" i="23"/>
  <c r="G25" i="23"/>
  <c r="K25" i="23"/>
  <c r="O25" i="23"/>
  <c r="S25" i="23"/>
  <c r="W25" i="23"/>
  <c r="AA25" i="23"/>
  <c r="AE25" i="23"/>
  <c r="AI25" i="23"/>
  <c r="AM23" i="23"/>
  <c r="AQ23" i="23"/>
  <c r="AN23" i="23"/>
  <c r="AR23" i="23"/>
  <c r="AO23" i="23"/>
  <c r="AP23" i="23"/>
  <c r="G23" i="23"/>
  <c r="K23" i="23"/>
  <c r="I23" i="23"/>
  <c r="N23" i="23"/>
  <c r="R23" i="23"/>
  <c r="V23" i="23"/>
  <c r="Z23" i="23"/>
  <c r="AD23" i="23"/>
  <c r="AH23" i="23"/>
  <c r="D23" i="23"/>
  <c r="AK23" i="23"/>
  <c r="E23" i="23"/>
  <c r="J23" i="23"/>
  <c r="O23" i="23"/>
  <c r="S23" i="23"/>
  <c r="W23" i="23"/>
  <c r="AA23" i="23"/>
  <c r="AE23" i="23"/>
  <c r="AI23" i="23"/>
  <c r="AK21" i="23"/>
  <c r="AO21" i="23"/>
  <c r="AS21" i="23"/>
  <c r="AL21" i="23"/>
  <c r="AP21" i="23"/>
  <c r="AR21" i="23"/>
  <c r="AM21" i="23"/>
  <c r="G21" i="23"/>
  <c r="K21" i="23"/>
  <c r="O21" i="23"/>
  <c r="S21" i="23"/>
  <c r="W21" i="23"/>
  <c r="AA21" i="23"/>
  <c r="AE21" i="23"/>
  <c r="AI21" i="23"/>
  <c r="I21" i="23"/>
  <c r="N21" i="23"/>
  <c r="T21" i="23"/>
  <c r="Y21" i="23"/>
  <c r="AD21" i="23"/>
  <c r="AJ21" i="23"/>
  <c r="E21" i="23"/>
  <c r="J21" i="23"/>
  <c r="P21" i="23"/>
  <c r="U21" i="23"/>
  <c r="Z21" i="23"/>
  <c r="AF21" i="23"/>
  <c r="AM19" i="23"/>
  <c r="AQ19" i="23"/>
  <c r="AN19" i="23"/>
  <c r="AR19" i="23"/>
  <c r="AL19" i="23"/>
  <c r="AO19" i="23"/>
  <c r="F19" i="23"/>
  <c r="J19" i="23"/>
  <c r="N19" i="23"/>
  <c r="S19" i="23"/>
  <c r="W19" i="23"/>
  <c r="AA19" i="23"/>
  <c r="AE19" i="23"/>
  <c r="AI19" i="23"/>
  <c r="AS19" i="23"/>
  <c r="H19" i="23"/>
  <c r="M19" i="23"/>
  <c r="T19" i="23"/>
  <c r="Y19" i="23"/>
  <c r="AD19" i="23"/>
  <c r="AJ19" i="23"/>
  <c r="D19" i="23"/>
  <c r="I19" i="23"/>
  <c r="O19" i="23"/>
  <c r="U19" i="23"/>
  <c r="Z19" i="23"/>
  <c r="AF19" i="23"/>
  <c r="AK17" i="23"/>
  <c r="AO17" i="23"/>
  <c r="AS17" i="23"/>
  <c r="AL17" i="23"/>
  <c r="AP17" i="23"/>
  <c r="AQ17" i="23"/>
  <c r="AR17" i="23"/>
  <c r="F17" i="23"/>
  <c r="J17" i="23"/>
  <c r="N17" i="23"/>
  <c r="R17" i="23"/>
  <c r="V17" i="23"/>
  <c r="Z17" i="23"/>
  <c r="AD17" i="23"/>
  <c r="AH17" i="23"/>
  <c r="AN17" i="23"/>
  <c r="H17" i="23"/>
  <c r="M17" i="23"/>
  <c r="S17" i="23"/>
  <c r="X17" i="23"/>
  <c r="AC17" i="23"/>
  <c r="AI17" i="23"/>
  <c r="I17" i="23"/>
  <c r="O17" i="23"/>
  <c r="T17" i="23"/>
  <c r="Y17" i="23"/>
  <c r="AE17" i="23"/>
  <c r="AJ17" i="23"/>
  <c r="AK13" i="23"/>
  <c r="AO13" i="23"/>
  <c r="AS13" i="23"/>
  <c r="AL13" i="23"/>
  <c r="AP13" i="23"/>
  <c r="AN13" i="23"/>
  <c r="E13" i="23"/>
  <c r="I13" i="23"/>
  <c r="M13" i="23"/>
  <c r="Q13" i="23"/>
  <c r="U13" i="23"/>
  <c r="Y13" i="23"/>
  <c r="AC13" i="23"/>
  <c r="AG13" i="23"/>
  <c r="AQ13" i="23"/>
  <c r="F13" i="23"/>
  <c r="J13" i="23"/>
  <c r="N13" i="23"/>
  <c r="R13" i="23"/>
  <c r="V13" i="23"/>
  <c r="Z13" i="23"/>
  <c r="AD13" i="23"/>
  <c r="AH13" i="23"/>
  <c r="K13" i="23"/>
  <c r="S13" i="23"/>
  <c r="AA13" i="23"/>
  <c r="AI13" i="23"/>
  <c r="AM13" i="23"/>
  <c r="L13" i="23"/>
  <c r="T13" i="23"/>
  <c r="AB13" i="23"/>
  <c r="AJ13" i="23"/>
  <c r="AM11" i="23"/>
  <c r="AQ11" i="23"/>
  <c r="F11" i="23"/>
  <c r="J11" i="23"/>
  <c r="N11" i="23"/>
  <c r="R11" i="23"/>
  <c r="V11" i="23"/>
  <c r="Z11" i="23"/>
  <c r="AD11" i="23"/>
  <c r="AH11" i="23"/>
  <c r="AN11" i="23"/>
  <c r="AR11" i="23"/>
  <c r="AP11" i="23"/>
  <c r="E11" i="23"/>
  <c r="K11" i="23"/>
  <c r="P11" i="23"/>
  <c r="U11" i="23"/>
  <c r="AA11" i="23"/>
  <c r="AF11" i="23"/>
  <c r="AK11" i="23"/>
  <c r="AS11" i="23"/>
  <c r="G11" i="23"/>
  <c r="L11" i="23"/>
  <c r="Q11" i="23"/>
  <c r="W11" i="23"/>
  <c r="AB11" i="23"/>
  <c r="AG11" i="23"/>
  <c r="M11" i="23"/>
  <c r="X11" i="23"/>
  <c r="AI11" i="23"/>
  <c r="D11" i="23"/>
  <c r="O11" i="23"/>
  <c r="Y11" i="23"/>
  <c r="AJ11" i="23"/>
  <c r="AK9" i="23"/>
  <c r="AO9" i="23"/>
  <c r="AS9" i="23"/>
  <c r="F9" i="23"/>
  <c r="J9" i="23"/>
  <c r="N9" i="23"/>
  <c r="R9" i="23"/>
  <c r="V9" i="23"/>
  <c r="Z9" i="23"/>
  <c r="AD9" i="23"/>
  <c r="AH9" i="23"/>
  <c r="AL9" i="23"/>
  <c r="AP9" i="23"/>
  <c r="G9" i="23"/>
  <c r="K9" i="23"/>
  <c r="O9" i="23"/>
  <c r="S9" i="23"/>
  <c r="W9" i="23"/>
  <c r="AA9" i="23"/>
  <c r="AE9" i="23"/>
  <c r="AI9" i="23"/>
  <c r="AM9" i="23"/>
  <c r="E9" i="23"/>
  <c r="M9" i="23"/>
  <c r="U9" i="23"/>
  <c r="AC9" i="23"/>
  <c r="AN9" i="23"/>
  <c r="H9" i="23"/>
  <c r="P9" i="23"/>
  <c r="X9" i="23"/>
  <c r="AF9" i="23"/>
  <c r="AR9" i="23"/>
  <c r="Q9" i="23"/>
  <c r="AG9" i="23"/>
  <c r="T9" i="23"/>
  <c r="AJ9" i="23"/>
  <c r="AM7" i="23"/>
  <c r="AQ7" i="23"/>
  <c r="F7" i="23"/>
  <c r="J7" i="23"/>
  <c r="N7" i="23"/>
  <c r="R7" i="23"/>
  <c r="V7" i="23"/>
  <c r="Z7" i="23"/>
  <c r="AD7" i="23"/>
  <c r="AH7" i="23"/>
  <c r="AN7" i="23"/>
  <c r="AR7" i="23"/>
  <c r="G7" i="23"/>
  <c r="K7" i="23"/>
  <c r="O7" i="23"/>
  <c r="S7" i="23"/>
  <c r="W7" i="23"/>
  <c r="AA7" i="23"/>
  <c r="AE7" i="23"/>
  <c r="AI7" i="23"/>
  <c r="AO7" i="23"/>
  <c r="E7" i="23"/>
  <c r="M7" i="23"/>
  <c r="U7" i="23"/>
  <c r="AC7" i="23"/>
  <c r="AP7" i="23"/>
  <c r="H7" i="23"/>
  <c r="P7" i="23"/>
  <c r="X7" i="23"/>
  <c r="AF7" i="23"/>
  <c r="AL7" i="23"/>
  <c r="Q7" i="23"/>
  <c r="AG7" i="23"/>
  <c r="D7" i="23"/>
  <c r="AS7" i="23"/>
  <c r="T7" i="23"/>
  <c r="AJ7" i="23"/>
  <c r="AK5" i="23"/>
  <c r="AO5" i="23"/>
  <c r="AS5" i="23"/>
  <c r="F5" i="23"/>
  <c r="J5" i="23"/>
  <c r="N5" i="23"/>
  <c r="R5" i="23"/>
  <c r="V5" i="23"/>
  <c r="Z5" i="23"/>
  <c r="AD5" i="23"/>
  <c r="AH5" i="23"/>
  <c r="AL5" i="23"/>
  <c r="AP5" i="23"/>
  <c r="G5" i="23"/>
  <c r="K5" i="23"/>
  <c r="O5" i="23"/>
  <c r="S5" i="23"/>
  <c r="W5" i="23"/>
  <c r="AA5" i="23"/>
  <c r="AE5" i="23"/>
  <c r="AI5" i="23"/>
  <c r="AR5" i="23"/>
  <c r="E5" i="23"/>
  <c r="M5" i="23"/>
  <c r="U5" i="23"/>
  <c r="AC5" i="23"/>
  <c r="AM5" i="23"/>
  <c r="H5" i="23"/>
  <c r="P5" i="23"/>
  <c r="X5" i="23"/>
  <c r="AF5" i="23"/>
  <c r="AN5" i="23"/>
  <c r="Q5" i="23"/>
  <c r="AG5" i="23"/>
  <c r="AQ5" i="23"/>
  <c r="T5" i="23"/>
  <c r="AJ5" i="23"/>
  <c r="R187" i="8"/>
  <c r="S33" i="8"/>
  <c r="N110" i="2"/>
  <c r="N148" i="2" s="1"/>
  <c r="N187" i="2"/>
  <c r="H110" i="8"/>
  <c r="H148" i="8" s="1"/>
  <c r="H187" i="8"/>
  <c r="L110" i="8"/>
  <c r="L148" i="8" s="1"/>
  <c r="L187" i="8"/>
  <c r="Q177" i="8"/>
  <c r="J160" i="8"/>
  <c r="Q160" i="2"/>
  <c r="Q181" i="8"/>
  <c r="N160" i="8"/>
  <c r="O93" i="8"/>
  <c r="O131" i="8" s="1"/>
  <c r="L165" i="8"/>
  <c r="L172" i="8"/>
  <c r="J158" i="8"/>
  <c r="L158" i="2"/>
  <c r="H162" i="2"/>
  <c r="M165" i="2"/>
  <c r="I169" i="2"/>
  <c r="N172" i="2"/>
  <c r="J176" i="2"/>
  <c r="O179" i="2"/>
  <c r="G173" i="2"/>
  <c r="J84" i="2"/>
  <c r="J122" i="2" s="1"/>
  <c r="K176" i="2"/>
  <c r="G90" i="8"/>
  <c r="G128" i="8" s="1"/>
  <c r="L163" i="8"/>
  <c r="J169" i="2"/>
  <c r="M175" i="8"/>
  <c r="P95" i="8"/>
  <c r="P133" i="8" s="1"/>
  <c r="L91" i="8"/>
  <c r="L129" i="8" s="1"/>
  <c r="O103" i="8"/>
  <c r="O141" i="8" s="1"/>
  <c r="AN54" i="2"/>
  <c r="AN92" i="2" s="1"/>
  <c r="M82" i="8"/>
  <c r="M120" i="8" s="1"/>
  <c r="M159" i="8"/>
  <c r="G87" i="8"/>
  <c r="G125" i="8" s="1"/>
  <c r="G164" i="8"/>
  <c r="H90" i="8"/>
  <c r="H128" i="8" s="1"/>
  <c r="H167" i="8"/>
  <c r="L107" i="8"/>
  <c r="L145" i="8" s="1"/>
  <c r="L184" i="8"/>
  <c r="AM68" i="2"/>
  <c r="AM106" i="2" s="1"/>
  <c r="AL68" i="2"/>
  <c r="AL106" i="2" s="1"/>
  <c r="AG68" i="2"/>
  <c r="AG106" i="2" s="1"/>
  <c r="D17" i="23"/>
  <c r="AI34" i="23"/>
  <c r="AJ31" i="23"/>
  <c r="AB31" i="23"/>
  <c r="T31" i="23"/>
  <c r="L31" i="23"/>
  <c r="AJ29" i="23"/>
  <c r="AB29" i="23"/>
  <c r="T29" i="23"/>
  <c r="L29" i="23"/>
  <c r="AJ27" i="23"/>
  <c r="AB27" i="23"/>
  <c r="T27" i="23"/>
  <c r="L27" i="23"/>
  <c r="AJ25" i="23"/>
  <c r="AB25" i="23"/>
  <c r="T25" i="23"/>
  <c r="L25" i="23"/>
  <c r="AJ23" i="23"/>
  <c r="AB23" i="23"/>
  <c r="T23" i="23"/>
  <c r="L23" i="23"/>
  <c r="AG21" i="23"/>
  <c r="V21" i="23"/>
  <c r="L21" i="23"/>
  <c r="AG19" i="23"/>
  <c r="V19" i="23"/>
  <c r="K19" i="23"/>
  <c r="AF17" i="23"/>
  <c r="U17" i="23"/>
  <c r="K17" i="23"/>
  <c r="AE15" i="23"/>
  <c r="O15" i="23"/>
  <c r="AE13" i="23"/>
  <c r="O13" i="23"/>
  <c r="AC11" i="23"/>
  <c r="H11" i="23"/>
  <c r="I9" i="23"/>
  <c r="I7" i="23"/>
  <c r="I5" i="23"/>
  <c r="AO31" i="23"/>
  <c r="AL23" i="23"/>
  <c r="AM17" i="23"/>
  <c r="AQ9" i="23"/>
  <c r="AE72" i="2"/>
  <c r="AE110" i="2" s="1"/>
  <c r="AE33" i="23"/>
  <c r="J187" i="2"/>
  <c r="H102" i="2"/>
  <c r="H140" i="2" s="1"/>
  <c r="H179" i="2"/>
  <c r="H94" i="2"/>
  <c r="H132" i="2" s="1"/>
  <c r="H171" i="2"/>
  <c r="N169" i="2"/>
  <c r="N92" i="2"/>
  <c r="N130" i="2" s="1"/>
  <c r="H86" i="2"/>
  <c r="H124" i="2" s="1"/>
  <c r="H163" i="2"/>
  <c r="K103" i="8"/>
  <c r="K141" i="8" s="1"/>
  <c r="K180" i="8"/>
  <c r="I110" i="2"/>
  <c r="I148" i="2" s="1"/>
  <c r="I187" i="2"/>
  <c r="Q110" i="2"/>
  <c r="Q148" i="2" s="1"/>
  <c r="Q187" i="2"/>
  <c r="G110" i="8"/>
  <c r="G148" i="8" s="1"/>
  <c r="G187" i="8"/>
  <c r="Q190" i="8"/>
  <c r="J173" i="2"/>
  <c r="Q87" i="2"/>
  <c r="Q125" i="2" s="1"/>
  <c r="Q164" i="2"/>
  <c r="H82" i="8"/>
  <c r="H120" i="8" s="1"/>
  <c r="H159" i="8"/>
  <c r="P88" i="8"/>
  <c r="P126" i="8" s="1"/>
  <c r="P165" i="8"/>
  <c r="Q189" i="8"/>
  <c r="O92" i="8"/>
  <c r="O130" i="8" s="1"/>
  <c r="K82" i="2"/>
  <c r="K120" i="2" s="1"/>
  <c r="P85" i="2"/>
  <c r="P123" i="2" s="1"/>
  <c r="L89" i="2"/>
  <c r="L127" i="2" s="1"/>
  <c r="H93" i="2"/>
  <c r="H131" i="2" s="1"/>
  <c r="M96" i="2"/>
  <c r="M134" i="2" s="1"/>
  <c r="I100" i="2"/>
  <c r="I138" i="2" s="1"/>
  <c r="N103" i="2"/>
  <c r="N141" i="2" s="1"/>
  <c r="G104" i="2"/>
  <c r="G142" i="2" s="1"/>
  <c r="P86" i="2"/>
  <c r="P124" i="2" s="1"/>
  <c r="P159" i="8"/>
  <c r="M174" i="2"/>
  <c r="G101" i="2"/>
  <c r="G139" i="2" s="1"/>
  <c r="I94" i="8"/>
  <c r="I132" i="8" s="1"/>
  <c r="K99" i="8"/>
  <c r="K137" i="8" s="1"/>
  <c r="AN76" i="2"/>
  <c r="AN114" i="2" s="1"/>
  <c r="AH67" i="2"/>
  <c r="AH105" i="2" s="1"/>
  <c r="AO59" i="2"/>
  <c r="AO97" i="2" s="1"/>
  <c r="AK50" i="2"/>
  <c r="AK88" i="2" s="1"/>
  <c r="R154" i="2"/>
  <c r="R150" i="2"/>
  <c r="R153" i="8"/>
  <c r="D21" i="23"/>
  <c r="D5" i="23"/>
  <c r="V34" i="23"/>
  <c r="AG31" i="23"/>
  <c r="Y31" i="23"/>
  <c r="Q31" i="23"/>
  <c r="I31" i="23"/>
  <c r="AG29" i="23"/>
  <c r="Y29" i="23"/>
  <c r="Q29" i="23"/>
  <c r="I29" i="23"/>
  <c r="AG27" i="23"/>
  <c r="Y27" i="23"/>
  <c r="Q27" i="23"/>
  <c r="I27" i="23"/>
  <c r="AG25" i="23"/>
  <c r="Y25" i="23"/>
  <c r="Q25" i="23"/>
  <c r="I25" i="23"/>
  <c r="AG23" i="23"/>
  <c r="Y23" i="23"/>
  <c r="Q23" i="23"/>
  <c r="H23" i="23"/>
  <c r="AC21" i="23"/>
  <c r="R21" i="23"/>
  <c r="H21" i="23"/>
  <c r="AC19" i="23"/>
  <c r="R19" i="23"/>
  <c r="G19" i="23"/>
  <c r="AB17" i="23"/>
  <c r="Q17" i="23"/>
  <c r="G17" i="23"/>
  <c r="X15" i="23"/>
  <c r="H15" i="23"/>
  <c r="X13" i="23"/>
  <c r="H13" i="23"/>
  <c r="T11" i="23"/>
  <c r="AB9" i="23"/>
  <c r="AB7" i="23"/>
  <c r="AB5" i="23"/>
  <c r="AR25" i="23"/>
  <c r="AP19" i="23"/>
  <c r="AO11" i="23"/>
  <c r="AL72" i="2"/>
  <c r="AL110" i="2" s="1"/>
  <c r="P187" i="8"/>
  <c r="P33" i="23"/>
  <c r="R33" i="23"/>
  <c r="G190" i="8"/>
  <c r="S160" i="2"/>
  <c r="R151" i="2"/>
  <c r="R154" i="8"/>
  <c r="R150" i="8"/>
  <c r="H100" i="2"/>
  <c r="H138" i="2" s="1"/>
  <c r="H177" i="2"/>
  <c r="K109" i="8"/>
  <c r="K147" i="8" s="1"/>
  <c r="K186" i="8"/>
  <c r="L173" i="2"/>
  <c r="N163" i="2"/>
  <c r="J101" i="2"/>
  <c r="J139" i="2" s="1"/>
  <c r="J178" i="2"/>
  <c r="M82" i="2"/>
  <c r="M120" i="2" s="1"/>
  <c r="M159" i="2"/>
  <c r="Q180" i="8"/>
  <c r="Q103" i="8"/>
  <c r="Q141" i="8" s="1"/>
  <c r="G104" i="8"/>
  <c r="G142" i="8" s="1"/>
  <c r="G181" i="8"/>
  <c r="N112" i="8"/>
  <c r="AF51" i="8"/>
  <c r="AF89" i="8" s="1"/>
  <c r="AJ51" i="8"/>
  <c r="AJ89" i="8" s="1"/>
  <c r="I91" i="2"/>
  <c r="I129" i="2" s="1"/>
  <c r="I168" i="2"/>
  <c r="L83" i="8"/>
  <c r="L121" i="8" s="1"/>
  <c r="L160" i="8"/>
  <c r="R177" i="2"/>
  <c r="S23" i="2"/>
  <c r="M164" i="2"/>
  <c r="G164" i="2"/>
  <c r="Q170" i="2"/>
  <c r="G98" i="2"/>
  <c r="G136" i="2" s="1"/>
  <c r="G175" i="2"/>
  <c r="L91" i="2"/>
  <c r="L129" i="2" s="1"/>
  <c r="L168" i="2"/>
  <c r="N89" i="2"/>
  <c r="N127" i="2" s="1"/>
  <c r="N166" i="2"/>
  <c r="J162" i="2"/>
  <c r="J85" i="2"/>
  <c r="J123" i="2" s="1"/>
  <c r="M99" i="8"/>
  <c r="M137" i="8" s="1"/>
  <c r="M176" i="8"/>
  <c r="AL65" i="2"/>
  <c r="AL103" i="2" s="1"/>
  <c r="AO65" i="2"/>
  <c r="AO103" i="2" s="1"/>
  <c r="AL77" i="8"/>
  <c r="AL115" i="8" s="1"/>
  <c r="AH77" i="8"/>
  <c r="AH115" i="8" s="1"/>
  <c r="O179" i="8"/>
  <c r="P162" i="8"/>
  <c r="L81" i="8"/>
  <c r="L119" i="8" s="1"/>
  <c r="J158" i="2"/>
  <c r="P160" i="2"/>
  <c r="K165" i="2"/>
  <c r="H168" i="2"/>
  <c r="L172" i="2"/>
  <c r="I175" i="2"/>
  <c r="M179" i="2"/>
  <c r="J182" i="2"/>
  <c r="G94" i="2"/>
  <c r="G132" i="2" s="1"/>
  <c r="K158" i="2"/>
  <c r="J167" i="2"/>
  <c r="G172" i="2"/>
  <c r="P158" i="8"/>
  <c r="N171" i="2"/>
  <c r="O190" i="8"/>
  <c r="N161" i="8"/>
  <c r="K161" i="2"/>
  <c r="O88" i="2"/>
  <c r="O126" i="2" s="1"/>
  <c r="J170" i="2"/>
  <c r="N174" i="2"/>
  <c r="I179" i="2"/>
  <c r="N182" i="2"/>
  <c r="G90" i="2"/>
  <c r="G128" i="2" s="1"/>
  <c r="Q158" i="2"/>
  <c r="AM49" i="2"/>
  <c r="AM87" i="2" s="1"/>
  <c r="AN51" i="8"/>
  <c r="AN89" i="8" s="1"/>
  <c r="J97" i="8"/>
  <c r="J135" i="8" s="1"/>
  <c r="J174" i="8"/>
  <c r="S17" i="2"/>
  <c r="T17" i="2" s="1"/>
  <c r="T132" i="2" s="1"/>
  <c r="R171" i="2"/>
  <c r="DG213" i="14"/>
  <c r="Q166" i="2"/>
  <c r="Q89" i="2"/>
  <c r="Q127" i="2" s="1"/>
  <c r="H158" i="8"/>
  <c r="H81" i="8"/>
  <c r="H119" i="8" s="1"/>
  <c r="R165" i="2"/>
  <c r="S11" i="2"/>
  <c r="S126" i="2" s="1"/>
  <c r="G109" i="8"/>
  <c r="G147" i="8" s="1"/>
  <c r="G186" i="8"/>
  <c r="K182" i="2"/>
  <c r="S143" i="8"/>
  <c r="P103" i="2"/>
  <c r="P141" i="2" s="1"/>
  <c r="P180" i="2"/>
  <c r="O96" i="2"/>
  <c r="O134" i="2" s="1"/>
  <c r="O173" i="2"/>
  <c r="H95" i="2"/>
  <c r="H133" i="2" s="1"/>
  <c r="H172" i="2"/>
  <c r="AO57" i="2"/>
  <c r="AO95" i="2" s="1"/>
  <c r="AE57" i="2"/>
  <c r="AE95" i="2" s="1"/>
  <c r="AM53" i="2"/>
  <c r="AM91" i="2" s="1"/>
  <c r="AH53" i="2"/>
  <c r="AH91" i="2" s="1"/>
  <c r="AL59" i="8"/>
  <c r="AL97" i="8" s="1"/>
  <c r="AH59" i="8"/>
  <c r="AH97" i="8" s="1"/>
  <c r="K98" i="8"/>
  <c r="K136" i="8" s="1"/>
  <c r="M163" i="2"/>
  <c r="N170" i="2"/>
  <c r="O177" i="2"/>
  <c r="K179" i="8"/>
  <c r="I176" i="8"/>
  <c r="K97" i="2"/>
  <c r="K135" i="2" s="1"/>
  <c r="O177" i="8"/>
  <c r="P160" i="8"/>
  <c r="Q178" i="2"/>
  <c r="L162" i="8"/>
  <c r="I182" i="8"/>
  <c r="M101" i="8"/>
  <c r="M139" i="8" s="1"/>
  <c r="N158" i="2"/>
  <c r="I163" i="2"/>
  <c r="I171" i="2"/>
  <c r="M175" i="2"/>
  <c r="Q105" i="2"/>
  <c r="Q143" i="2" s="1"/>
  <c r="J161" i="8"/>
  <c r="AI53" i="2"/>
  <c r="AI91" i="2" s="1"/>
  <c r="G81" i="8"/>
  <c r="G119" i="8" s="1"/>
  <c r="G158" i="8"/>
  <c r="K85" i="8"/>
  <c r="K123" i="8" s="1"/>
  <c r="K162" i="8"/>
  <c r="K87" i="8"/>
  <c r="K125" i="8" s="1"/>
  <c r="K164" i="8"/>
  <c r="O87" i="8"/>
  <c r="O125" i="8" s="1"/>
  <c r="O164" i="8"/>
  <c r="J166" i="8"/>
  <c r="J89" i="8"/>
  <c r="J127" i="8" s="1"/>
  <c r="S127" i="8"/>
  <c r="AO77" i="2"/>
  <c r="AO115" i="2" s="1"/>
  <c r="AI77" i="2"/>
  <c r="AI115" i="2" s="1"/>
  <c r="BG165" i="14"/>
  <c r="BG109" i="14"/>
  <c r="BG213" i="14"/>
  <c r="CI213" i="14"/>
  <c r="CI165" i="14"/>
  <c r="CY109" i="14"/>
  <c r="CY165" i="14"/>
  <c r="DC165" i="14"/>
  <c r="DC61" i="14"/>
  <c r="M89" i="8"/>
  <c r="M127" i="8" s="1"/>
  <c r="M166" i="8"/>
  <c r="I172" i="8"/>
  <c r="I95" i="8"/>
  <c r="I133" i="8" s="1"/>
  <c r="O96" i="8"/>
  <c r="O134" i="8" s="1"/>
  <c r="O173" i="8"/>
  <c r="P103" i="8"/>
  <c r="P141" i="8" s="1"/>
  <c r="P180" i="8"/>
  <c r="N181" i="8"/>
  <c r="N104" i="8"/>
  <c r="N142" i="8" s="1"/>
  <c r="I170" i="8"/>
  <c r="N104" i="2"/>
  <c r="N142" i="2" s="1"/>
  <c r="N181" i="2"/>
  <c r="P98" i="2"/>
  <c r="P136" i="2" s="1"/>
  <c r="P175" i="2"/>
  <c r="G95" i="8"/>
  <c r="G133" i="8" s="1"/>
  <c r="G172" i="8"/>
  <c r="G174" i="8"/>
  <c r="G97" i="8"/>
  <c r="G135" i="8" s="1"/>
  <c r="S141" i="8"/>
  <c r="P183" i="8"/>
  <c r="AI68" i="2"/>
  <c r="AI106" i="2" s="1"/>
  <c r="F154" i="2"/>
  <c r="F150" i="2"/>
  <c r="H107" i="8"/>
  <c r="H145" i="8" s="1"/>
  <c r="J113" i="8"/>
  <c r="J151" i="8" s="1"/>
  <c r="I189" i="8"/>
  <c r="Q86" i="2"/>
  <c r="Q124" i="2" s="1"/>
  <c r="G85" i="2"/>
  <c r="G123" i="2" s="1"/>
  <c r="G162" i="2"/>
  <c r="M105" i="2"/>
  <c r="M143" i="2" s="1"/>
  <c r="M182" i="2"/>
  <c r="I182" i="2"/>
  <c r="I105" i="2"/>
  <c r="I143" i="2" s="1"/>
  <c r="J104" i="2"/>
  <c r="J142" i="2" s="1"/>
  <c r="J181" i="2"/>
  <c r="K180" i="2"/>
  <c r="K103" i="2"/>
  <c r="K141" i="2" s="1"/>
  <c r="P102" i="2"/>
  <c r="P140" i="2" s="1"/>
  <c r="P179" i="2"/>
  <c r="J100" i="2"/>
  <c r="J138" i="2" s="1"/>
  <c r="J177" i="2"/>
  <c r="L98" i="2"/>
  <c r="L136" i="2" s="1"/>
  <c r="L175" i="2"/>
  <c r="I97" i="2"/>
  <c r="I135" i="2" s="1"/>
  <c r="I174" i="2"/>
  <c r="O95" i="2"/>
  <c r="O133" i="2" s="1"/>
  <c r="O172" i="2"/>
  <c r="M170" i="2"/>
  <c r="M93" i="2"/>
  <c r="M131" i="2" s="1"/>
  <c r="I93" i="2"/>
  <c r="I131" i="2" s="1"/>
  <c r="I170" i="2"/>
  <c r="P167" i="2"/>
  <c r="P90" i="2"/>
  <c r="P128" i="2" s="1"/>
  <c r="L90" i="2"/>
  <c r="L128" i="2" s="1"/>
  <c r="L167" i="2"/>
  <c r="H90" i="2"/>
  <c r="H128" i="2" s="1"/>
  <c r="H167" i="2"/>
  <c r="M162" i="2"/>
  <c r="M85" i="2"/>
  <c r="M123" i="2" s="1"/>
  <c r="P82" i="2"/>
  <c r="P120" i="2" s="1"/>
  <c r="P159" i="2"/>
  <c r="H159" i="2"/>
  <c r="H82" i="2"/>
  <c r="H120" i="2" s="1"/>
  <c r="P105" i="8"/>
  <c r="P143" i="8" s="1"/>
  <c r="G182" i="2"/>
  <c r="U100" i="2"/>
  <c r="Q102" i="2"/>
  <c r="Q140" i="2" s="1"/>
  <c r="N88" i="2"/>
  <c r="N126" i="2" s="1"/>
  <c r="I101" i="2"/>
  <c r="I139" i="2" s="1"/>
  <c r="L171" i="2"/>
  <c r="M160" i="8"/>
  <c r="O168" i="2"/>
  <c r="G93" i="2"/>
  <c r="G131" i="2" s="1"/>
  <c r="O83" i="2"/>
  <c r="O121" i="2" s="1"/>
  <c r="J103" i="2"/>
  <c r="J141" i="2" s="1"/>
  <c r="J180" i="2"/>
  <c r="Q95" i="2"/>
  <c r="Q133" i="2" s="1"/>
  <c r="Q172" i="2"/>
  <c r="AN78" i="2"/>
  <c r="AN116" i="2" s="1"/>
  <c r="AI78" i="2"/>
  <c r="AI116" i="2" s="1"/>
  <c r="AE78" i="2"/>
  <c r="AE116" i="2" s="1"/>
  <c r="AM60" i="2"/>
  <c r="AM98" i="2" s="1"/>
  <c r="AG60" i="2"/>
  <c r="AG98" i="2" s="1"/>
  <c r="AG48" i="2"/>
  <c r="AG86" i="2" s="1"/>
  <c r="AJ48" i="2"/>
  <c r="AJ86" i="2" s="1"/>
  <c r="AF76" i="8"/>
  <c r="AF114" i="8" s="1"/>
  <c r="AL76" i="8"/>
  <c r="AL114" i="8" s="1"/>
  <c r="AH66" i="8"/>
  <c r="AH104" i="8" s="1"/>
  <c r="AM66" i="8"/>
  <c r="AM104" i="8" s="1"/>
  <c r="N109" i="2"/>
  <c r="N147" i="2" s="1"/>
  <c r="N186" i="2"/>
  <c r="G111" i="2"/>
  <c r="G149" i="2" s="1"/>
  <c r="G188" i="2"/>
  <c r="P37" i="2"/>
  <c r="P191" i="2" s="1"/>
  <c r="O37" i="2"/>
  <c r="O191" i="2" s="1"/>
  <c r="F191" i="2"/>
  <c r="F192" i="8"/>
  <c r="H38" i="8"/>
  <c r="H192" i="8" s="1"/>
  <c r="N38" i="8"/>
  <c r="N192" i="8" s="1"/>
  <c r="Q94" i="2"/>
  <c r="Q132" i="2" s="1"/>
  <c r="Q171" i="2"/>
  <c r="Q175" i="2"/>
  <c r="Q98" i="2"/>
  <c r="Q136" i="2" s="1"/>
  <c r="Q159" i="2"/>
  <c r="Q82" i="2"/>
  <c r="Q120" i="2" s="1"/>
  <c r="O164" i="2"/>
  <c r="L82" i="2"/>
  <c r="L120" i="2" s="1"/>
  <c r="P94" i="2"/>
  <c r="P132" i="2" s="1"/>
  <c r="N177" i="2"/>
  <c r="L179" i="2"/>
  <c r="J88" i="2"/>
  <c r="J126" i="2" s="1"/>
  <c r="I88" i="8"/>
  <c r="I126" i="8" s="1"/>
  <c r="I165" i="8"/>
  <c r="N166" i="8"/>
  <c r="N89" i="8"/>
  <c r="N127" i="8" s="1"/>
  <c r="G91" i="8"/>
  <c r="G129" i="8" s="1"/>
  <c r="G168" i="8"/>
  <c r="H171" i="8"/>
  <c r="H94" i="8"/>
  <c r="H132" i="8" s="1"/>
  <c r="L94" i="8"/>
  <c r="L132" i="8" s="1"/>
  <c r="L171" i="8"/>
  <c r="K100" i="8"/>
  <c r="K138" i="8" s="1"/>
  <c r="K177" i="8"/>
  <c r="Q101" i="8"/>
  <c r="Q139" i="8" s="1"/>
  <c r="Q178" i="8"/>
  <c r="I180" i="8"/>
  <c r="I103" i="8"/>
  <c r="I141" i="8" s="1"/>
  <c r="O181" i="8"/>
  <c r="O104" i="8"/>
  <c r="O142" i="8" s="1"/>
  <c r="S19" i="2"/>
  <c r="S173" i="2" s="1"/>
  <c r="R173" i="2"/>
  <c r="G166" i="8"/>
  <c r="O158" i="8"/>
  <c r="J92" i="8"/>
  <c r="J130" i="8" s="1"/>
  <c r="K150" i="8"/>
  <c r="O150" i="8"/>
  <c r="BG61" i="14"/>
  <c r="CN260" i="14"/>
  <c r="AQ3" i="24"/>
  <c r="AF35" i="23"/>
  <c r="O35" i="23"/>
  <c r="AK35" i="23"/>
  <c r="M151" i="8"/>
  <c r="F153" i="8"/>
  <c r="AB35" i="23"/>
  <c r="K35" i="23"/>
  <c r="N153" i="8"/>
  <c r="AJ35" i="23"/>
  <c r="T35" i="23"/>
  <c r="U32" i="23"/>
  <c r="AK74" i="2"/>
  <c r="AK112" i="2" s="1"/>
  <c r="AO74" i="2"/>
  <c r="AO112" i="2" s="1"/>
  <c r="AH56" i="2"/>
  <c r="AH94" i="2" s="1"/>
  <c r="AM56" i="2"/>
  <c r="AM94" i="2" s="1"/>
  <c r="AH52" i="2"/>
  <c r="AH90" i="2" s="1"/>
  <c r="AO52" i="2"/>
  <c r="AO90" i="2" s="1"/>
  <c r="AN52" i="2"/>
  <c r="AN90" i="2" s="1"/>
  <c r="AE52" i="2"/>
  <c r="AE90" i="2" s="1"/>
  <c r="AJ44" i="2"/>
  <c r="AJ82" i="2" s="1"/>
  <c r="AL44" i="2"/>
  <c r="AL82" i="2" s="1"/>
  <c r="AI44" i="2"/>
  <c r="AI82" i="2" s="1"/>
  <c r="AJ58" i="8"/>
  <c r="AJ96" i="8" s="1"/>
  <c r="AO58" i="8"/>
  <c r="AO96" i="8" s="1"/>
  <c r="AM46" i="8"/>
  <c r="AM84" i="8" s="1"/>
  <c r="AK46" i="8"/>
  <c r="AK84" i="8" s="1"/>
  <c r="M186" i="2"/>
  <c r="M109" i="2"/>
  <c r="M147" i="2" s="1"/>
  <c r="N111" i="2"/>
  <c r="N149" i="2" s="1"/>
  <c r="N188" i="2"/>
  <c r="F40" i="2"/>
  <c r="K189" i="8"/>
  <c r="J105" i="8"/>
  <c r="J143" i="8" s="1"/>
  <c r="O83" i="8"/>
  <c r="O121" i="8" s="1"/>
  <c r="G103" i="8"/>
  <c r="G141" i="8" s="1"/>
  <c r="AE74" i="2"/>
  <c r="AE112" i="2" s="1"/>
  <c r="AJ56" i="2"/>
  <c r="AJ94" i="2" s="1"/>
  <c r="AH44" i="2"/>
  <c r="AH82" i="2" s="1"/>
  <c r="AG58" i="8"/>
  <c r="AG96" i="8" s="1"/>
  <c r="P186" i="8"/>
  <c r="P109" i="8"/>
  <c r="P147" i="8" s="1"/>
  <c r="L107" i="2"/>
  <c r="L145" i="2" s="1"/>
  <c r="L184" i="2"/>
  <c r="J86" i="8"/>
  <c r="J124" i="8" s="1"/>
  <c r="J163" i="8"/>
  <c r="AJ64" i="2"/>
  <c r="AJ102" i="2" s="1"/>
  <c r="AF64" i="2"/>
  <c r="AF102" i="2" s="1"/>
  <c r="AO64" i="2"/>
  <c r="AO102" i="2" s="1"/>
  <c r="AN54" i="8"/>
  <c r="AN92" i="8" s="1"/>
  <c r="AK54" i="8"/>
  <c r="AK92" i="8" s="1"/>
  <c r="J111" i="2"/>
  <c r="J149" i="2" s="1"/>
  <c r="J188" i="2"/>
  <c r="J88" i="8"/>
  <c r="J126" i="8" s="1"/>
  <c r="M181" i="8"/>
  <c r="N177" i="8"/>
  <c r="AO46" i="8"/>
  <c r="AO84" i="8" s="1"/>
  <c r="BJ109" i="14"/>
  <c r="BJ61" i="14"/>
  <c r="M173" i="8"/>
  <c r="Q169" i="8"/>
  <c r="G163" i="8"/>
  <c r="Q161" i="8"/>
  <c r="I173" i="8"/>
  <c r="G178" i="8"/>
  <c r="G93" i="8"/>
  <c r="G131" i="8" s="1"/>
  <c r="J167" i="8"/>
  <c r="Q84" i="2"/>
  <c r="Q122" i="2" s="1"/>
  <c r="P113" i="8"/>
  <c r="P151" i="8" s="1"/>
  <c r="M179" i="8"/>
  <c r="H176" i="8"/>
  <c r="M171" i="8"/>
  <c r="L164" i="8"/>
  <c r="N85" i="8"/>
  <c r="N123" i="8" s="1"/>
  <c r="Q173" i="8"/>
  <c r="T132" i="8"/>
  <c r="Q174" i="8"/>
  <c r="O168" i="8"/>
  <c r="O176" i="2"/>
  <c r="O99" i="2"/>
  <c r="O137" i="2" s="1"/>
  <c r="K95" i="2"/>
  <c r="K133" i="2" s="1"/>
  <c r="K172" i="2"/>
  <c r="I158" i="2"/>
  <c r="I81" i="2"/>
  <c r="I119" i="2" s="1"/>
  <c r="AK64" i="2"/>
  <c r="AK102" i="2" s="1"/>
  <c r="AF56" i="2"/>
  <c r="AF94" i="2" s="1"/>
  <c r="AL52" i="2"/>
  <c r="AL90" i="2" s="1"/>
  <c r="AF44" i="2"/>
  <c r="AF82" i="2" s="1"/>
  <c r="H86" i="8"/>
  <c r="H124" i="8" s="1"/>
  <c r="H163" i="8"/>
  <c r="AJ76" i="2"/>
  <c r="AJ114" i="2" s="1"/>
  <c r="AL76" i="2"/>
  <c r="AL114" i="2" s="1"/>
  <c r="AI76" i="2"/>
  <c r="AI114" i="2" s="1"/>
  <c r="AE76" i="2"/>
  <c r="AE114" i="2" s="1"/>
  <c r="AI66" i="2"/>
  <c r="AI104" i="2" s="1"/>
  <c r="AE66" i="2"/>
  <c r="AE104" i="2" s="1"/>
  <c r="AK66" i="2"/>
  <c r="AK104" i="2" s="1"/>
  <c r="AG62" i="2"/>
  <c r="AG100" i="2" s="1"/>
  <c r="AN62" i="2"/>
  <c r="AN100" i="2" s="1"/>
  <c r="AH62" i="2"/>
  <c r="AH100" i="2" s="1"/>
  <c r="AE62" i="2"/>
  <c r="AE100" i="2" s="1"/>
  <c r="AG58" i="2"/>
  <c r="AG96" i="2" s="1"/>
  <c r="AO58" i="2"/>
  <c r="AO96" i="2" s="1"/>
  <c r="AJ58" i="2"/>
  <c r="AJ96" i="2" s="1"/>
  <c r="AJ54" i="2"/>
  <c r="AJ92" i="2" s="1"/>
  <c r="AF54" i="2"/>
  <c r="AF92" i="2" s="1"/>
  <c r="AM54" i="2"/>
  <c r="AM92" i="2" s="1"/>
  <c r="AE54" i="2"/>
  <c r="AE92" i="2" s="1"/>
  <c r="AH54" i="2"/>
  <c r="AH92" i="2" s="1"/>
  <c r="AL50" i="2"/>
  <c r="AL88" i="2" s="1"/>
  <c r="AG50" i="2"/>
  <c r="AG88" i="2" s="1"/>
  <c r="AL46" i="2"/>
  <c r="AL84" i="2" s="1"/>
  <c r="AG46" i="2"/>
  <c r="AG84" i="2" s="1"/>
  <c r="AO46" i="2"/>
  <c r="AO84" i="2" s="1"/>
  <c r="AG48" i="8"/>
  <c r="AG86" i="8" s="1"/>
  <c r="AK48" i="8"/>
  <c r="AK86" i="8" s="1"/>
  <c r="R177" i="8"/>
  <c r="S23" i="8"/>
  <c r="T23" i="8" s="1"/>
  <c r="T177" i="8" s="1"/>
  <c r="AS61" i="14"/>
  <c r="AI73" i="8"/>
  <c r="AI111" i="8" s="1"/>
  <c r="P87" i="8"/>
  <c r="P125" i="8" s="1"/>
  <c r="P164" i="8"/>
  <c r="K101" i="8"/>
  <c r="K139" i="8" s="1"/>
  <c r="K178" i="8"/>
  <c r="N182" i="8"/>
  <c r="N105" i="8"/>
  <c r="N143" i="8" s="1"/>
  <c r="AJ78" i="2"/>
  <c r="AJ116" i="2" s="1"/>
  <c r="AF78" i="2"/>
  <c r="AF116" i="2" s="1"/>
  <c r="AM78" i="2"/>
  <c r="AM116" i="2" s="1"/>
  <c r="AH78" i="2"/>
  <c r="AH116" i="2" s="1"/>
  <c r="AI60" i="2"/>
  <c r="AI98" i="2" s="1"/>
  <c r="AO60" i="2"/>
  <c r="AO98" i="2" s="1"/>
  <c r="AN60" i="2"/>
  <c r="AN98" i="2" s="1"/>
  <c r="AD86" i="2"/>
  <c r="AF48" i="2"/>
  <c r="AF86" i="2" s="1"/>
  <c r="AL48" i="2"/>
  <c r="AL86" i="2" s="1"/>
  <c r="AE48" i="2"/>
  <c r="AE86" i="2" s="1"/>
  <c r="AK48" i="2"/>
  <c r="AK86" i="2" s="1"/>
  <c r="AL62" i="8"/>
  <c r="AL100" i="8" s="1"/>
  <c r="AJ62" i="8"/>
  <c r="AJ100" i="8" s="1"/>
  <c r="BM61" i="14"/>
  <c r="BM109" i="14"/>
  <c r="BM165" i="14"/>
  <c r="O178" i="8"/>
  <c r="P99" i="8"/>
  <c r="P137" i="8" s="1"/>
  <c r="AH74" i="2"/>
  <c r="AH112" i="2" s="1"/>
  <c r="M161" i="8"/>
  <c r="N86" i="8"/>
  <c r="N124" i="8" s="1"/>
  <c r="Q100" i="2"/>
  <c r="Q138" i="2" s="1"/>
  <c r="I104" i="8"/>
  <c r="I142" i="8" s="1"/>
  <c r="Q165" i="2"/>
  <c r="K93" i="8"/>
  <c r="K131" i="8" s="1"/>
  <c r="N167" i="8"/>
  <c r="Q102" i="8"/>
  <c r="Q140" i="8" s="1"/>
  <c r="L99" i="8"/>
  <c r="L137" i="8" s="1"/>
  <c r="Q171" i="8"/>
  <c r="H87" i="8"/>
  <c r="H125" i="8" s="1"/>
  <c r="J100" i="8"/>
  <c r="J138" i="8" s="1"/>
  <c r="N88" i="8"/>
  <c r="N126" i="8" s="1"/>
  <c r="AE64" i="2"/>
  <c r="AE102" i="2" s="1"/>
  <c r="AL78" i="2"/>
  <c r="AL116" i="2" s="1"/>
  <c r="AM74" i="2"/>
  <c r="AM112" i="2" s="1"/>
  <c r="AG64" i="2"/>
  <c r="AG102" i="2" s="1"/>
  <c r="AJ60" i="2"/>
  <c r="AJ98" i="2" s="1"/>
  <c r="AJ52" i="2"/>
  <c r="AJ90" i="2" s="1"/>
  <c r="AO48" i="2"/>
  <c r="AO86" i="2" s="1"/>
  <c r="AN44" i="2"/>
  <c r="AN82" i="2" s="1"/>
  <c r="AI50" i="8"/>
  <c r="AI88" i="8" s="1"/>
  <c r="S129" i="8"/>
  <c r="AO62" i="8"/>
  <c r="AO100" i="8" s="1"/>
  <c r="H179" i="8"/>
  <c r="H102" i="8"/>
  <c r="H140" i="8" s="1"/>
  <c r="AI76" i="8"/>
  <c r="AI114" i="8" s="1"/>
  <c r="AD98" i="2"/>
  <c r="AL75" i="2"/>
  <c r="AL113" i="2" s="1"/>
  <c r="AK75" i="2"/>
  <c r="AK113" i="2" s="1"/>
  <c r="AH65" i="2"/>
  <c r="AH103" i="2" s="1"/>
  <c r="AG65" i="2"/>
  <c r="AG103" i="2" s="1"/>
  <c r="AL61" i="2"/>
  <c r="AL99" i="2" s="1"/>
  <c r="AE61" i="2"/>
  <c r="AE99" i="2" s="1"/>
  <c r="AL57" i="2"/>
  <c r="AL95" i="2" s="1"/>
  <c r="AH57" i="2"/>
  <c r="AH95" i="2" s="1"/>
  <c r="AJ49" i="2"/>
  <c r="AJ87" i="2" s="1"/>
  <c r="AN49" i="2"/>
  <c r="AN87" i="2" s="1"/>
  <c r="AF45" i="2"/>
  <c r="AF83" i="2" s="1"/>
  <c r="AO45" i="2"/>
  <c r="AO83" i="2" s="1"/>
  <c r="AE45" i="2"/>
  <c r="AE83" i="2" s="1"/>
  <c r="AH63" i="8"/>
  <c r="AH101" i="8" s="1"/>
  <c r="AL63" i="8"/>
  <c r="AL101" i="8" s="1"/>
  <c r="AF47" i="8"/>
  <c r="AF85" i="8" s="1"/>
  <c r="AJ47" i="8"/>
  <c r="AJ85" i="8" s="1"/>
  <c r="AN43" i="2"/>
  <c r="AN81" i="2" s="1"/>
  <c r="AF43" i="2"/>
  <c r="AF81" i="2" s="1"/>
  <c r="AE43" i="2"/>
  <c r="AE81" i="2" s="1"/>
  <c r="R164" i="8"/>
  <c r="S10" i="8"/>
  <c r="S125" i="8" s="1"/>
  <c r="BM213" i="14"/>
  <c r="AW109" i="14"/>
  <c r="AW213" i="14"/>
  <c r="S188" i="2"/>
  <c r="AH71" i="8"/>
  <c r="AH109" i="8" s="1"/>
  <c r="AJ71" i="8"/>
  <c r="AJ109" i="8" s="1"/>
  <c r="AF71" i="8"/>
  <c r="AF109" i="8" s="1"/>
  <c r="AE71" i="8"/>
  <c r="AE109" i="8" s="1"/>
  <c r="AN71" i="8"/>
  <c r="AN109" i="8" s="1"/>
  <c r="Z260" i="14"/>
  <c r="AT260" i="14"/>
  <c r="CX260" i="14"/>
  <c r="DJ260" i="14"/>
  <c r="DM260" i="14"/>
  <c r="X260" i="14"/>
  <c r="CV260" i="14"/>
  <c r="CZ260" i="14"/>
  <c r="CI260" i="14"/>
  <c r="DO260" i="14"/>
  <c r="AD109" i="8"/>
  <c r="AG3" i="24"/>
  <c r="R186" i="8"/>
  <c r="S32" i="8"/>
  <c r="T32" i="8" s="1"/>
  <c r="U32" i="8" s="1"/>
  <c r="AI70" i="8"/>
  <c r="AI108" i="8" s="1"/>
  <c r="AO70" i="8"/>
  <c r="AO108" i="8" s="1"/>
  <c r="AL70" i="8"/>
  <c r="AL108" i="8" s="1"/>
  <c r="J109" i="8"/>
  <c r="J147" i="8" s="1"/>
  <c r="J186" i="8"/>
  <c r="CU213" i="14"/>
  <c r="CU109" i="14"/>
  <c r="DO213" i="14"/>
  <c r="DO165" i="14"/>
  <c r="AM71" i="8"/>
  <c r="AM109" i="8" s="1"/>
  <c r="AI71" i="8"/>
  <c r="AI109" i="8" s="1"/>
  <c r="Q186" i="8"/>
  <c r="AM3" i="24"/>
  <c r="N106" i="8"/>
  <c r="N144" i="8" s="1"/>
  <c r="N183" i="8"/>
  <c r="J106" i="2"/>
  <c r="J144" i="2" s="1"/>
  <c r="J183" i="2"/>
  <c r="K107" i="2"/>
  <c r="K145" i="2" s="1"/>
  <c r="K184" i="2"/>
  <c r="T33" i="8"/>
  <c r="T187" i="8" s="1"/>
  <c r="S187" i="8"/>
  <c r="M37" i="23"/>
  <c r="W37" i="23"/>
  <c r="AJ37" i="23"/>
  <c r="E37" i="23"/>
  <c r="N37" i="23"/>
  <c r="AA37" i="23"/>
  <c r="W3" i="24"/>
  <c r="Z3" i="24"/>
  <c r="R37" i="23"/>
  <c r="P150" i="8"/>
  <c r="M190" i="8"/>
  <c r="Q151" i="8"/>
  <c r="F152" i="2"/>
  <c r="F152" i="8"/>
  <c r="AH69" i="2"/>
  <c r="AH107" i="2" s="1"/>
  <c r="G186" i="2"/>
  <c r="AJ3" i="24"/>
  <c r="AD37" i="23"/>
  <c r="R169" i="2"/>
  <c r="S15" i="2"/>
  <c r="S169" i="2" s="1"/>
  <c r="R40" i="2"/>
  <c r="P170" i="8"/>
  <c r="S168" i="8"/>
  <c r="O98" i="8"/>
  <c r="O136" i="8" s="1"/>
  <c r="N94" i="8"/>
  <c r="N132" i="8" s="1"/>
  <c r="H169" i="8"/>
  <c r="H161" i="8"/>
  <c r="J159" i="8"/>
  <c r="Q92" i="2"/>
  <c r="Q130" i="2" s="1"/>
  <c r="Q167" i="8"/>
  <c r="Q89" i="8"/>
  <c r="Q127" i="8" s="1"/>
  <c r="Q173" i="2"/>
  <c r="M84" i="2"/>
  <c r="M122" i="2" s="1"/>
  <c r="N99" i="2"/>
  <c r="N137" i="2" s="1"/>
  <c r="G84" i="2"/>
  <c r="G122" i="2" s="1"/>
  <c r="L161" i="8"/>
  <c r="N82" i="8"/>
  <c r="N120" i="8" s="1"/>
  <c r="N97" i="8"/>
  <c r="N135" i="8" s="1"/>
  <c r="M178" i="2"/>
  <c r="M101" i="2"/>
  <c r="M139" i="2" s="1"/>
  <c r="N161" i="2"/>
  <c r="N84" i="2"/>
  <c r="N122" i="2" s="1"/>
  <c r="L159" i="8"/>
  <c r="L82" i="8"/>
  <c r="L120" i="8" s="1"/>
  <c r="Q162" i="8"/>
  <c r="Q85" i="8"/>
  <c r="Q123" i="8" s="1"/>
  <c r="AG74" i="2"/>
  <c r="AG112" i="2" s="1"/>
  <c r="AL74" i="2"/>
  <c r="AL112" i="2" s="1"/>
  <c r="AH64" i="2"/>
  <c r="AH102" i="2" s="1"/>
  <c r="AN64" i="2"/>
  <c r="AN102" i="2" s="1"/>
  <c r="AF60" i="2"/>
  <c r="AF98" i="2" s="1"/>
  <c r="AK60" i="2"/>
  <c r="AK98" i="2" s="1"/>
  <c r="AI56" i="2"/>
  <c r="AI94" i="2" s="1"/>
  <c r="AN56" i="2"/>
  <c r="AN94" i="2" s="1"/>
  <c r="AE56" i="2"/>
  <c r="AE94" i="2" s="1"/>
  <c r="AF52" i="2"/>
  <c r="AF90" i="2" s="1"/>
  <c r="AK52" i="2"/>
  <c r="AK90" i="2" s="1"/>
  <c r="S9" i="2"/>
  <c r="S163" i="2" s="1"/>
  <c r="S165" i="8"/>
  <c r="BT213" i="14"/>
  <c r="BT61" i="14"/>
  <c r="BT165" i="14"/>
  <c r="BT109" i="14"/>
  <c r="BX109" i="14"/>
  <c r="BX213" i="14"/>
  <c r="CZ109" i="14"/>
  <c r="CZ213" i="14"/>
  <c r="Y188" i="2"/>
  <c r="G189" i="8"/>
  <c r="J94" i="8"/>
  <c r="J132" i="8" s="1"/>
  <c r="M167" i="8"/>
  <c r="W61" i="14"/>
  <c r="W109" i="14"/>
  <c r="AA213" i="14"/>
  <c r="AA109" i="14"/>
  <c r="P184" i="8"/>
  <c r="P107" i="8"/>
  <c r="P145" i="8" s="1"/>
  <c r="N39" i="8"/>
  <c r="N193" i="8" s="1"/>
  <c r="F193" i="8"/>
  <c r="P169" i="8"/>
  <c r="P84" i="8"/>
  <c r="P122" i="8" s="1"/>
  <c r="G83" i="8"/>
  <c r="G121" i="8" s="1"/>
  <c r="I173" i="2"/>
  <c r="Q104" i="2"/>
  <c r="Q142" i="2" s="1"/>
  <c r="K102" i="2"/>
  <c r="K140" i="2" s="1"/>
  <c r="H158" i="2"/>
  <c r="P86" i="8"/>
  <c r="P124" i="8" s="1"/>
  <c r="P163" i="8"/>
  <c r="S27" i="2"/>
  <c r="S181" i="2" s="1"/>
  <c r="R181" i="2"/>
  <c r="S166" i="8"/>
  <c r="DK213" i="14"/>
  <c r="DK61" i="14"/>
  <c r="DK109" i="14"/>
  <c r="DN254" i="14"/>
  <c r="DN150" i="14"/>
  <c r="DA153" i="14"/>
  <c r="DA257" i="14"/>
  <c r="J106" i="8"/>
  <c r="J144" i="8" s="1"/>
  <c r="J183" i="8"/>
  <c r="M111" i="2"/>
  <c r="M149" i="2" s="1"/>
  <c r="M188" i="2"/>
  <c r="O192" i="2"/>
  <c r="AE44" i="2"/>
  <c r="AE82" i="2" s="1"/>
  <c r="AN48" i="2"/>
  <c r="AN86" i="2" s="1"/>
  <c r="AH48" i="2"/>
  <c r="AH86" i="2" s="1"/>
  <c r="AG46" i="8"/>
  <c r="AG84" i="8" s="1"/>
  <c r="AE50" i="8"/>
  <c r="AE88" i="8" s="1"/>
  <c r="AE58" i="8"/>
  <c r="AE96" i="8" s="1"/>
  <c r="AE66" i="8"/>
  <c r="AE104" i="8" s="1"/>
  <c r="AN78" i="8"/>
  <c r="AN116" i="8" s="1"/>
  <c r="AD92" i="8"/>
  <c r="T171" i="8"/>
  <c r="R158" i="8"/>
  <c r="R182" i="8"/>
  <c r="R136" i="2"/>
  <c r="R132" i="2"/>
  <c r="R124" i="2"/>
  <c r="R120" i="2"/>
  <c r="R143" i="8"/>
  <c r="R135" i="8"/>
  <c r="R127" i="8"/>
  <c r="AS165" i="14"/>
  <c r="AL213" i="14"/>
  <c r="DC213" i="14"/>
  <c r="DN258" i="14"/>
  <c r="AW165" i="14"/>
  <c r="DG61" i="14"/>
  <c r="DG165" i="14"/>
  <c r="CQ165" i="14"/>
  <c r="AS109" i="14"/>
  <c r="AN188" i="2"/>
  <c r="S31" i="8"/>
  <c r="S185" i="8" s="1"/>
  <c r="AK69" i="2"/>
  <c r="AK107" i="2" s="1"/>
  <c r="AM70" i="2"/>
  <c r="AM108" i="2" s="1"/>
  <c r="AE69" i="2"/>
  <c r="AE107" i="2" s="1"/>
  <c r="Q185" i="2"/>
  <c r="J184" i="2"/>
  <c r="AR3" i="24"/>
  <c r="O107" i="2"/>
  <c r="O145" i="2" s="1"/>
  <c r="K108" i="2"/>
  <c r="K146" i="2" s="1"/>
  <c r="O111" i="2"/>
  <c r="O149" i="2" s="1"/>
  <c r="AF73" i="8"/>
  <c r="AF111" i="8" s="1"/>
  <c r="AH73" i="8"/>
  <c r="AH111" i="8" s="1"/>
  <c r="AN68" i="2"/>
  <c r="AN106" i="2" s="1"/>
  <c r="AI69" i="2"/>
  <c r="AI107" i="2" s="1"/>
  <c r="AO69" i="2"/>
  <c r="AO107" i="2" s="1"/>
  <c r="AJ69" i="2"/>
  <c r="AJ107" i="2" s="1"/>
  <c r="AM69" i="2"/>
  <c r="AM107" i="2" s="1"/>
  <c r="M183" i="2"/>
  <c r="N184" i="2"/>
  <c r="O3" i="24"/>
  <c r="AO35" i="23"/>
  <c r="BH165" i="14"/>
  <c r="CE165" i="14"/>
  <c r="CO153" i="14"/>
  <c r="F156" i="14"/>
  <c r="F158" i="14" s="1"/>
  <c r="F161" i="14" s="1"/>
  <c r="BG260" i="14"/>
  <c r="AC260" i="14"/>
  <c r="AG260" i="14"/>
  <c r="BE260" i="14"/>
  <c r="BY260" i="14"/>
  <c r="CS260" i="14"/>
  <c r="DI260" i="14"/>
  <c r="T260" i="14"/>
  <c r="AF260" i="14"/>
  <c r="AZ260" i="14"/>
  <c r="BT260" i="14"/>
  <c r="CF260" i="14"/>
  <c r="CR260" i="14"/>
  <c r="AP260" i="14"/>
  <c r="BF260" i="14"/>
  <c r="BR260" i="14"/>
  <c r="AI3" i="24"/>
  <c r="L181" i="8"/>
  <c r="H182" i="8"/>
  <c r="Q81" i="8"/>
  <c r="Q119" i="8" s="1"/>
  <c r="R179" i="2"/>
  <c r="S25" i="2"/>
  <c r="S140" i="2" s="1"/>
  <c r="R167" i="2"/>
  <c r="S13" i="2"/>
  <c r="S128" i="2" s="1"/>
  <c r="R161" i="2"/>
  <c r="S7" i="2"/>
  <c r="S161" i="2" s="1"/>
  <c r="R128" i="2"/>
  <c r="S25" i="8"/>
  <c r="S179" i="8" s="1"/>
  <c r="R179" i="8"/>
  <c r="R140" i="2"/>
  <c r="AY109" i="14"/>
  <c r="AY213" i="14"/>
  <c r="AY165" i="14"/>
  <c r="AY61" i="14"/>
  <c r="I158" i="8"/>
  <c r="K91" i="8"/>
  <c r="K129" i="8" s="1"/>
  <c r="L169" i="8"/>
  <c r="L92" i="8"/>
  <c r="L130" i="8" s="1"/>
  <c r="J102" i="8"/>
  <c r="J140" i="8" s="1"/>
  <c r="J179" i="8"/>
  <c r="AC109" i="14"/>
  <c r="AC213" i="14"/>
  <c r="AC61" i="14"/>
  <c r="AG61" i="14"/>
  <c r="AG213" i="14"/>
  <c r="AK213" i="14"/>
  <c r="AK61" i="14"/>
  <c r="CH61" i="14"/>
  <c r="CH109" i="14"/>
  <c r="CH165" i="14"/>
  <c r="CH213" i="14"/>
  <c r="CL213" i="14"/>
  <c r="CL61" i="14"/>
  <c r="CP61" i="14"/>
  <c r="CP165" i="14"/>
  <c r="CP213" i="14"/>
  <c r="CP109" i="14"/>
  <c r="CX109" i="14"/>
  <c r="CX61" i="14"/>
  <c r="CX165" i="14"/>
  <c r="CX213" i="14"/>
  <c r="DF61" i="14"/>
  <c r="DF165" i="14"/>
  <c r="DF109" i="14"/>
  <c r="DF213" i="14"/>
  <c r="DA258" i="14"/>
  <c r="DA154" i="14"/>
  <c r="M158" i="8"/>
  <c r="M81" i="8"/>
  <c r="M119" i="8" s="1"/>
  <c r="BI213" i="14"/>
  <c r="BI109" i="14"/>
  <c r="BI61" i="14"/>
  <c r="P181" i="8"/>
  <c r="O88" i="8"/>
  <c r="O126" i="8" s="1"/>
  <c r="O165" i="8"/>
  <c r="L189" i="8"/>
  <c r="L112" i="8"/>
  <c r="L150" i="8" s="1"/>
  <c r="AD115" i="2"/>
  <c r="AF77" i="2"/>
  <c r="AF115" i="2" s="1"/>
  <c r="AJ77" i="2"/>
  <c r="AJ115" i="2" s="1"/>
  <c r="AN77" i="2"/>
  <c r="AN115" i="2" s="1"/>
  <c r="AE77" i="2"/>
  <c r="AE115" i="2" s="1"/>
  <c r="AG77" i="2"/>
  <c r="AG115" i="2" s="1"/>
  <c r="AL77" i="2"/>
  <c r="AL115" i="2" s="1"/>
  <c r="AH77" i="2"/>
  <c r="AH115" i="2" s="1"/>
  <c r="AM77" i="2"/>
  <c r="AM115" i="2" s="1"/>
  <c r="AK77" i="2"/>
  <c r="AK115" i="2" s="1"/>
  <c r="AD105" i="2"/>
  <c r="AG67" i="2"/>
  <c r="AG105" i="2" s="1"/>
  <c r="AK67" i="2"/>
  <c r="AK105" i="2" s="1"/>
  <c r="AO67" i="2"/>
  <c r="AO105" i="2" s="1"/>
  <c r="AE67" i="2"/>
  <c r="AE105" i="2" s="1"/>
  <c r="AJ67" i="2"/>
  <c r="AJ105" i="2" s="1"/>
  <c r="AF67" i="2"/>
  <c r="AF105" i="2" s="1"/>
  <c r="AL67" i="2"/>
  <c r="AL105" i="2" s="1"/>
  <c r="AI67" i="2"/>
  <c r="AI105" i="2" s="1"/>
  <c r="AN67" i="2"/>
  <c r="AN105" i="2" s="1"/>
  <c r="AD101" i="2"/>
  <c r="AI63" i="2"/>
  <c r="AI101" i="2" s="1"/>
  <c r="AM63" i="2"/>
  <c r="AM101" i="2" s="1"/>
  <c r="AE63" i="2"/>
  <c r="AE101" i="2" s="1"/>
  <c r="AF63" i="2"/>
  <c r="AF101" i="2" s="1"/>
  <c r="AK63" i="2"/>
  <c r="AK101" i="2" s="1"/>
  <c r="AG63" i="2"/>
  <c r="AG101" i="2" s="1"/>
  <c r="AL63" i="2"/>
  <c r="AL101" i="2" s="1"/>
  <c r="AJ63" i="2"/>
  <c r="AJ101" i="2" s="1"/>
  <c r="AO63" i="2"/>
  <c r="AO101" i="2" s="1"/>
  <c r="AD97" i="2"/>
  <c r="AH59" i="2"/>
  <c r="AH97" i="2" s="1"/>
  <c r="AL59" i="2"/>
  <c r="AL97" i="2" s="1"/>
  <c r="AE59" i="2"/>
  <c r="AE97" i="2" s="1"/>
  <c r="AG59" i="2"/>
  <c r="AG97" i="2" s="1"/>
  <c r="AM59" i="2"/>
  <c r="AM97" i="2" s="1"/>
  <c r="AI59" i="2"/>
  <c r="AI97" i="2" s="1"/>
  <c r="AN59" i="2"/>
  <c r="AN97" i="2" s="1"/>
  <c r="AF59" i="2"/>
  <c r="AF97" i="2" s="1"/>
  <c r="AK59" i="2"/>
  <c r="AK97" i="2" s="1"/>
  <c r="AD93" i="2"/>
  <c r="AF55" i="2"/>
  <c r="AF93" i="2" s="1"/>
  <c r="AJ55" i="2"/>
  <c r="AJ93" i="2" s="1"/>
  <c r="AN55" i="2"/>
  <c r="AN93" i="2" s="1"/>
  <c r="AE55" i="2"/>
  <c r="AE93" i="2" s="1"/>
  <c r="AH55" i="2"/>
  <c r="AH93" i="2" s="1"/>
  <c r="AM55" i="2"/>
  <c r="AM93" i="2" s="1"/>
  <c r="AI55" i="2"/>
  <c r="AI93" i="2" s="1"/>
  <c r="AO55" i="2"/>
  <c r="AO93" i="2" s="1"/>
  <c r="AG55" i="2"/>
  <c r="AG93" i="2" s="1"/>
  <c r="AL55" i="2"/>
  <c r="AL93" i="2" s="1"/>
  <c r="AD89" i="2"/>
  <c r="AG51" i="2"/>
  <c r="AG89" i="2" s="1"/>
  <c r="AK51" i="2"/>
  <c r="AK89" i="2" s="1"/>
  <c r="AO51" i="2"/>
  <c r="AO89" i="2" s="1"/>
  <c r="AE51" i="2"/>
  <c r="AE89" i="2" s="1"/>
  <c r="AH51" i="2"/>
  <c r="AH89" i="2" s="1"/>
  <c r="AM51" i="2"/>
  <c r="AM89" i="2" s="1"/>
  <c r="AI51" i="2"/>
  <c r="AI89" i="2" s="1"/>
  <c r="AN51" i="2"/>
  <c r="AN89" i="2" s="1"/>
  <c r="AF51" i="2"/>
  <c r="AF89" i="2" s="1"/>
  <c r="AL51" i="2"/>
  <c r="AL89" i="2" s="1"/>
  <c r="AD85" i="2"/>
  <c r="AF47" i="2"/>
  <c r="AF85" i="2" s="1"/>
  <c r="AJ47" i="2"/>
  <c r="AJ85" i="2" s="1"/>
  <c r="AN47" i="2"/>
  <c r="AN85" i="2" s="1"/>
  <c r="AE47" i="2"/>
  <c r="AE85" i="2" s="1"/>
  <c r="AI47" i="2"/>
  <c r="AI85" i="2" s="1"/>
  <c r="AO47" i="2"/>
  <c r="AO85" i="2" s="1"/>
  <c r="AK47" i="2"/>
  <c r="AK85" i="2" s="1"/>
  <c r="AH47" i="2"/>
  <c r="AH85" i="2" s="1"/>
  <c r="AM47" i="2"/>
  <c r="AM85" i="2" s="1"/>
  <c r="AK43" i="8"/>
  <c r="AK81" i="8" s="1"/>
  <c r="AN43" i="8"/>
  <c r="AN81" i="8" s="1"/>
  <c r="AL43" i="8"/>
  <c r="AL81" i="8" s="1"/>
  <c r="AD81" i="8"/>
  <c r="AH43" i="8"/>
  <c r="AH81" i="8" s="1"/>
  <c r="AF75" i="8"/>
  <c r="AF113" i="8" s="1"/>
  <c r="AK75" i="8"/>
  <c r="AK113" i="8" s="1"/>
  <c r="AH65" i="8"/>
  <c r="AH103" i="8" s="1"/>
  <c r="AM65" i="8"/>
  <c r="AM103" i="8" s="1"/>
  <c r="AL65" i="8"/>
  <c r="AL103" i="8" s="1"/>
  <c r="AL61" i="8"/>
  <c r="AL99" i="8" s="1"/>
  <c r="AG61" i="8"/>
  <c r="AG99" i="8" s="1"/>
  <c r="AM61" i="8"/>
  <c r="AM99" i="8" s="1"/>
  <c r="AJ57" i="8"/>
  <c r="AJ95" i="8" s="1"/>
  <c r="AK57" i="8"/>
  <c r="AK95" i="8" s="1"/>
  <c r="AF57" i="8"/>
  <c r="AF95" i="8" s="1"/>
  <c r="AN57" i="8"/>
  <c r="AN95" i="8" s="1"/>
  <c r="AJ53" i="8"/>
  <c r="AJ91" i="8" s="1"/>
  <c r="AN53" i="8"/>
  <c r="AN91" i="8" s="1"/>
  <c r="AF53" i="8"/>
  <c r="AF91" i="8" s="1"/>
  <c r="AK53" i="8"/>
  <c r="AK91" i="8" s="1"/>
  <c r="AK49" i="8"/>
  <c r="AK87" i="8" s="1"/>
  <c r="AO49" i="8"/>
  <c r="AO87" i="8" s="1"/>
  <c r="AG49" i="8"/>
  <c r="AG87" i="8" s="1"/>
  <c r="AL49" i="8"/>
  <c r="AL87" i="8" s="1"/>
  <c r="AM45" i="8"/>
  <c r="AM83" i="8" s="1"/>
  <c r="AI45" i="8"/>
  <c r="AI83" i="8" s="1"/>
  <c r="AD83" i="8"/>
  <c r="BI165" i="14"/>
  <c r="BO213" i="14"/>
  <c r="BO165" i="14"/>
  <c r="BO61" i="14"/>
  <c r="BS61" i="14"/>
  <c r="BS109" i="14"/>
  <c r="BY109" i="14"/>
  <c r="BY213" i="14"/>
  <c r="CS165" i="14"/>
  <c r="CS61" i="14"/>
  <c r="CW109" i="14"/>
  <c r="CW165" i="14"/>
  <c r="DE109" i="14"/>
  <c r="DE165" i="14"/>
  <c r="DE61" i="14"/>
  <c r="J260" i="14"/>
  <c r="R260" i="14"/>
  <c r="AL260" i="14"/>
  <c r="AX260" i="14"/>
  <c r="BV260" i="14"/>
  <c r="CD260" i="14"/>
  <c r="CH260" i="14"/>
  <c r="CL260" i="14"/>
  <c r="DF260" i="14"/>
  <c r="I260" i="14"/>
  <c r="Y260" i="14"/>
  <c r="AK260" i="14"/>
  <c r="AO260" i="14"/>
  <c r="BA260" i="14"/>
  <c r="BM260" i="14"/>
  <c r="BQ260" i="14"/>
  <c r="BU260" i="14"/>
  <c r="CC260" i="14"/>
  <c r="CG260" i="14"/>
  <c r="DE260" i="14"/>
  <c r="D260" i="14"/>
  <c r="H260" i="14"/>
  <c r="AJ260" i="14"/>
  <c r="BD260" i="14"/>
  <c r="BH260" i="14"/>
  <c r="BL260" i="14"/>
  <c r="DD260" i="14"/>
  <c r="EE259" i="14" s="1"/>
  <c r="DP260" i="14"/>
  <c r="AI260" i="14"/>
  <c r="AU260" i="14"/>
  <c r="BC260" i="14"/>
  <c r="X188" i="2"/>
  <c r="M36" i="2"/>
  <c r="M190" i="2" s="1"/>
  <c r="K36" i="2"/>
  <c r="K190" i="2" s="1"/>
  <c r="I36" i="2"/>
  <c r="I190" i="2" s="1"/>
  <c r="O36" i="2"/>
  <c r="O190" i="2" s="1"/>
  <c r="J36" i="2"/>
  <c r="J190" i="2" s="1"/>
  <c r="N36" i="2"/>
  <c r="Q36" i="2"/>
  <c r="Q190" i="2" s="1"/>
  <c r="G36" i="2"/>
  <c r="G190" i="2" s="1"/>
  <c r="K37" i="8"/>
  <c r="K191" i="8" s="1"/>
  <c r="J37" i="8"/>
  <c r="J191" i="8" s="1"/>
  <c r="N37" i="8"/>
  <c r="G37" i="8"/>
  <c r="G191" i="8" s="1"/>
  <c r="O37" i="8"/>
  <c r="O191" i="8" s="1"/>
  <c r="F191" i="8"/>
  <c r="H37" i="8"/>
  <c r="Q19" i="23"/>
  <c r="Q55" i="24"/>
  <c r="S187" i="2"/>
  <c r="T33" i="2"/>
  <c r="T187" i="2" s="1"/>
  <c r="AK3" i="23"/>
  <c r="Q3" i="23"/>
  <c r="AG3" i="23"/>
  <c r="I3" i="23"/>
  <c r="Y3" i="23"/>
  <c r="AC3" i="23"/>
  <c r="E3" i="23"/>
  <c r="M3" i="23"/>
  <c r="U3" i="23"/>
  <c r="AL38" i="23"/>
  <c r="AO38" i="23"/>
  <c r="O38" i="23"/>
  <c r="AE38" i="23"/>
  <c r="G38" i="23"/>
  <c r="W38" i="23"/>
  <c r="AK38" i="23"/>
  <c r="AA38" i="23"/>
  <c r="S38" i="23"/>
  <c r="AI38" i="23"/>
  <c r="AH68" i="8"/>
  <c r="AH106" i="8" s="1"/>
  <c r="AF68" i="8"/>
  <c r="AF106" i="8" s="1"/>
  <c r="AN68" i="8"/>
  <c r="AN106" i="8" s="1"/>
  <c r="AJ68" i="8"/>
  <c r="AJ106" i="8" s="1"/>
  <c r="AI68" i="8"/>
  <c r="AI106" i="8" s="1"/>
  <c r="AL68" i="8"/>
  <c r="AL106" i="8" s="1"/>
  <c r="AE68" i="8"/>
  <c r="AE106" i="8" s="1"/>
  <c r="AO68" i="8"/>
  <c r="AO106" i="8" s="1"/>
  <c r="AD106" i="8"/>
  <c r="AM68" i="8"/>
  <c r="AM106" i="8" s="1"/>
  <c r="AG68" i="8"/>
  <c r="AG106" i="8" s="1"/>
  <c r="AK68" i="8"/>
  <c r="AK106" i="8" s="1"/>
  <c r="K106" i="2"/>
  <c r="K144" i="2" s="1"/>
  <c r="K183" i="2"/>
  <c r="AB111" i="2"/>
  <c r="AB149" i="2" s="1"/>
  <c r="AB188" i="2"/>
  <c r="K89" i="2"/>
  <c r="K127" i="2" s="1"/>
  <c r="I176" i="2"/>
  <c r="G103" i="2"/>
  <c r="G141" i="2" s="1"/>
  <c r="K92" i="8"/>
  <c r="K130" i="8" s="1"/>
  <c r="K160" i="8"/>
  <c r="Q90" i="2"/>
  <c r="Q128" i="2" s="1"/>
  <c r="N190" i="2"/>
  <c r="AE75" i="2"/>
  <c r="AE113" i="2" s="1"/>
  <c r="AE53" i="2"/>
  <c r="AE91" i="2" s="1"/>
  <c r="AK65" i="2"/>
  <c r="AK103" i="2" s="1"/>
  <c r="AG57" i="2"/>
  <c r="AG95" i="2" s="1"/>
  <c r="AF49" i="2"/>
  <c r="AF87" i="2" s="1"/>
  <c r="AJ45" i="2"/>
  <c r="AJ83" i="2" s="1"/>
  <c r="AJ43" i="2"/>
  <c r="AJ81" i="2" s="1"/>
  <c r="N158" i="8"/>
  <c r="N81" i="8"/>
  <c r="N119" i="8" s="1"/>
  <c r="S132" i="8"/>
  <c r="H95" i="8"/>
  <c r="H133" i="8" s="1"/>
  <c r="H172" i="8"/>
  <c r="AG66" i="2"/>
  <c r="AG104" i="2" s="1"/>
  <c r="AL66" i="2"/>
  <c r="AL104" i="2" s="1"/>
  <c r="AJ62" i="2"/>
  <c r="AJ100" i="2" s="1"/>
  <c r="AO62" i="2"/>
  <c r="AO100" i="2" s="1"/>
  <c r="AI58" i="2"/>
  <c r="AI96" i="2" s="1"/>
  <c r="AN58" i="2"/>
  <c r="AN96" i="2" s="1"/>
  <c r="AH50" i="2"/>
  <c r="AH88" i="2" s="1"/>
  <c r="AM50" i="2"/>
  <c r="AM88" i="2" s="1"/>
  <c r="AF46" i="2"/>
  <c r="AF84" i="2" s="1"/>
  <c r="AK46" i="2"/>
  <c r="AK84" i="2" s="1"/>
  <c r="AK44" i="8"/>
  <c r="AK82" i="8" s="1"/>
  <c r="AI44" i="8"/>
  <c r="AI82" i="8" s="1"/>
  <c r="R175" i="2"/>
  <c r="S21" i="2"/>
  <c r="S175" i="2" s="1"/>
  <c r="F151" i="2"/>
  <c r="DB260" i="14"/>
  <c r="EC259" i="14" s="1"/>
  <c r="DI109" i="14"/>
  <c r="BA165" i="14"/>
  <c r="DA165" i="14"/>
  <c r="DP109" i="14"/>
  <c r="CF61" i="14"/>
  <c r="L37" i="8"/>
  <c r="L191" i="8" s="1"/>
  <c r="I108" i="2"/>
  <c r="I146" i="2" s="1"/>
  <c r="I185" i="2"/>
  <c r="I109" i="2"/>
  <c r="I147" i="2" s="1"/>
  <c r="I186" i="2"/>
  <c r="P109" i="2"/>
  <c r="P147" i="2" s="1"/>
  <c r="P186" i="2"/>
  <c r="I111" i="2"/>
  <c r="I149" i="2" s="1"/>
  <c r="I188" i="2"/>
  <c r="P111" i="2"/>
  <c r="P149" i="2" s="1"/>
  <c r="P188" i="2"/>
  <c r="U111" i="2"/>
  <c r="U149" i="2" s="1"/>
  <c r="U188" i="2"/>
  <c r="K38" i="23"/>
  <c r="AG75" i="2"/>
  <c r="AG113" i="2" s="1"/>
  <c r="AO75" i="2"/>
  <c r="AO113" i="2" s="1"/>
  <c r="AG61" i="2"/>
  <c r="AG99" i="2" s="1"/>
  <c r="AO61" i="2"/>
  <c r="AO99" i="2" s="1"/>
  <c r="AK55" i="8"/>
  <c r="AK93" i="8" s="1"/>
  <c r="AG55" i="8"/>
  <c r="AG93" i="8" s="1"/>
  <c r="CK165" i="14"/>
  <c r="AT61" i="14"/>
  <c r="AT165" i="14"/>
  <c r="BY61" i="14"/>
  <c r="CN213" i="14"/>
  <c r="CN165" i="14"/>
  <c r="CR165" i="14"/>
  <c r="CR213" i="14"/>
  <c r="ED258" i="14"/>
  <c r="DX254" i="14"/>
  <c r="DY254" i="14" s="1"/>
  <c r="EC258" i="14"/>
  <c r="AF188" i="2"/>
  <c r="L185" i="8"/>
  <c r="AM111" i="2"/>
  <c r="AM149" i="2" s="1"/>
  <c r="AM188" i="2"/>
  <c r="AF3" i="24"/>
  <c r="J107" i="8"/>
  <c r="J145" i="8" s="1"/>
  <c r="J184" i="8"/>
  <c r="H109" i="8"/>
  <c r="H147" i="8" s="1"/>
  <c r="H186" i="8"/>
  <c r="Q38" i="2"/>
  <c r="Q192" i="2" s="1"/>
  <c r="K38" i="2"/>
  <c r="K192" i="2" s="1"/>
  <c r="F192" i="2"/>
  <c r="O39" i="8"/>
  <c r="O193" i="8" s="1"/>
  <c r="H39" i="8"/>
  <c r="H193" i="8" s="1"/>
  <c r="G183" i="8"/>
  <c r="G106" i="8"/>
  <c r="G144" i="8" s="1"/>
  <c r="K106" i="8"/>
  <c r="K144" i="8" s="1"/>
  <c r="K183" i="8"/>
  <c r="N107" i="8"/>
  <c r="N145" i="8" s="1"/>
  <c r="N184" i="8"/>
  <c r="Q107" i="8"/>
  <c r="Q145" i="8" s="1"/>
  <c r="Q184" i="8"/>
  <c r="H108" i="8"/>
  <c r="H146" i="8" s="1"/>
  <c r="H185" i="8"/>
  <c r="P108" i="8"/>
  <c r="P146" i="8" s="1"/>
  <c r="P185" i="8"/>
  <c r="F153" i="2"/>
  <c r="R140" i="8"/>
  <c r="CQ213" i="14"/>
  <c r="CQ61" i="14"/>
  <c r="CN58" i="14"/>
  <c r="CN131" i="14"/>
  <c r="CN156" i="14" s="1"/>
  <c r="CN158" i="14" s="1"/>
  <c r="CN161" i="14" s="1"/>
  <c r="DG156" i="14"/>
  <c r="J156" i="14"/>
  <c r="J158" i="14" s="1"/>
  <c r="L260" i="14"/>
  <c r="P260" i="14"/>
  <c r="AB260" i="14"/>
  <c r="AN260" i="14"/>
  <c r="AR260" i="14"/>
  <c r="AV260" i="14"/>
  <c r="BP260" i="14"/>
  <c r="BX260" i="14"/>
  <c r="CB260" i="14"/>
  <c r="CJ260" i="14"/>
  <c r="DH260" i="14"/>
  <c r="DL260" i="14"/>
  <c r="O260" i="14"/>
  <c r="AA260" i="14"/>
  <c r="CA260" i="14"/>
  <c r="CU260" i="14"/>
  <c r="DC260" i="14"/>
  <c r="ED259" i="14" s="1"/>
  <c r="F260" i="14"/>
  <c r="AH260" i="14"/>
  <c r="BN260" i="14"/>
  <c r="CP260" i="14"/>
  <c r="CT260" i="14"/>
  <c r="Q260" i="14"/>
  <c r="AW260" i="14"/>
  <c r="BI260" i="14"/>
  <c r="CK260" i="14"/>
  <c r="CW260" i="14"/>
  <c r="N109" i="8"/>
  <c r="N147" i="8" s="1"/>
  <c r="N186" i="8"/>
  <c r="N111" i="8"/>
  <c r="N149" i="8" s="1"/>
  <c r="N188" i="8"/>
  <c r="G107" i="2"/>
  <c r="G145" i="2" s="1"/>
  <c r="G184" i="2"/>
  <c r="N108" i="2"/>
  <c r="N146" i="2" s="1"/>
  <c r="N185" i="2"/>
  <c r="K109" i="2"/>
  <c r="K147" i="2" s="1"/>
  <c r="K186" i="2"/>
  <c r="AE73" i="8"/>
  <c r="AE111" i="8" s="1"/>
  <c r="AJ73" i="8"/>
  <c r="AJ111" i="8" s="1"/>
  <c r="H183" i="8"/>
  <c r="L183" i="8"/>
  <c r="S30" i="2"/>
  <c r="T30" i="2" s="1"/>
  <c r="U30" i="2" s="1"/>
  <c r="U184" i="2" s="1"/>
  <c r="H183" i="2"/>
  <c r="U3" i="24"/>
  <c r="X3" i="24"/>
  <c r="AE3" i="24"/>
  <c r="AK3" i="24"/>
  <c r="AQ38" i="23"/>
  <c r="F154" i="8"/>
  <c r="S188" i="8"/>
  <c r="AF43" i="8"/>
  <c r="AF81" i="8" s="1"/>
  <c r="AG45" i="8"/>
  <c r="AG83" i="8" s="1"/>
  <c r="R180" i="2"/>
  <c r="S26" i="2"/>
  <c r="S180" i="2" s="1"/>
  <c r="S18" i="2"/>
  <c r="S172" i="2" s="1"/>
  <c r="R172" i="2"/>
  <c r="R164" i="2"/>
  <c r="S10" i="2"/>
  <c r="S164" i="2" s="1"/>
  <c r="DA149" i="14"/>
  <c r="AX165" i="14"/>
  <c r="AF213" i="14"/>
  <c r="AF165" i="14"/>
  <c r="AF109" i="14"/>
  <c r="AN109" i="14"/>
  <c r="AN165" i="14"/>
  <c r="BR213" i="14"/>
  <c r="BR165" i="14"/>
  <c r="BR61" i="14"/>
  <c r="BR109" i="14"/>
  <c r="BV61" i="14"/>
  <c r="BV165" i="14"/>
  <c r="CC213" i="14"/>
  <c r="CC61" i="14"/>
  <c r="CC165" i="14"/>
  <c r="CK109" i="14"/>
  <c r="CK61" i="14"/>
  <c r="CO109" i="14"/>
  <c r="CO61" i="14"/>
  <c r="CO213" i="14"/>
  <c r="CR109" i="14"/>
  <c r="CR61" i="14"/>
  <c r="CV165" i="14"/>
  <c r="CV213" i="14"/>
  <c r="CV109" i="14"/>
  <c r="CY213" i="14"/>
  <c r="CY61" i="14"/>
  <c r="DB109" i="14"/>
  <c r="DB213" i="14"/>
  <c r="DJ213" i="14"/>
  <c r="DJ165" i="14"/>
  <c r="DM213" i="14"/>
  <c r="DM165" i="14"/>
  <c r="V109" i="14"/>
  <c r="V61" i="14"/>
  <c r="Z61" i="14"/>
  <c r="Z109" i="14"/>
  <c r="AM43" i="8"/>
  <c r="AM81" i="8" s="1"/>
  <c r="AI43" i="8"/>
  <c r="AI81" i="8" s="1"/>
  <c r="AE43" i="8"/>
  <c r="AE81" i="8" s="1"/>
  <c r="AL75" i="8"/>
  <c r="AL113" i="8" s="1"/>
  <c r="AO75" i="8"/>
  <c r="AO113" i="8" s="1"/>
  <c r="AJ75" i="8"/>
  <c r="AJ113" i="8" s="1"/>
  <c r="AE75" i="8"/>
  <c r="AE113" i="8" s="1"/>
  <c r="AD113" i="8"/>
  <c r="AN75" i="8"/>
  <c r="AN113" i="8" s="1"/>
  <c r="AI75" i="8"/>
  <c r="AI113" i="8" s="1"/>
  <c r="AO65" i="8"/>
  <c r="AO103" i="8" s="1"/>
  <c r="AJ65" i="8"/>
  <c r="AJ103" i="8" s="1"/>
  <c r="AE65" i="8"/>
  <c r="AE103" i="8" s="1"/>
  <c r="AN65" i="8"/>
  <c r="AN103" i="8" s="1"/>
  <c r="AI65" i="8"/>
  <c r="AI103" i="8" s="1"/>
  <c r="AN61" i="8"/>
  <c r="AN99" i="8" s="1"/>
  <c r="AK61" i="8"/>
  <c r="AK99" i="8" s="1"/>
  <c r="AE61" i="8"/>
  <c r="AE99" i="8" s="1"/>
  <c r="AD99" i="8"/>
  <c r="AO61" i="8"/>
  <c r="AO99" i="8" s="1"/>
  <c r="AI61" i="8"/>
  <c r="AI99" i="8" s="1"/>
  <c r="AD95" i="8"/>
  <c r="AM57" i="8"/>
  <c r="AM95" i="8" s="1"/>
  <c r="AI57" i="8"/>
  <c r="AI95" i="8" s="1"/>
  <c r="AE57" i="8"/>
  <c r="AE95" i="8" s="1"/>
  <c r="AL57" i="8"/>
  <c r="AL95" i="8" s="1"/>
  <c r="AH57" i="8"/>
  <c r="AH95" i="8" s="1"/>
  <c r="AD91" i="8"/>
  <c r="AM53" i="8"/>
  <c r="AM91" i="8" s="1"/>
  <c r="AI53" i="8"/>
  <c r="AI91" i="8" s="1"/>
  <c r="AE53" i="8"/>
  <c r="AE91" i="8" s="1"/>
  <c r="AL53" i="8"/>
  <c r="AL91" i="8" s="1"/>
  <c r="AH53" i="8"/>
  <c r="AH91" i="8" s="1"/>
  <c r="AD87" i="8"/>
  <c r="AN49" i="8"/>
  <c r="AN87" i="8" s="1"/>
  <c r="AJ49" i="8"/>
  <c r="AJ87" i="8" s="1"/>
  <c r="AF49" i="8"/>
  <c r="AF87" i="8" s="1"/>
  <c r="AM49" i="8"/>
  <c r="AM87" i="8" s="1"/>
  <c r="AI49" i="8"/>
  <c r="AI87" i="8" s="1"/>
  <c r="AE49" i="8"/>
  <c r="AE87" i="8" s="1"/>
  <c r="AO45" i="8"/>
  <c r="AO83" i="8" s="1"/>
  <c r="AK45" i="8"/>
  <c r="AK83" i="8" s="1"/>
  <c r="AN45" i="8"/>
  <c r="AN83" i="8" s="1"/>
  <c r="AJ45" i="8"/>
  <c r="AJ83" i="8" s="1"/>
  <c r="AF45" i="8"/>
  <c r="AF83" i="8" s="1"/>
  <c r="S14" i="2"/>
  <c r="S168" i="2" s="1"/>
  <c r="R168" i="2"/>
  <c r="Z165" i="14"/>
  <c r="S125" i="2"/>
  <c r="N113" i="2"/>
  <c r="J87" i="2"/>
  <c r="J125" i="2" s="1"/>
  <c r="P105" i="2"/>
  <c r="P143" i="2" s="1"/>
  <c r="AJ43" i="8"/>
  <c r="AJ81" i="8" s="1"/>
  <c r="AO43" i="8"/>
  <c r="AO81" i="8" s="1"/>
  <c r="AE45" i="8"/>
  <c r="AE83" i="8" s="1"/>
  <c r="AL45" i="8"/>
  <c r="AL83" i="8" s="1"/>
  <c r="AH49" i="8"/>
  <c r="AH87" i="8" s="1"/>
  <c r="AG53" i="8"/>
  <c r="AG91" i="8" s="1"/>
  <c r="AO53" i="8"/>
  <c r="AO91" i="8" s="1"/>
  <c r="AG57" i="8"/>
  <c r="AG95" i="8" s="1"/>
  <c r="AO57" i="8"/>
  <c r="AO95" i="8" s="1"/>
  <c r="AH61" i="8"/>
  <c r="AH99" i="8" s="1"/>
  <c r="AF65" i="8"/>
  <c r="AF103" i="8" s="1"/>
  <c r="AM75" i="8"/>
  <c r="AM113" i="8" s="1"/>
  <c r="AF74" i="8"/>
  <c r="AF112" i="8" s="1"/>
  <c r="AK74" i="8"/>
  <c r="AK112" i="8" s="1"/>
  <c r="AH74" i="8"/>
  <c r="AH112" i="8" s="1"/>
  <c r="AK64" i="8"/>
  <c r="AK102" i="8" s="1"/>
  <c r="AI64" i="8"/>
  <c r="AI102" i="8" s="1"/>
  <c r="AF64" i="8"/>
  <c r="AF102" i="8" s="1"/>
  <c r="AF60" i="8"/>
  <c r="AF98" i="8" s="1"/>
  <c r="AL60" i="8"/>
  <c r="AL98" i="8" s="1"/>
  <c r="AI60" i="8"/>
  <c r="AI98" i="8" s="1"/>
  <c r="AL56" i="8"/>
  <c r="AL94" i="8" s="1"/>
  <c r="AI56" i="8"/>
  <c r="AI94" i="8" s="1"/>
  <c r="AG56" i="8"/>
  <c r="AG94" i="8" s="1"/>
  <c r="AE52" i="8"/>
  <c r="AE90" i="8" s="1"/>
  <c r="AK52" i="8"/>
  <c r="AK90" i="8" s="1"/>
  <c r="AH52" i="8"/>
  <c r="AH90" i="8" s="1"/>
  <c r="AI48" i="8"/>
  <c r="AI86" i="8" s="1"/>
  <c r="AD86" i="8"/>
  <c r="AO48" i="8"/>
  <c r="AO86" i="8" s="1"/>
  <c r="AE48" i="8"/>
  <c r="AE86" i="8" s="1"/>
  <c r="AM48" i="8"/>
  <c r="AM86" i="8" s="1"/>
  <c r="AM44" i="8"/>
  <c r="AM82" i="8" s="1"/>
  <c r="AO44" i="8"/>
  <c r="AO82" i="8" s="1"/>
  <c r="Z213" i="14"/>
  <c r="V213" i="14"/>
  <c r="AQ61" i="14"/>
  <c r="AQ165" i="14"/>
  <c r="AQ109" i="14"/>
  <c r="AT213" i="14"/>
  <c r="AT109" i="14"/>
  <c r="BE213" i="14"/>
  <c r="BE165" i="14"/>
  <c r="BE61" i="14"/>
  <c r="BH61" i="14"/>
  <c r="BH109" i="14"/>
  <c r="BK213" i="14"/>
  <c r="BK61" i="14"/>
  <c r="CB165" i="14"/>
  <c r="CB109" i="14"/>
  <c r="CB61" i="14"/>
  <c r="DI61" i="14"/>
  <c r="DI165" i="14"/>
  <c r="AL156" i="14"/>
  <c r="AL158" i="14" s="1"/>
  <c r="AL161" i="14" s="1"/>
  <c r="CX156" i="14"/>
  <c r="D156" i="14"/>
  <c r="D158" i="14" s="1"/>
  <c r="BP156" i="14"/>
  <c r="DL156" i="14"/>
  <c r="DL158" i="14" s="1"/>
  <c r="DL161" i="14" s="1"/>
  <c r="AA156" i="14"/>
  <c r="AA158" i="14" s="1"/>
  <c r="AA161" i="14" s="1"/>
  <c r="AA262" i="14" s="1"/>
  <c r="AA263" i="14" s="1"/>
  <c r="BV156" i="14"/>
  <c r="BV158" i="14" s="1"/>
  <c r="AE46" i="8"/>
  <c r="AE84" i="8" s="1"/>
  <c r="AL109" i="14"/>
  <c r="CT109" i="14"/>
  <c r="T165" i="14"/>
  <c r="CO149" i="14"/>
  <c r="AA165" i="14"/>
  <c r="DN259" i="14"/>
  <c r="AA61" i="14"/>
  <c r="AG165" i="14"/>
  <c r="AG109" i="14"/>
  <c r="AK109" i="14"/>
  <c r="AK165" i="14"/>
  <c r="BS213" i="14"/>
  <c r="BS165" i="14"/>
  <c r="CL109" i="14"/>
  <c r="CL165" i="14"/>
  <c r="CS213" i="14"/>
  <c r="CS109" i="14"/>
  <c r="T61" i="14"/>
  <c r="T213" i="14"/>
  <c r="X213" i="14"/>
  <c r="X61" i="14"/>
  <c r="AH61" i="14"/>
  <c r="AH109" i="14"/>
  <c r="AP109" i="14"/>
  <c r="AP213" i="14"/>
  <c r="CE61" i="14"/>
  <c r="CE109" i="14"/>
  <c r="CI61" i="14"/>
  <c r="CI109" i="14"/>
  <c r="DO61" i="14"/>
  <c r="DO109" i="14"/>
  <c r="BJ156" i="14"/>
  <c r="BR156" i="14"/>
  <c r="BR158" i="14" s="1"/>
  <c r="BR161" i="14" s="1"/>
  <c r="CT156" i="14"/>
  <c r="CT158" i="14" s="1"/>
  <c r="CT161" i="14" s="1"/>
  <c r="U156" i="14"/>
  <c r="U158" i="14" s="1"/>
  <c r="U161" i="14" s="1"/>
  <c r="AW156" i="14"/>
  <c r="AW158" i="14" s="1"/>
  <c r="AW161" i="14" s="1"/>
  <c r="CG156" i="14"/>
  <c r="CG158" i="14" s="1"/>
  <c r="CG161" i="14" s="1"/>
  <c r="W260" i="14"/>
  <c r="BW260" i="14"/>
  <c r="CQ260" i="14"/>
  <c r="N260" i="14"/>
  <c r="BZ260" i="14"/>
  <c r="E260" i="14"/>
  <c r="Q106" i="8"/>
  <c r="Q144" i="8" s="1"/>
  <c r="Q183" i="8"/>
  <c r="M107" i="8"/>
  <c r="M145" i="8" s="1"/>
  <c r="M184" i="8"/>
  <c r="G111" i="8"/>
  <c r="G149" i="8" s="1"/>
  <c r="G188" i="8"/>
  <c r="K111" i="8"/>
  <c r="K149" i="8" s="1"/>
  <c r="K188" i="8"/>
  <c r="N106" i="2"/>
  <c r="N144" i="2" s="1"/>
  <c r="N183" i="2"/>
  <c r="AD106" i="2"/>
  <c r="AH68" i="2"/>
  <c r="AH106" i="2" s="1"/>
  <c r="AF68" i="2"/>
  <c r="AF106" i="2" s="1"/>
  <c r="Q107" i="2"/>
  <c r="Q145" i="2" s="1"/>
  <c r="Q184" i="2"/>
  <c r="L109" i="2"/>
  <c r="L147" i="2" s="1"/>
  <c r="L186" i="2"/>
  <c r="L37" i="2"/>
  <c r="L152" i="2" s="1"/>
  <c r="Q37" i="2"/>
  <c r="Q191" i="2" s="1"/>
  <c r="H37" i="2"/>
  <c r="H191" i="2" s="1"/>
  <c r="M37" i="2"/>
  <c r="M191" i="2" s="1"/>
  <c r="G37" i="2"/>
  <c r="G152" i="2" s="1"/>
  <c r="J38" i="8"/>
  <c r="P38" i="8"/>
  <c r="P192" i="8" s="1"/>
  <c r="L38" i="8"/>
  <c r="L153" i="8" s="1"/>
  <c r="Q38" i="8"/>
  <c r="Q192" i="8" s="1"/>
  <c r="AL37" i="23"/>
  <c r="AP37" i="23"/>
  <c r="G37" i="23"/>
  <c r="K37" i="23"/>
  <c r="O37" i="23"/>
  <c r="T37" i="23"/>
  <c r="X37" i="23"/>
  <c r="AB37" i="23"/>
  <c r="AG37" i="23"/>
  <c r="AM37" i="23"/>
  <c r="AR37" i="23"/>
  <c r="H37" i="23"/>
  <c r="L37" i="23"/>
  <c r="P37" i="23"/>
  <c r="U37" i="23"/>
  <c r="Y37" i="23"/>
  <c r="AC37" i="23"/>
  <c r="AH37" i="23"/>
  <c r="D37" i="23"/>
  <c r="AN37" i="23"/>
  <c r="AS37" i="23"/>
  <c r="O185" i="8"/>
  <c r="R188" i="8"/>
  <c r="AE68" i="2"/>
  <c r="AE106" i="2" s="1"/>
  <c r="AP3" i="24"/>
  <c r="AC3" i="24"/>
  <c r="G38" i="8"/>
  <c r="G192" i="8" s="1"/>
  <c r="M38" i="8"/>
  <c r="M153" i="8" s="1"/>
  <c r="K107" i="8"/>
  <c r="K145" i="8" s="1"/>
  <c r="K184" i="8"/>
  <c r="Q185" i="8"/>
  <c r="Q108" i="8"/>
  <c r="Q146" i="8" s="1"/>
  <c r="I109" i="8"/>
  <c r="I147" i="8" s="1"/>
  <c r="I186" i="8"/>
  <c r="H111" i="8"/>
  <c r="H149" i="8" s="1"/>
  <c r="H188" i="8"/>
  <c r="R186" i="2"/>
  <c r="S32" i="2"/>
  <c r="S186" i="2" s="1"/>
  <c r="K37" i="2"/>
  <c r="K191" i="2" s="1"/>
  <c r="S107" i="2"/>
  <c r="G108" i="2"/>
  <c r="G146" i="2" s="1"/>
  <c r="G185" i="2"/>
  <c r="AK70" i="2"/>
  <c r="AK108" i="2" s="1"/>
  <c r="AD108" i="2"/>
  <c r="AN70" i="2"/>
  <c r="AN108" i="2" s="1"/>
  <c r="AG70" i="2"/>
  <c r="AG108" i="2" s="1"/>
  <c r="AH70" i="2"/>
  <c r="AH108" i="2" s="1"/>
  <c r="AJ70" i="2"/>
  <c r="AJ108" i="2" s="1"/>
  <c r="AE70" i="2"/>
  <c r="AE108" i="2" s="1"/>
  <c r="AO70" i="2"/>
  <c r="AO108" i="2" s="1"/>
  <c r="AI70" i="2"/>
  <c r="AI108" i="2" s="1"/>
  <c r="K111" i="2"/>
  <c r="K149" i="2" s="1"/>
  <c r="K188" i="2"/>
  <c r="W111" i="2"/>
  <c r="W149" i="2" s="1"/>
  <c r="W188" i="2"/>
  <c r="M38" i="2"/>
  <c r="M192" i="2" s="1"/>
  <c r="I38" i="2"/>
  <c r="I192" i="2" s="1"/>
  <c r="N38" i="2"/>
  <c r="N192" i="2" s="1"/>
  <c r="K39" i="8"/>
  <c r="K193" i="8" s="1"/>
  <c r="P39" i="8"/>
  <c r="P193" i="8" s="1"/>
  <c r="L39" i="8"/>
  <c r="L193" i="8" s="1"/>
  <c r="R55" i="24"/>
  <c r="BA156" i="14"/>
  <c r="BA158" i="14" s="1"/>
  <c r="BA161" i="14" s="1"/>
  <c r="AC188" i="2"/>
  <c r="L186" i="8"/>
  <c r="O184" i="8"/>
  <c r="AK68" i="2"/>
  <c r="AK106" i="2" s="1"/>
  <c r="AL70" i="2"/>
  <c r="AL108" i="2" s="1"/>
  <c r="O186" i="2"/>
  <c r="Q3" i="24"/>
  <c r="AD3" i="24"/>
  <c r="S3" i="24"/>
  <c r="AH3" i="24"/>
  <c r="J39" i="8"/>
  <c r="J193" i="8" s="1"/>
  <c r="I38" i="8"/>
  <c r="I153" i="8" s="1"/>
  <c r="I107" i="8"/>
  <c r="I145" i="8" s="1"/>
  <c r="I184" i="8"/>
  <c r="AO69" i="8"/>
  <c r="AO107" i="8" s="1"/>
  <c r="AM69" i="8"/>
  <c r="AM107" i="8" s="1"/>
  <c r="AJ70" i="8"/>
  <c r="AJ108" i="8" s="1"/>
  <c r="AE70" i="8"/>
  <c r="AE108" i="8" s="1"/>
  <c r="AF70" i="8"/>
  <c r="AF108" i="8" s="1"/>
  <c r="AG70" i="8"/>
  <c r="AG108" i="8" s="1"/>
  <c r="AK70" i="8"/>
  <c r="AK108" i="8" s="1"/>
  <c r="AD108" i="8"/>
  <c r="AM70" i="8"/>
  <c r="AM108" i="8" s="1"/>
  <c r="P111" i="8"/>
  <c r="P149" i="8" s="1"/>
  <c r="P188" i="8"/>
  <c r="J38" i="2"/>
  <c r="J192" i="2" s="1"/>
  <c r="I37" i="2"/>
  <c r="I191" i="2" s="1"/>
  <c r="H107" i="2"/>
  <c r="H145" i="2" s="1"/>
  <c r="H184" i="2"/>
  <c r="O108" i="2"/>
  <c r="O146" i="2" s="1"/>
  <c r="O185" i="2"/>
  <c r="J109" i="2"/>
  <c r="J147" i="2" s="1"/>
  <c r="J186" i="2"/>
  <c r="T111" i="2"/>
  <c r="T149" i="2" s="1"/>
  <c r="T188" i="2"/>
  <c r="AA111" i="2"/>
  <c r="AA149" i="2" s="1"/>
  <c r="AA188" i="2"/>
  <c r="AI37" i="23"/>
  <c r="Z37" i="23"/>
  <c r="Q37" i="23"/>
  <c r="I37" i="23"/>
  <c r="AG111" i="2"/>
  <c r="AG149" i="2" s="1"/>
  <c r="AG188" i="2"/>
  <c r="G107" i="8"/>
  <c r="G145" i="8" s="1"/>
  <c r="G184" i="8"/>
  <c r="J111" i="8"/>
  <c r="J149" i="8" s="1"/>
  <c r="J188" i="8"/>
  <c r="I183" i="2"/>
  <c r="I106" i="2"/>
  <c r="I144" i="2" s="1"/>
  <c r="Q106" i="2"/>
  <c r="Q144" i="2" s="1"/>
  <c r="Q183" i="2"/>
  <c r="AI71" i="2"/>
  <c r="AI109" i="2" s="1"/>
  <c r="AD109" i="2"/>
  <c r="EE258" i="14"/>
  <c r="V188" i="2"/>
  <c r="AO71" i="8"/>
  <c r="AO109" i="8" s="1"/>
  <c r="AL71" i="8"/>
  <c r="AL109" i="8" s="1"/>
  <c r="AH111" i="2"/>
  <c r="AH149" i="2" s="1"/>
  <c r="AN69" i="2"/>
  <c r="AN107" i="2" s="1"/>
  <c r="AF69" i="2"/>
  <c r="AF107" i="2" s="1"/>
  <c r="M185" i="2"/>
  <c r="H186" i="2"/>
  <c r="P183" i="2"/>
  <c r="AA3" i="24"/>
  <c r="AL3" i="24"/>
  <c r="I185" i="8"/>
  <c r="F40" i="8"/>
  <c r="P37" i="8"/>
  <c r="AB3" i="24"/>
  <c r="Y3" i="24"/>
  <c r="T3" i="24"/>
  <c r="AR3" i="23"/>
  <c r="AN3" i="23"/>
  <c r="AD34" i="23"/>
  <c r="AH38" i="23"/>
  <c r="AD38" i="23"/>
  <c r="Z38" i="23"/>
  <c r="V38" i="23"/>
  <c r="R38" i="23"/>
  <c r="N38" i="23"/>
  <c r="J38" i="23"/>
  <c r="F38" i="23"/>
  <c r="AH34" i="23"/>
  <c r="AC34" i="23"/>
  <c r="Y34" i="23"/>
  <c r="U34" i="23"/>
  <c r="Q34" i="23"/>
  <c r="M34" i="23"/>
  <c r="I34" i="23"/>
  <c r="E34" i="23"/>
  <c r="AJ3" i="23"/>
  <c r="AF3" i="23"/>
  <c r="AB3" i="23"/>
  <c r="X3" i="23"/>
  <c r="T3" i="23"/>
  <c r="P3" i="23"/>
  <c r="L3" i="23"/>
  <c r="H3" i="23"/>
  <c r="AS38" i="23"/>
  <c r="AN38" i="23"/>
  <c r="AP34" i="23"/>
  <c r="AL34" i="23"/>
  <c r="AQ3" i="23"/>
  <c r="AM3" i="23"/>
  <c r="D3" i="23"/>
  <c r="D34" i="23"/>
  <c r="AG38" i="23"/>
  <c r="AC38" i="23"/>
  <c r="Y38" i="23"/>
  <c r="U38" i="23"/>
  <c r="Q38" i="23"/>
  <c r="M38" i="23"/>
  <c r="I38" i="23"/>
  <c r="E38" i="23"/>
  <c r="AG34" i="23"/>
  <c r="AB34" i="23"/>
  <c r="X34" i="23"/>
  <c r="T34" i="23"/>
  <c r="P34" i="23"/>
  <c r="L34" i="23"/>
  <c r="H34" i="23"/>
  <c r="AI3" i="23"/>
  <c r="AE3" i="23"/>
  <c r="AA3" i="23"/>
  <c r="W3" i="23"/>
  <c r="S3" i="23"/>
  <c r="O3" i="23"/>
  <c r="K3" i="23"/>
  <c r="G3" i="23"/>
  <c r="AR38" i="23"/>
  <c r="AM38" i="23"/>
  <c r="AO34" i="23"/>
  <c r="AK34" i="23"/>
  <c r="AP3" i="23"/>
  <c r="AL3" i="23"/>
  <c r="AQ34" i="23"/>
  <c r="D38" i="23"/>
  <c r="AJ38" i="23"/>
  <c r="AF38" i="23"/>
  <c r="AB38" i="23"/>
  <c r="X38" i="23"/>
  <c r="T38" i="23"/>
  <c r="P38" i="23"/>
  <c r="L38" i="23"/>
  <c r="H38" i="23"/>
  <c r="AJ34" i="23"/>
  <c r="AF34" i="23"/>
  <c r="AA34" i="23"/>
  <c r="W34" i="23"/>
  <c r="S34" i="23"/>
  <c r="O34" i="23"/>
  <c r="K34" i="23"/>
  <c r="G34" i="23"/>
  <c r="AH3" i="23"/>
  <c r="AD3" i="23"/>
  <c r="Z3" i="23"/>
  <c r="V3" i="23"/>
  <c r="R3" i="23"/>
  <c r="N3" i="23"/>
  <c r="J3" i="23"/>
  <c r="F3" i="23"/>
  <c r="AP38" i="23"/>
  <c r="AS34" i="23"/>
  <c r="AS3" i="23"/>
  <c r="AO3" i="23"/>
  <c r="N90" i="2"/>
  <c r="N128" i="2" s="1"/>
  <c r="N167" i="2"/>
  <c r="L84" i="2"/>
  <c r="L122" i="2" s="1"/>
  <c r="J102" i="2"/>
  <c r="J140" i="2" s="1"/>
  <c r="G182" i="8"/>
  <c r="I164" i="2"/>
  <c r="AD116" i="2"/>
  <c r="AG78" i="2"/>
  <c r="AG116" i="2" s="1"/>
  <c r="AK78" i="2"/>
  <c r="AK116" i="2" s="1"/>
  <c r="AO78" i="2"/>
  <c r="AO116" i="2" s="1"/>
  <c r="AD112" i="2"/>
  <c r="AF74" i="2"/>
  <c r="AF112" i="2" s="1"/>
  <c r="AJ74" i="2"/>
  <c r="AJ112" i="2" s="1"/>
  <c r="AN74" i="2"/>
  <c r="AN112" i="2" s="1"/>
  <c r="AD102" i="2"/>
  <c r="AI64" i="2"/>
  <c r="AI102" i="2" s="1"/>
  <c r="AM64" i="2"/>
  <c r="AM102" i="2" s="1"/>
  <c r="AH60" i="2"/>
  <c r="AH98" i="2" s="1"/>
  <c r="AL60" i="2"/>
  <c r="AL98" i="2" s="1"/>
  <c r="AD94" i="2"/>
  <c r="AG56" i="2"/>
  <c r="AG94" i="2" s="1"/>
  <c r="AK56" i="2"/>
  <c r="AK94" i="2" s="1"/>
  <c r="AO56" i="2"/>
  <c r="AO94" i="2" s="1"/>
  <c r="AD90" i="2"/>
  <c r="AI52" i="2"/>
  <c r="AI90" i="2" s="1"/>
  <c r="AM52" i="2"/>
  <c r="AM90" i="2" s="1"/>
  <c r="AI48" i="2"/>
  <c r="AI86" i="2" s="1"/>
  <c r="AM48" i="2"/>
  <c r="AM86" i="2" s="1"/>
  <c r="AD82" i="2"/>
  <c r="AG44" i="2"/>
  <c r="AG82" i="2" s="1"/>
  <c r="AK44" i="2"/>
  <c r="AK82" i="2" s="1"/>
  <c r="AO44" i="2"/>
  <c r="AO82" i="2" s="1"/>
  <c r="AM76" i="8"/>
  <c r="AM114" i="8" s="1"/>
  <c r="AO76" i="8"/>
  <c r="AO114" i="8" s="1"/>
  <c r="AK76" i="8"/>
  <c r="AK114" i="8" s="1"/>
  <c r="AG76" i="8"/>
  <c r="AG114" i="8" s="1"/>
  <c r="AJ76" i="8"/>
  <c r="AJ114" i="8" s="1"/>
  <c r="AE76" i="8"/>
  <c r="AE114" i="8" s="1"/>
  <c r="AD114" i="8"/>
  <c r="AN76" i="8"/>
  <c r="AN114" i="8" s="1"/>
  <c r="AH76" i="8"/>
  <c r="AH114" i="8" s="1"/>
  <c r="AN66" i="8"/>
  <c r="AN104" i="8" s="1"/>
  <c r="AJ66" i="8"/>
  <c r="AJ104" i="8" s="1"/>
  <c r="AF66" i="8"/>
  <c r="AF104" i="8" s="1"/>
  <c r="AO66" i="8"/>
  <c r="AO104" i="8" s="1"/>
  <c r="AI66" i="8"/>
  <c r="AI104" i="8" s="1"/>
  <c r="AL66" i="8"/>
  <c r="AL104" i="8" s="1"/>
  <c r="AG66" i="8"/>
  <c r="AG104" i="8" s="1"/>
  <c r="AM62" i="8"/>
  <c r="AM100" i="8" s="1"/>
  <c r="AI62" i="8"/>
  <c r="AI100" i="8" s="1"/>
  <c r="AE62" i="8"/>
  <c r="AE100" i="8" s="1"/>
  <c r="AD100" i="8"/>
  <c r="AN62" i="8"/>
  <c r="AN100" i="8" s="1"/>
  <c r="AH62" i="8"/>
  <c r="AH100" i="8" s="1"/>
  <c r="AK62" i="8"/>
  <c r="AK100" i="8" s="1"/>
  <c r="AF62" i="8"/>
  <c r="AF100" i="8" s="1"/>
  <c r="AD96" i="8"/>
  <c r="AL58" i="8"/>
  <c r="AL96" i="8" s="1"/>
  <c r="AH58" i="8"/>
  <c r="AH96" i="8" s="1"/>
  <c r="AK58" i="8"/>
  <c r="AK96" i="8" s="1"/>
  <c r="AF58" i="8"/>
  <c r="AF96" i="8" s="1"/>
  <c r="AN58" i="8"/>
  <c r="AN96" i="8" s="1"/>
  <c r="AI58" i="8"/>
  <c r="AI96" i="8" s="1"/>
  <c r="AL54" i="8"/>
  <c r="AL92" i="8" s="1"/>
  <c r="AH54" i="8"/>
  <c r="AH92" i="8" s="1"/>
  <c r="AO54" i="8"/>
  <c r="AO92" i="8" s="1"/>
  <c r="AJ54" i="8"/>
  <c r="AJ92" i="8" s="1"/>
  <c r="AE54" i="8"/>
  <c r="AE92" i="8" s="1"/>
  <c r="AM54" i="8"/>
  <c r="AM92" i="8" s="1"/>
  <c r="AG54" i="8"/>
  <c r="AG92" i="8" s="1"/>
  <c r="AN50" i="8"/>
  <c r="AN88" i="8" s="1"/>
  <c r="AJ50" i="8"/>
  <c r="AJ88" i="8" s="1"/>
  <c r="AF50" i="8"/>
  <c r="AF88" i="8" s="1"/>
  <c r="AD88" i="8"/>
  <c r="AL50" i="8"/>
  <c r="AL88" i="8" s="1"/>
  <c r="AH50" i="8"/>
  <c r="AH88" i="8" s="1"/>
  <c r="AD84" i="8"/>
  <c r="AN46" i="8"/>
  <c r="AN84" i="8" s="1"/>
  <c r="AJ46" i="8"/>
  <c r="AJ84" i="8" s="1"/>
  <c r="AF46" i="8"/>
  <c r="AF84" i="8" s="1"/>
  <c r="AL46" i="8"/>
  <c r="AL84" i="8" s="1"/>
  <c r="AH46" i="8"/>
  <c r="AH84" i="8" s="1"/>
  <c r="T28" i="8"/>
  <c r="T182" i="8" s="1"/>
  <c r="T6" i="8"/>
  <c r="T121" i="8" s="1"/>
  <c r="S15" i="8"/>
  <c r="S169" i="8" s="1"/>
  <c r="R169" i="8"/>
  <c r="R162" i="8"/>
  <c r="S8" i="8"/>
  <c r="T8" i="8" s="1"/>
  <c r="T162" i="8" s="1"/>
  <c r="R123" i="8"/>
  <c r="P84" i="2"/>
  <c r="P122" i="2" s="1"/>
  <c r="P92" i="2"/>
  <c r="P130" i="2" s="1"/>
  <c r="P100" i="2"/>
  <c r="P138" i="2" s="1"/>
  <c r="O115" i="2"/>
  <c r="O153" i="2" s="1"/>
  <c r="H88" i="2"/>
  <c r="H126" i="2" s="1"/>
  <c r="O105" i="2"/>
  <c r="O143" i="2" s="1"/>
  <c r="K178" i="2"/>
  <c r="AE44" i="8"/>
  <c r="AE82" i="8" s="1"/>
  <c r="AG50" i="8"/>
  <c r="AG88" i="8" s="1"/>
  <c r="AO50" i="8"/>
  <c r="AO88" i="8" s="1"/>
  <c r="AI54" i="8"/>
  <c r="AI92" i="8" s="1"/>
  <c r="AM58" i="8"/>
  <c r="AM96" i="8" s="1"/>
  <c r="AG62" i="8"/>
  <c r="AG100" i="8" s="1"/>
  <c r="AK66" i="8"/>
  <c r="AK104" i="8" s="1"/>
  <c r="AD104" i="8"/>
  <c r="T18" i="8"/>
  <c r="T172" i="8" s="1"/>
  <c r="U61" i="14"/>
  <c r="U165" i="14"/>
  <c r="U109" i="14"/>
  <c r="U213" i="14"/>
  <c r="Y213" i="14"/>
  <c r="Y165" i="14"/>
  <c r="Y61" i="14"/>
  <c r="Y109" i="14"/>
  <c r="AB61" i="14"/>
  <c r="AB165" i="14"/>
  <c r="AI61" i="14"/>
  <c r="AI165" i="14"/>
  <c r="AI213" i="14"/>
  <c r="AI109" i="14"/>
  <c r="AM109" i="14"/>
  <c r="AM165" i="14"/>
  <c r="AM213" i="14"/>
  <c r="AM61" i="14"/>
  <c r="M91" i="2"/>
  <c r="M129" i="2" s="1"/>
  <c r="K115" i="2"/>
  <c r="P181" i="2"/>
  <c r="AD114" i="2"/>
  <c r="AG76" i="2"/>
  <c r="AG114" i="2" s="1"/>
  <c r="AK76" i="2"/>
  <c r="AK114" i="2" s="1"/>
  <c r="AO76" i="2"/>
  <c r="AO114" i="2" s="1"/>
  <c r="AD104" i="2"/>
  <c r="AF66" i="2"/>
  <c r="AF104" i="2" s="1"/>
  <c r="AJ66" i="2"/>
  <c r="AJ104" i="2" s="1"/>
  <c r="AN66" i="2"/>
  <c r="AN104" i="2" s="1"/>
  <c r="AD100" i="2"/>
  <c r="AI62" i="2"/>
  <c r="AI100" i="2" s="1"/>
  <c r="AM62" i="2"/>
  <c r="AM100" i="2" s="1"/>
  <c r="AD96" i="2"/>
  <c r="AH58" i="2"/>
  <c r="AH96" i="2" s="1"/>
  <c r="AL58" i="2"/>
  <c r="AL96" i="2" s="1"/>
  <c r="AD92" i="2"/>
  <c r="AG54" i="2"/>
  <c r="AG92" i="2" s="1"/>
  <c r="AK54" i="2"/>
  <c r="AK92" i="2" s="1"/>
  <c r="AO54" i="2"/>
  <c r="AO92" i="2" s="1"/>
  <c r="AD88" i="2"/>
  <c r="AF50" i="2"/>
  <c r="AF88" i="2" s="1"/>
  <c r="AJ50" i="2"/>
  <c r="AJ88" i="2" s="1"/>
  <c r="AN50" i="2"/>
  <c r="AN88" i="2" s="1"/>
  <c r="AD84" i="2"/>
  <c r="AI46" i="2"/>
  <c r="AI84" i="2" s="1"/>
  <c r="AM46" i="2"/>
  <c r="AM84" i="2" s="1"/>
  <c r="AM78" i="8"/>
  <c r="AM116" i="8" s="1"/>
  <c r="AK78" i="8"/>
  <c r="AK116" i="8" s="1"/>
  <c r="AO78" i="8"/>
  <c r="AO116" i="8" s="1"/>
  <c r="AG78" i="8"/>
  <c r="AG116" i="8" s="1"/>
  <c r="AJ78" i="8"/>
  <c r="AJ116" i="8" s="1"/>
  <c r="AM74" i="8"/>
  <c r="AM112" i="8" s="1"/>
  <c r="AI74" i="8"/>
  <c r="AI112" i="8" s="1"/>
  <c r="AE74" i="8"/>
  <c r="AE112" i="8" s="1"/>
  <c r="AL74" i="8"/>
  <c r="AL112" i="8" s="1"/>
  <c r="AG74" i="8"/>
  <c r="AG112" i="8" s="1"/>
  <c r="AD112" i="8"/>
  <c r="AO74" i="8"/>
  <c r="AO112" i="8" s="1"/>
  <c r="AJ74" i="8"/>
  <c r="AJ112" i="8" s="1"/>
  <c r="AD102" i="8"/>
  <c r="AL64" i="8"/>
  <c r="AL102" i="8" s="1"/>
  <c r="AH64" i="8"/>
  <c r="AH102" i="8" s="1"/>
  <c r="AO64" i="8"/>
  <c r="AO102" i="8" s="1"/>
  <c r="AJ64" i="8"/>
  <c r="AJ102" i="8" s="1"/>
  <c r="AE64" i="8"/>
  <c r="AE102" i="8" s="1"/>
  <c r="AM64" i="8"/>
  <c r="AM102" i="8" s="1"/>
  <c r="AG64" i="8"/>
  <c r="AG102" i="8" s="1"/>
  <c r="AD98" i="8"/>
  <c r="AO60" i="8"/>
  <c r="AO98" i="8" s="1"/>
  <c r="AK60" i="8"/>
  <c r="AK98" i="8" s="1"/>
  <c r="AG60" i="8"/>
  <c r="AG98" i="8" s="1"/>
  <c r="AM60" i="8"/>
  <c r="AM98" i="8" s="1"/>
  <c r="AH60" i="8"/>
  <c r="AH98" i="8" s="1"/>
  <c r="AJ60" i="8"/>
  <c r="AJ98" i="8" s="1"/>
  <c r="AE60" i="8"/>
  <c r="AE98" i="8" s="1"/>
  <c r="AD94" i="8"/>
  <c r="AN56" i="8"/>
  <c r="AN94" i="8" s="1"/>
  <c r="AJ56" i="8"/>
  <c r="AJ94" i="8" s="1"/>
  <c r="AF56" i="8"/>
  <c r="AF94" i="8" s="1"/>
  <c r="AK56" i="8"/>
  <c r="AK94" i="8" s="1"/>
  <c r="AE56" i="8"/>
  <c r="AE94" i="8" s="1"/>
  <c r="AM56" i="8"/>
  <c r="AM94" i="8" s="1"/>
  <c r="AH56" i="8"/>
  <c r="AH94" i="8" s="1"/>
  <c r="AN52" i="8"/>
  <c r="AN90" i="8" s="1"/>
  <c r="AJ52" i="8"/>
  <c r="AJ90" i="8" s="1"/>
  <c r="AF52" i="8"/>
  <c r="AF90" i="8" s="1"/>
  <c r="AO52" i="8"/>
  <c r="AO90" i="8" s="1"/>
  <c r="AI52" i="8"/>
  <c r="AI90" i="8" s="1"/>
  <c r="AL52" i="8"/>
  <c r="AL90" i="8" s="1"/>
  <c r="AG52" i="8"/>
  <c r="AG90" i="8" s="1"/>
  <c r="AL48" i="8"/>
  <c r="AL86" i="8" s="1"/>
  <c r="AH48" i="8"/>
  <c r="AH86" i="8" s="1"/>
  <c r="AN48" i="8"/>
  <c r="AN86" i="8" s="1"/>
  <c r="AJ48" i="8"/>
  <c r="AJ86" i="8" s="1"/>
  <c r="AF48" i="8"/>
  <c r="AF86" i="8" s="1"/>
  <c r="AD82" i="8"/>
  <c r="AL44" i="8"/>
  <c r="AL82" i="8" s="1"/>
  <c r="AH44" i="8"/>
  <c r="AH82" i="8" s="1"/>
  <c r="AN44" i="8"/>
  <c r="AN82" i="8" s="1"/>
  <c r="AJ44" i="8"/>
  <c r="AJ82" i="8" s="1"/>
  <c r="AF44" i="8"/>
  <c r="AF82" i="8" s="1"/>
  <c r="AO109" i="14"/>
  <c r="AO213" i="14"/>
  <c r="AO61" i="14"/>
  <c r="AR61" i="14"/>
  <c r="AR165" i="14"/>
  <c r="AU213" i="14"/>
  <c r="AU61" i="14"/>
  <c r="AU109" i="14"/>
  <c r="BB109" i="14"/>
  <c r="BB213" i="14"/>
  <c r="BF61" i="14"/>
  <c r="BF213" i="14"/>
  <c r="BL109" i="14"/>
  <c r="BL165" i="14"/>
  <c r="BU156" i="14"/>
  <c r="BU158" i="14" s="1"/>
  <c r="BU161" i="14" s="1"/>
  <c r="BU262" i="14" s="1"/>
  <c r="BU263" i="14" s="1"/>
  <c r="I156" i="14"/>
  <c r="I158" i="14" s="1"/>
  <c r="I161" i="14" s="1"/>
  <c r="AC156" i="14"/>
  <c r="BI156" i="14"/>
  <c r="CW156" i="14"/>
  <c r="S5" i="2"/>
  <c r="S159" i="2" s="1"/>
  <c r="R159" i="2"/>
  <c r="R180" i="8"/>
  <c r="T26" i="8"/>
  <c r="R176" i="8"/>
  <c r="S22" i="8"/>
  <c r="T14" i="8"/>
  <c r="T168" i="8" s="1"/>
  <c r="BL61" i="14"/>
  <c r="AO165" i="14"/>
  <c r="AR109" i="14"/>
  <c r="BW61" i="14"/>
  <c r="BW213" i="14"/>
  <c r="BW109" i="14"/>
  <c r="BZ109" i="14"/>
  <c r="BZ61" i="14"/>
  <c r="CG109" i="14"/>
  <c r="CG61" i="14"/>
  <c r="CG165" i="14"/>
  <c r="CJ213" i="14"/>
  <c r="CJ109" i="14"/>
  <c r="CM213" i="14"/>
  <c r="CM109" i="14"/>
  <c r="DD109" i="14"/>
  <c r="DD165" i="14"/>
  <c r="DD61" i="14"/>
  <c r="DH165" i="14"/>
  <c r="DH61" i="14"/>
  <c r="DH109" i="14"/>
  <c r="DN109" i="14"/>
  <c r="DN61" i="14"/>
  <c r="DN213" i="14"/>
  <c r="CO58" i="14"/>
  <c r="CO256" i="14"/>
  <c r="CO260" i="14" s="1"/>
  <c r="K156" i="14"/>
  <c r="O156" i="14"/>
  <c r="O158" i="14" s="1"/>
  <c r="O161" i="14" s="1"/>
  <c r="W156" i="14"/>
  <c r="W158" i="14" s="1"/>
  <c r="W161" i="14" s="1"/>
  <c r="BC156" i="14"/>
  <c r="BC158" i="14" s="1"/>
  <c r="BK156" i="14"/>
  <c r="BO156" i="14"/>
  <c r="BO158" i="14" s="1"/>
  <c r="CA156" i="14"/>
  <c r="CA158" i="14" s="1"/>
  <c r="CA161" i="14" s="1"/>
  <c r="CI156" i="14"/>
  <c r="CI158" i="14" s="1"/>
  <c r="CI161" i="14" s="1"/>
  <c r="CQ156" i="14"/>
  <c r="CQ158" i="14" s="1"/>
  <c r="CU156" i="14"/>
  <c r="CY156" i="14"/>
  <c r="DC156" i="14"/>
  <c r="DK156" i="14"/>
  <c r="DK158" i="14" s="1"/>
  <c r="DK161" i="14" s="1"/>
  <c r="DO156" i="14"/>
  <c r="N156" i="14"/>
  <c r="N158" i="14" s="1"/>
  <c r="R156" i="14"/>
  <c r="V156" i="14"/>
  <c r="V158" i="14" s="1"/>
  <c r="V161" i="14" s="1"/>
  <c r="Z156" i="14"/>
  <c r="AD156" i="14"/>
  <c r="AD158" i="14" s="1"/>
  <c r="AD161" i="14" s="1"/>
  <c r="AH156" i="14"/>
  <c r="AT156" i="14"/>
  <c r="AX156" i="14"/>
  <c r="BB156" i="14"/>
  <c r="BF156" i="14"/>
  <c r="BF158" i="14" s="1"/>
  <c r="BF161" i="14" s="1"/>
  <c r="BZ156" i="14"/>
  <c r="BZ158" i="14" s="1"/>
  <c r="BZ161" i="14" s="1"/>
  <c r="CD156" i="14"/>
  <c r="CD158" i="14" s="1"/>
  <c r="CD161" i="14" s="1"/>
  <c r="CH156" i="14"/>
  <c r="CH158" i="14" s="1"/>
  <c r="CH161" i="14" s="1"/>
  <c r="CL156" i="14"/>
  <c r="CL158" i="14" s="1"/>
  <c r="CL161" i="14" s="1"/>
  <c r="CP156" i="14"/>
  <c r="DE156" i="14"/>
  <c r="DE158" i="14" s="1"/>
  <c r="DE161" i="14" s="1"/>
  <c r="DI156" i="14"/>
  <c r="DM156" i="14"/>
  <c r="AJ156" i="14"/>
  <c r="CR156" i="14"/>
  <c r="CR158" i="14" s="1"/>
  <c r="DD156" i="14"/>
  <c r="R174" i="8"/>
  <c r="S20" i="8"/>
  <c r="T20" i="8" s="1"/>
  <c r="T12" i="8"/>
  <c r="T166" i="8" s="1"/>
  <c r="R166" i="8"/>
  <c r="CD61" i="14"/>
  <c r="AR213" i="14"/>
  <c r="DN165" i="14"/>
  <c r="CT61" i="14"/>
  <c r="BW165" i="14"/>
  <c r="AU165" i="14"/>
  <c r="BB165" i="14"/>
  <c r="BQ61" i="14"/>
  <c r="BQ109" i="14"/>
  <c r="BQ165" i="14"/>
  <c r="BU165" i="14"/>
  <c r="BU109" i="14"/>
  <c r="BU61" i="14"/>
  <c r="AF61" i="8"/>
  <c r="AF99" i="8" s="1"/>
  <c r="AJ61" i="8"/>
  <c r="AJ99" i="8" s="1"/>
  <c r="AG65" i="8"/>
  <c r="AG103" i="8" s="1"/>
  <c r="AK65" i="8"/>
  <c r="AK103" i="8" s="1"/>
  <c r="AH75" i="8"/>
  <c r="AH113" i="8" s="1"/>
  <c r="U17" i="8"/>
  <c r="U171" i="8" s="1"/>
  <c r="R143" i="2"/>
  <c r="R139" i="2"/>
  <c r="R135" i="2"/>
  <c r="R131" i="2"/>
  <c r="R127" i="2"/>
  <c r="R123" i="2"/>
  <c r="R138" i="8"/>
  <c r="R130" i="8"/>
  <c r="AL165" i="14"/>
  <c r="BA61" i="14"/>
  <c r="BA109" i="14"/>
  <c r="CA109" i="14"/>
  <c r="CA165" i="14"/>
  <c r="CN109" i="14"/>
  <c r="CN61" i="14"/>
  <c r="DA213" i="14"/>
  <c r="DA61" i="14"/>
  <c r="R136" i="8"/>
  <c r="R132" i="8"/>
  <c r="AV213" i="14"/>
  <c r="AV165" i="14"/>
  <c r="DM61" i="14"/>
  <c r="DM109" i="14"/>
  <c r="DP61" i="14"/>
  <c r="DP213" i="14"/>
  <c r="AP156" i="14"/>
  <c r="BN156" i="14"/>
  <c r="BN158" i="14" s="1"/>
  <c r="Q156" i="14"/>
  <c r="AO156" i="14"/>
  <c r="AO158" i="14" s="1"/>
  <c r="AO161" i="14" s="1"/>
  <c r="CC156" i="14"/>
  <c r="CC158" i="14" s="1"/>
  <c r="CC161" i="14" s="1"/>
  <c r="E156" i="14"/>
  <c r="M156" i="14"/>
  <c r="Y156" i="14"/>
  <c r="Y158" i="14" s="1"/>
  <c r="AG156" i="14"/>
  <c r="AG158" i="14" s="1"/>
  <c r="AK156" i="14"/>
  <c r="AS156" i="14"/>
  <c r="AS158" i="14" s="1"/>
  <c r="BE156" i="14"/>
  <c r="BM156" i="14"/>
  <c r="BQ156" i="14"/>
  <c r="BY156" i="14"/>
  <c r="CK156" i="14"/>
  <c r="CK158" i="14" s="1"/>
  <c r="M109" i="8"/>
  <c r="M147" i="8" s="1"/>
  <c r="M186" i="8"/>
  <c r="H36" i="2"/>
  <c r="L36" i="2"/>
  <c r="P36" i="2"/>
  <c r="P190" i="2" s="1"/>
  <c r="I37" i="8"/>
  <c r="M37" i="8"/>
  <c r="Q37" i="8"/>
  <c r="DN58" i="14"/>
  <c r="H156" i="14"/>
  <c r="H158" i="14" s="1"/>
  <c r="L156" i="14"/>
  <c r="P156" i="14"/>
  <c r="P158" i="14" s="1"/>
  <c r="P161" i="14" s="1"/>
  <c r="T156" i="14"/>
  <c r="T158" i="14" s="1"/>
  <c r="X156" i="14"/>
  <c r="X158" i="14" s="1"/>
  <c r="X161" i="14" s="1"/>
  <c r="AB156" i="14"/>
  <c r="AF156" i="14"/>
  <c r="AF158" i="14" s="1"/>
  <c r="AN156" i="14"/>
  <c r="AN158" i="14" s="1"/>
  <c r="AR156" i="14"/>
  <c r="AR158" i="14" s="1"/>
  <c r="AV156" i="14"/>
  <c r="AV158" i="14" s="1"/>
  <c r="AV161" i="14" s="1"/>
  <c r="AZ156" i="14"/>
  <c r="BD156" i="14"/>
  <c r="BD158" i="14" s="1"/>
  <c r="BH156" i="14"/>
  <c r="BH158" i="14" s="1"/>
  <c r="BH161" i="14" s="1"/>
  <c r="BH262" i="14" s="1"/>
  <c r="BH263" i="14" s="1"/>
  <c r="BL156" i="14"/>
  <c r="BL158" i="14" s="1"/>
  <c r="BL161" i="14" s="1"/>
  <c r="BT156" i="14"/>
  <c r="BT158" i="14" s="1"/>
  <c r="BT161" i="14" s="1"/>
  <c r="BX156" i="14"/>
  <c r="CB156" i="14"/>
  <c r="CB158" i="14" s="1"/>
  <c r="CF156" i="14"/>
  <c r="CJ156" i="14"/>
  <c r="CJ158" i="14" s="1"/>
  <c r="CV156" i="14"/>
  <c r="CV158" i="14" s="1"/>
  <c r="CV161" i="14" s="1"/>
  <c r="CZ156" i="14"/>
  <c r="CZ158" i="14" s="1"/>
  <c r="DF156" i="14"/>
  <c r="DJ156" i="14"/>
  <c r="DJ158" i="14" s="1"/>
  <c r="DJ161" i="14" s="1"/>
  <c r="CS156" i="14"/>
  <c r="DH156" i="14"/>
  <c r="DH158" i="14" s="1"/>
  <c r="AK188" i="2"/>
  <c r="AE188" i="2"/>
  <c r="AW3" i="24"/>
  <c r="S29" i="8"/>
  <c r="S183" i="8" s="1"/>
  <c r="AK73" i="8"/>
  <c r="AK111" i="8" s="1"/>
  <c r="AG73" i="8"/>
  <c r="AG111" i="8" s="1"/>
  <c r="AO73" i="8"/>
  <c r="AO111" i="8" s="1"/>
  <c r="G185" i="8"/>
  <c r="M183" i="8"/>
  <c r="AN71" i="2"/>
  <c r="AN109" i="2" s="1"/>
  <c r="AM71" i="2"/>
  <c r="AM109" i="2" s="1"/>
  <c r="AL71" i="2"/>
  <c r="AL109" i="2" s="1"/>
  <c r="AK71" i="2"/>
  <c r="AK109" i="2" s="1"/>
  <c r="H108" i="2"/>
  <c r="H146" i="2" s="1"/>
  <c r="H185" i="2"/>
  <c r="J37" i="2"/>
  <c r="J152" i="2" s="1"/>
  <c r="N37" i="2"/>
  <c r="K38" i="8"/>
  <c r="O38" i="8"/>
  <c r="O153" i="8" s="1"/>
  <c r="AO188" i="2"/>
  <c r="Z188" i="2"/>
  <c r="AM73" i="8"/>
  <c r="AM111" i="8" s="1"/>
  <c r="AL73" i="8"/>
  <c r="AL111" i="8" s="1"/>
  <c r="AD111" i="8"/>
  <c r="L188" i="8"/>
  <c r="O186" i="8"/>
  <c r="I188" i="8"/>
  <c r="AH71" i="2"/>
  <c r="AH109" i="2" s="1"/>
  <c r="AO71" i="2"/>
  <c r="AO109" i="2" s="1"/>
  <c r="AF71" i="2"/>
  <c r="AF109" i="2" s="1"/>
  <c r="AE71" i="2"/>
  <c r="AE109" i="2" s="1"/>
  <c r="AJ71" i="2"/>
  <c r="AJ109" i="2" s="1"/>
  <c r="M184" i="2"/>
  <c r="H188" i="2"/>
  <c r="Q186" i="2"/>
  <c r="I184" i="2"/>
  <c r="L183" i="2"/>
  <c r="Q188" i="2"/>
  <c r="P184" i="2"/>
  <c r="P108" i="2"/>
  <c r="P146" i="2" s="1"/>
  <c r="J185" i="2"/>
  <c r="AO68" i="2"/>
  <c r="AO106" i="2" s="1"/>
  <c r="AJ68" i="2"/>
  <c r="AJ106" i="2" s="1"/>
  <c r="AD55" i="24"/>
  <c r="H38" i="2"/>
  <c r="L38" i="2"/>
  <c r="L192" i="2" s="1"/>
  <c r="P38" i="2"/>
  <c r="P192" i="2" s="1"/>
  <c r="G38" i="2"/>
  <c r="G153" i="2" s="1"/>
  <c r="I39" i="8"/>
  <c r="I154" i="8" s="1"/>
  <c r="M39" i="8"/>
  <c r="M193" i="8" s="1"/>
  <c r="Q39" i="8"/>
  <c r="Q193" i="8" s="1"/>
  <c r="G39" i="8"/>
  <c r="G193" i="8" s="1"/>
  <c r="AQ1" i="23"/>
  <c r="I183" i="8"/>
  <c r="J108" i="8"/>
  <c r="J146" i="8" s="1"/>
  <c r="J185" i="8"/>
  <c r="M32" i="23"/>
  <c r="R3" i="24"/>
  <c r="AN3" i="24"/>
  <c r="AO3" i="24"/>
  <c r="P3" i="24"/>
  <c r="V3" i="24"/>
  <c r="C65" i="8"/>
  <c r="C166" i="2"/>
  <c r="C124" i="2"/>
  <c r="C13" i="2"/>
  <c r="C163" i="8"/>
  <c r="C168" i="2"/>
  <c r="C136" i="8"/>
  <c r="C18" i="2"/>
  <c r="C5" i="8"/>
  <c r="C102" i="2"/>
  <c r="C167" i="2"/>
  <c r="C94" i="8"/>
  <c r="C5" i="23"/>
  <c r="C99" i="8"/>
  <c r="C138" i="2"/>
  <c r="C186" i="8"/>
  <c r="C173" i="2"/>
  <c r="C121" i="8"/>
  <c r="C109" i="2"/>
  <c r="C57" i="2"/>
  <c r="C14" i="2"/>
  <c r="C53" i="2"/>
  <c r="C66" i="2"/>
  <c r="C95" i="8"/>
  <c r="C11" i="2"/>
  <c r="C96" i="2"/>
  <c r="C44" i="2"/>
  <c r="C90" i="8"/>
  <c r="C28" i="23"/>
  <c r="C70" i="8"/>
  <c r="C6" i="23"/>
  <c r="C92" i="2"/>
  <c r="C23" i="8"/>
  <c r="C16" i="23"/>
  <c r="C165" i="8"/>
  <c r="C140" i="8"/>
  <c r="C65" i="2"/>
  <c r="C141" i="8"/>
  <c r="C110" i="8"/>
  <c r="C19" i="8"/>
  <c r="C68" i="2"/>
  <c r="C7" i="8"/>
  <c r="C15" i="8"/>
  <c r="C62" i="8"/>
  <c r="C50" i="2"/>
  <c r="C103" i="2"/>
  <c r="C180" i="8"/>
  <c r="C148" i="8"/>
  <c r="C23" i="2"/>
  <c r="C19" i="2"/>
  <c r="C9" i="8"/>
  <c r="C173" i="8"/>
  <c r="C159" i="8"/>
  <c r="C98" i="2"/>
  <c r="C161" i="8"/>
  <c r="C169" i="8"/>
  <c r="C88" i="2"/>
  <c r="C26" i="8"/>
  <c r="C47" i="8"/>
  <c r="C59" i="2"/>
  <c r="C123" i="2"/>
  <c r="C85" i="2"/>
  <c r="C127" i="8"/>
  <c r="C178" i="2"/>
  <c r="C119" i="8"/>
  <c r="C8" i="2"/>
  <c r="C12" i="2"/>
  <c r="C12" i="8"/>
  <c r="C166" i="8"/>
  <c r="C51" i="2"/>
  <c r="C182" i="8"/>
  <c r="C85" i="8"/>
  <c r="C162" i="2"/>
  <c r="C55" i="8"/>
  <c r="C43" i="2"/>
  <c r="C51" i="8"/>
  <c r="C11" i="23"/>
  <c r="C89" i="2"/>
  <c r="C105" i="2"/>
  <c r="C107" i="2"/>
  <c r="C123" i="8"/>
  <c r="C47" i="2"/>
  <c r="C89" i="8"/>
  <c r="C127" i="2"/>
  <c r="C135" i="8"/>
  <c r="C145" i="8"/>
  <c r="C8" i="8"/>
  <c r="C162" i="8"/>
  <c r="C7" i="23"/>
  <c r="C158" i="2"/>
  <c r="C4" i="8"/>
  <c r="C43" i="8"/>
  <c r="C101" i="2"/>
  <c r="C139" i="2"/>
  <c r="C63" i="8"/>
  <c r="C24" i="2"/>
  <c r="C15" i="23"/>
  <c r="C170" i="8"/>
  <c r="C16" i="8"/>
  <c r="C16" i="2"/>
  <c r="C69" i="8"/>
  <c r="C69" i="2"/>
  <c r="C97" i="2"/>
  <c r="C19" i="23"/>
  <c r="C59" i="8"/>
  <c r="C182" i="2"/>
  <c r="C143" i="8"/>
  <c r="C28" i="8"/>
  <c r="C27" i="23"/>
  <c r="C29" i="23"/>
  <c r="C93" i="8"/>
  <c r="C55" i="2"/>
  <c r="C101" i="8"/>
  <c r="C63" i="2"/>
  <c r="C158" i="8"/>
  <c r="C72" i="8"/>
  <c r="C32" i="23"/>
  <c r="C106" i="8"/>
  <c r="C183" i="2"/>
  <c r="C177" i="2"/>
  <c r="C138" i="8"/>
  <c r="C100" i="2"/>
  <c r="C134" i="2"/>
  <c r="C58" i="8"/>
  <c r="C130" i="2"/>
  <c r="C54" i="8"/>
  <c r="C126" i="2"/>
  <c r="C50" i="8"/>
  <c r="C46" i="2"/>
  <c r="C122" i="8"/>
  <c r="C84" i="2"/>
  <c r="C7" i="2"/>
  <c r="C4" i="2"/>
  <c r="C29" i="2"/>
  <c r="C20" i="2"/>
  <c r="C20" i="8"/>
  <c r="C135" i="2"/>
  <c r="C67" i="8"/>
  <c r="C143" i="2"/>
  <c r="C96" i="8"/>
  <c r="C18" i="23"/>
  <c r="C144" i="2"/>
  <c r="C144" i="8"/>
  <c r="C30" i="8"/>
  <c r="C145" i="2"/>
  <c r="C46" i="8"/>
  <c r="C161" i="2"/>
  <c r="C92" i="8"/>
  <c r="C54" i="2"/>
  <c r="C100" i="8"/>
  <c r="C62" i="2"/>
  <c r="C131" i="8"/>
  <c r="C93" i="2"/>
  <c r="C139" i="8"/>
  <c r="C23" i="23"/>
  <c r="C81" i="8"/>
  <c r="C3" i="23"/>
  <c r="C11" i="8"/>
  <c r="C165" i="2"/>
  <c r="C72" i="2"/>
  <c r="C33" i="2"/>
  <c r="C187" i="8"/>
  <c r="C184" i="8"/>
  <c r="C15" i="2"/>
  <c r="C97" i="8"/>
  <c r="C174" i="2"/>
  <c r="C105" i="8"/>
  <c r="C67" i="2"/>
  <c r="C134" i="8"/>
  <c r="C58" i="2"/>
  <c r="C106" i="2"/>
  <c r="C183" i="8"/>
  <c r="C107" i="8"/>
  <c r="C184" i="2"/>
  <c r="C84" i="8"/>
  <c r="C14" i="23"/>
  <c r="C130" i="8"/>
  <c r="C22" i="23"/>
  <c r="C177" i="8"/>
  <c r="C131" i="2"/>
  <c r="C178" i="8"/>
  <c r="C81" i="2"/>
  <c r="C119" i="2"/>
  <c r="C88" i="8"/>
  <c r="C10" i="23"/>
  <c r="C148" i="2"/>
  <c r="C33" i="8"/>
  <c r="C26" i="2"/>
  <c r="C53" i="8"/>
  <c r="C25" i="23"/>
  <c r="C103" i="8"/>
  <c r="C141" i="2"/>
  <c r="R35" i="23"/>
  <c r="AI35" i="23"/>
  <c r="AE35" i="23"/>
  <c r="AA35" i="23"/>
  <c r="W35" i="23"/>
  <c r="S35" i="23"/>
  <c r="N35" i="23"/>
  <c r="J35" i="23"/>
  <c r="F35" i="23"/>
  <c r="AS35" i="23"/>
  <c r="AN35" i="23"/>
  <c r="C9" i="2"/>
  <c r="C163" i="2"/>
  <c r="C48" i="8"/>
  <c r="C120" i="2"/>
  <c r="C44" i="8"/>
  <c r="C12" i="23"/>
  <c r="C90" i="2"/>
  <c r="C128" i="8"/>
  <c r="C20" i="23"/>
  <c r="C21" i="8"/>
  <c r="C175" i="8"/>
  <c r="C30" i="23"/>
  <c r="C108" i="8"/>
  <c r="C146" i="2"/>
  <c r="C56" i="2"/>
  <c r="C94" i="2"/>
  <c r="C132" i="8"/>
  <c r="C140" i="2"/>
  <c r="C25" i="8"/>
  <c r="C179" i="8"/>
  <c r="AQ35" i="23"/>
  <c r="D35" i="23"/>
  <c r="AH35" i="23"/>
  <c r="AD35" i="23"/>
  <c r="Z35" i="23"/>
  <c r="V35" i="23"/>
  <c r="Q35" i="23"/>
  <c r="M35" i="23"/>
  <c r="I35" i="23"/>
  <c r="E35" i="23"/>
  <c r="AR35" i="23"/>
  <c r="AM35" i="23"/>
  <c r="C31" i="2"/>
  <c r="C17" i="2"/>
  <c r="C21" i="2"/>
  <c r="C8" i="23"/>
  <c r="C86" i="8"/>
  <c r="C159" i="2"/>
  <c r="C82" i="8"/>
  <c r="C52" i="2"/>
  <c r="C13" i="8"/>
  <c r="C167" i="8"/>
  <c r="C136" i="2"/>
  <c r="C60" i="8"/>
  <c r="C108" i="2"/>
  <c r="C146" i="8"/>
  <c r="C185" i="2"/>
  <c r="C132" i="2"/>
  <c r="C17" i="8"/>
  <c r="C171" i="8"/>
  <c r="C179" i="2"/>
  <c r="C64" i="8"/>
  <c r="AG35" i="23"/>
  <c r="AC35" i="23"/>
  <c r="Y35" i="23"/>
  <c r="U35" i="23"/>
  <c r="P35" i="23"/>
  <c r="L35" i="23"/>
  <c r="H35" i="23"/>
  <c r="AP35" i="23"/>
  <c r="C25" i="2"/>
  <c r="C5" i="2"/>
  <c r="C48" i="2"/>
  <c r="C86" i="2"/>
  <c r="C124" i="8"/>
  <c r="C4" i="23"/>
  <c r="C82" i="2"/>
  <c r="C120" i="8"/>
  <c r="C128" i="2"/>
  <c r="C52" i="8"/>
  <c r="C60" i="2"/>
  <c r="C175" i="2"/>
  <c r="C98" i="8"/>
  <c r="C31" i="8"/>
  <c r="C185" i="8"/>
  <c r="C70" i="2"/>
  <c r="C171" i="2"/>
  <c r="C56" i="8"/>
  <c r="C64" i="2"/>
  <c r="C24" i="23"/>
  <c r="C102" i="8"/>
  <c r="P174" i="8"/>
  <c r="P97" i="8"/>
  <c r="P135" i="8" s="1"/>
  <c r="G158" i="2"/>
  <c r="N98" i="2"/>
  <c r="N136" i="2" s="1"/>
  <c r="G99" i="2"/>
  <c r="G137" i="2" s="1"/>
  <c r="J171" i="2"/>
  <c r="K84" i="8"/>
  <c r="K122" i="8" s="1"/>
  <c r="K161" i="8"/>
  <c r="J85" i="8"/>
  <c r="J123" i="8" s="1"/>
  <c r="J162" i="8"/>
  <c r="S85" i="8"/>
  <c r="I86" i="8"/>
  <c r="I124" i="8" s="1"/>
  <c r="I163" i="8"/>
  <c r="Q86" i="8"/>
  <c r="Q124" i="8" s="1"/>
  <c r="Q163" i="8"/>
  <c r="O174" i="2"/>
  <c r="G168" i="2"/>
  <c r="G113" i="2"/>
  <c r="G83" i="2"/>
  <c r="G121" i="2" s="1"/>
  <c r="G160" i="2"/>
  <c r="M113" i="2"/>
  <c r="M151" i="2" s="1"/>
  <c r="I113" i="2"/>
  <c r="L104" i="2"/>
  <c r="L142" i="2" s="1"/>
  <c r="L181" i="2"/>
  <c r="H104" i="2"/>
  <c r="H142" i="2" s="1"/>
  <c r="H181" i="2"/>
  <c r="I103" i="2"/>
  <c r="I141" i="2" s="1"/>
  <c r="I180" i="2"/>
  <c r="O101" i="2"/>
  <c r="O139" i="2" s="1"/>
  <c r="O178" i="2"/>
  <c r="L100" i="2"/>
  <c r="L138" i="2" s="1"/>
  <c r="L177" i="2"/>
  <c r="M99" i="2"/>
  <c r="M137" i="2" s="1"/>
  <c r="M176" i="2"/>
  <c r="J98" i="2"/>
  <c r="J136" i="2" s="1"/>
  <c r="J175" i="2"/>
  <c r="P96" i="2"/>
  <c r="P134" i="2" s="1"/>
  <c r="P173" i="2"/>
  <c r="H96" i="2"/>
  <c r="H134" i="2" s="1"/>
  <c r="H173" i="2"/>
  <c r="M95" i="2"/>
  <c r="M133" i="2" s="1"/>
  <c r="M172" i="2"/>
  <c r="K93" i="2"/>
  <c r="K131" i="2" s="1"/>
  <c r="K170" i="2"/>
  <c r="L92" i="2"/>
  <c r="L130" i="2" s="1"/>
  <c r="L169" i="2"/>
  <c r="H92" i="2"/>
  <c r="H130" i="2" s="1"/>
  <c r="H169" i="2"/>
  <c r="O89" i="2"/>
  <c r="O127" i="2" s="1"/>
  <c r="O166" i="2"/>
  <c r="P88" i="2"/>
  <c r="P126" i="2" s="1"/>
  <c r="P165" i="2"/>
  <c r="L88" i="2"/>
  <c r="L126" i="2" s="1"/>
  <c r="L165" i="2"/>
  <c r="J86" i="2"/>
  <c r="J124" i="2" s="1"/>
  <c r="J163" i="2"/>
  <c r="O85" i="2"/>
  <c r="O123" i="2" s="1"/>
  <c r="O162" i="2"/>
  <c r="K85" i="2"/>
  <c r="K123" i="2" s="1"/>
  <c r="K162" i="2"/>
  <c r="I83" i="2"/>
  <c r="I121" i="2" s="1"/>
  <c r="I160" i="2"/>
  <c r="N82" i="2"/>
  <c r="N120" i="2" s="1"/>
  <c r="N159" i="2"/>
  <c r="O81" i="2"/>
  <c r="O119" i="2" s="1"/>
  <c r="O158" i="2"/>
  <c r="O159" i="2"/>
  <c r="K163" i="2"/>
  <c r="P166" i="2"/>
  <c r="K171" i="2"/>
  <c r="P174" i="2"/>
  <c r="L178" i="2"/>
  <c r="H182" i="2"/>
  <c r="G177" i="2"/>
  <c r="S171" i="8"/>
  <c r="H165" i="8"/>
  <c r="I164" i="8"/>
  <c r="N160" i="2"/>
  <c r="O167" i="2"/>
  <c r="O175" i="2"/>
  <c r="O95" i="8"/>
  <c r="O133" i="8" s="1"/>
  <c r="O172" i="8"/>
  <c r="N96" i="8"/>
  <c r="N134" i="8" s="1"/>
  <c r="N173" i="8"/>
  <c r="M97" i="8"/>
  <c r="M135" i="8" s="1"/>
  <c r="M174" i="8"/>
  <c r="T4" i="8"/>
  <c r="U4" i="8" s="1"/>
  <c r="R122" i="8"/>
  <c r="S7" i="8"/>
  <c r="R161" i="8"/>
  <c r="R40" i="8"/>
  <c r="AD113" i="2"/>
  <c r="AI75" i="2"/>
  <c r="AI113" i="2" s="1"/>
  <c r="AM75" i="2"/>
  <c r="AM113" i="2" s="1"/>
  <c r="AF75" i="2"/>
  <c r="AF113" i="2" s="1"/>
  <c r="AJ75" i="2"/>
  <c r="AJ113" i="2" s="1"/>
  <c r="AN75" i="2"/>
  <c r="AN113" i="2" s="1"/>
  <c r="AI65" i="2"/>
  <c r="AI103" i="2" s="1"/>
  <c r="AM65" i="2"/>
  <c r="AM103" i="2" s="1"/>
  <c r="AF65" i="2"/>
  <c r="AF103" i="2" s="1"/>
  <c r="AJ65" i="2"/>
  <c r="AJ103" i="2" s="1"/>
  <c r="AN65" i="2"/>
  <c r="AN103" i="2" s="1"/>
  <c r="AD99" i="2"/>
  <c r="AI61" i="2"/>
  <c r="AI99" i="2" s="1"/>
  <c r="AM61" i="2"/>
  <c r="AM99" i="2" s="1"/>
  <c r="AF61" i="2"/>
  <c r="AF99" i="2" s="1"/>
  <c r="AJ61" i="2"/>
  <c r="AJ99" i="2" s="1"/>
  <c r="AN61" i="2"/>
  <c r="AN99" i="2" s="1"/>
  <c r="AD95" i="2"/>
  <c r="AI57" i="2"/>
  <c r="AI95" i="2" s="1"/>
  <c r="AM57" i="2"/>
  <c r="AM95" i="2" s="1"/>
  <c r="AF57" i="2"/>
  <c r="AF95" i="2" s="1"/>
  <c r="AJ57" i="2"/>
  <c r="AJ95" i="2" s="1"/>
  <c r="AN57" i="2"/>
  <c r="AN95" i="2" s="1"/>
  <c r="AF53" i="2"/>
  <c r="AF91" i="2" s="1"/>
  <c r="AJ53" i="2"/>
  <c r="AJ91" i="2" s="1"/>
  <c r="AN53" i="2"/>
  <c r="AN91" i="2" s="1"/>
  <c r="AD91" i="2"/>
  <c r="AG53" i="2"/>
  <c r="AG91" i="2" s="1"/>
  <c r="AK53" i="2"/>
  <c r="AK91" i="2" s="1"/>
  <c r="AO53" i="2"/>
  <c r="AO91" i="2" s="1"/>
  <c r="AD87" i="2"/>
  <c r="AG49" i="2"/>
  <c r="AG87" i="2" s="1"/>
  <c r="AK49" i="2"/>
  <c r="AK87" i="2" s="1"/>
  <c r="AO49" i="2"/>
  <c r="AO87" i="2" s="1"/>
  <c r="AH49" i="2"/>
  <c r="AH87" i="2" s="1"/>
  <c r="AL49" i="2"/>
  <c r="AL87" i="2" s="1"/>
  <c r="AD83" i="2"/>
  <c r="AG45" i="2"/>
  <c r="AG83" i="2" s="1"/>
  <c r="AK45" i="2"/>
  <c r="AK83" i="2" s="1"/>
  <c r="AH45" i="2"/>
  <c r="AH83" i="2" s="1"/>
  <c r="AL45" i="2"/>
  <c r="AL83" i="2" s="1"/>
  <c r="AI45" i="2"/>
  <c r="AI83" i="2" s="1"/>
  <c r="AM45" i="2"/>
  <c r="AM83" i="2" s="1"/>
  <c r="AD115" i="8"/>
  <c r="AO77" i="8"/>
  <c r="AO115" i="8" s="1"/>
  <c r="AK77" i="8"/>
  <c r="AK115" i="8" s="1"/>
  <c r="AG77" i="8"/>
  <c r="AG115" i="8" s="1"/>
  <c r="AN77" i="8"/>
  <c r="AN115" i="8" s="1"/>
  <c r="AJ77" i="8"/>
  <c r="AJ115" i="8" s="1"/>
  <c r="AF77" i="8"/>
  <c r="AF115" i="8" s="1"/>
  <c r="AM77" i="8"/>
  <c r="AM115" i="8" s="1"/>
  <c r="AI77" i="8"/>
  <c r="AI115" i="8" s="1"/>
  <c r="AE77" i="8"/>
  <c r="AE115" i="8" s="1"/>
  <c r="AD105" i="8"/>
  <c r="AO67" i="8"/>
  <c r="AO105" i="8" s="1"/>
  <c r="AK67" i="8"/>
  <c r="AK105" i="8" s="1"/>
  <c r="AG67" i="8"/>
  <c r="AG105" i="8" s="1"/>
  <c r="AN67" i="8"/>
  <c r="AN105" i="8" s="1"/>
  <c r="AJ67" i="8"/>
  <c r="AJ105" i="8" s="1"/>
  <c r="AF67" i="8"/>
  <c r="AF105" i="8" s="1"/>
  <c r="AM67" i="8"/>
  <c r="AM105" i="8" s="1"/>
  <c r="AI67" i="8"/>
  <c r="AI105" i="8" s="1"/>
  <c r="AE67" i="8"/>
  <c r="AE105" i="8" s="1"/>
  <c r="AO63" i="8"/>
  <c r="AO101" i="8" s="1"/>
  <c r="AK63" i="8"/>
  <c r="AK101" i="8" s="1"/>
  <c r="AG63" i="8"/>
  <c r="AG101" i="8" s="1"/>
  <c r="AN63" i="8"/>
  <c r="AN101" i="8" s="1"/>
  <c r="AJ63" i="8"/>
  <c r="AJ101" i="8" s="1"/>
  <c r="AF63" i="8"/>
  <c r="AF101" i="8" s="1"/>
  <c r="AD101" i="8"/>
  <c r="AM63" i="8"/>
  <c r="AM101" i="8" s="1"/>
  <c r="AI63" i="8"/>
  <c r="AI101" i="8" s="1"/>
  <c r="AE63" i="8"/>
  <c r="AE101" i="8" s="1"/>
  <c r="AD97" i="8"/>
  <c r="AO59" i="8"/>
  <c r="AO97" i="8" s="1"/>
  <c r="AK59" i="8"/>
  <c r="AK97" i="8" s="1"/>
  <c r="AG59" i="8"/>
  <c r="AG97" i="8" s="1"/>
  <c r="AN59" i="8"/>
  <c r="AN97" i="8" s="1"/>
  <c r="AJ59" i="8"/>
  <c r="AJ97" i="8" s="1"/>
  <c r="AF59" i="8"/>
  <c r="AF97" i="8" s="1"/>
  <c r="AM59" i="8"/>
  <c r="AM97" i="8" s="1"/>
  <c r="AI59" i="8"/>
  <c r="AI97" i="8" s="1"/>
  <c r="AE59" i="8"/>
  <c r="AE97" i="8" s="1"/>
  <c r="AD93" i="8"/>
  <c r="AN55" i="8"/>
  <c r="AN93" i="8" s="1"/>
  <c r="AJ55" i="8"/>
  <c r="AJ93" i="8" s="1"/>
  <c r="AF55" i="8"/>
  <c r="AF93" i="8" s="1"/>
  <c r="AM55" i="8"/>
  <c r="AM93" i="8" s="1"/>
  <c r="AI55" i="8"/>
  <c r="AI93" i="8" s="1"/>
  <c r="AE55" i="8"/>
  <c r="AE93" i="8" s="1"/>
  <c r="AL55" i="8"/>
  <c r="AL93" i="8" s="1"/>
  <c r="AH55" i="8"/>
  <c r="AH93" i="8" s="1"/>
  <c r="AM51" i="8"/>
  <c r="AM89" i="8" s="1"/>
  <c r="AI51" i="8"/>
  <c r="AI89" i="8" s="1"/>
  <c r="AE51" i="8"/>
  <c r="AE89" i="8" s="1"/>
  <c r="AL51" i="8"/>
  <c r="AL89" i="8" s="1"/>
  <c r="AH51" i="8"/>
  <c r="AH89" i="8" s="1"/>
  <c r="AD89" i="8"/>
  <c r="AO51" i="8"/>
  <c r="AO89" i="8" s="1"/>
  <c r="AK51" i="8"/>
  <c r="AK89" i="8" s="1"/>
  <c r="AG51" i="8"/>
  <c r="AG89" i="8" s="1"/>
  <c r="AM47" i="8"/>
  <c r="AM85" i="8" s="1"/>
  <c r="AI47" i="8"/>
  <c r="AI85" i="8" s="1"/>
  <c r="AE47" i="8"/>
  <c r="AE85" i="8" s="1"/>
  <c r="AL47" i="8"/>
  <c r="AL85" i="8" s="1"/>
  <c r="AH47" i="8"/>
  <c r="AH85" i="8" s="1"/>
  <c r="AD85" i="8"/>
  <c r="AO47" i="8"/>
  <c r="AO85" i="8" s="1"/>
  <c r="AK47" i="8"/>
  <c r="AK85" i="8" s="1"/>
  <c r="AG47" i="8"/>
  <c r="AG85" i="8" s="1"/>
  <c r="AG43" i="2"/>
  <c r="AG81" i="2" s="1"/>
  <c r="AK43" i="2"/>
  <c r="AK81" i="2" s="1"/>
  <c r="AO43" i="2"/>
  <c r="AO81" i="2" s="1"/>
  <c r="AH43" i="2"/>
  <c r="AH81" i="2" s="1"/>
  <c r="AL43" i="2"/>
  <c r="AL81" i="2" s="1"/>
  <c r="AD81" i="2"/>
  <c r="AI43" i="2"/>
  <c r="AI81" i="2" s="1"/>
  <c r="AM43" i="2"/>
  <c r="AM81" i="2" s="1"/>
  <c r="G92" i="2"/>
  <c r="G130" i="2" s="1"/>
  <c r="G169" i="2"/>
  <c r="M114" i="2"/>
  <c r="I104" i="2"/>
  <c r="I142" i="2" s="1"/>
  <c r="I181" i="2"/>
  <c r="M100" i="2"/>
  <c r="M138" i="2" s="1"/>
  <c r="M177" i="2"/>
  <c r="H97" i="2"/>
  <c r="H135" i="2" s="1"/>
  <c r="H174" i="2"/>
  <c r="L93" i="2"/>
  <c r="L131" i="2" s="1"/>
  <c r="L170" i="2"/>
  <c r="M92" i="2"/>
  <c r="M130" i="2" s="1"/>
  <c r="M169" i="2"/>
  <c r="H89" i="2"/>
  <c r="H127" i="2" s="1"/>
  <c r="H166" i="2"/>
  <c r="L85" i="2"/>
  <c r="L123" i="2" s="1"/>
  <c r="L162" i="2"/>
  <c r="P81" i="2"/>
  <c r="P119" i="2" s="1"/>
  <c r="P158" i="2"/>
  <c r="AH78" i="8"/>
  <c r="AH116" i="8" s="1"/>
  <c r="AL78" i="8"/>
  <c r="AL116" i="8" s="1"/>
  <c r="AD116" i="8"/>
  <c r="S9" i="8"/>
  <c r="T9" i="8" s="1"/>
  <c r="R163" i="8"/>
  <c r="BP158" i="14"/>
  <c r="BP161" i="14" s="1"/>
  <c r="AE78" i="8"/>
  <c r="AE116" i="8" s="1"/>
  <c r="AI78" i="8"/>
  <c r="AI116" i="8" s="1"/>
  <c r="T11" i="8"/>
  <c r="R165" i="8"/>
  <c r="R126" i="8"/>
  <c r="R170" i="8"/>
  <c r="S16" i="8"/>
  <c r="S131" i="8" s="1"/>
  <c r="R167" i="8"/>
  <c r="S13" i="8"/>
  <c r="S5" i="8"/>
  <c r="T5" i="8" s="1"/>
  <c r="R159" i="8"/>
  <c r="R128" i="8"/>
  <c r="R124" i="8"/>
  <c r="R120" i="8"/>
  <c r="R158" i="2"/>
  <c r="S19" i="8"/>
  <c r="T19" i="8" s="1"/>
  <c r="R134" i="8"/>
  <c r="R139" i="8"/>
  <c r="R131" i="8"/>
  <c r="S4" i="2"/>
  <c r="S24" i="8"/>
  <c r="S139" i="8" s="1"/>
  <c r="T6" i="2"/>
  <c r="R160" i="2"/>
  <c r="S28" i="2"/>
  <c r="S22" i="2"/>
  <c r="T22" i="2" s="1"/>
  <c r="S20" i="2"/>
  <c r="T20" i="2" s="1"/>
  <c r="S16" i="2"/>
  <c r="T16" i="2" s="1"/>
  <c r="T131" i="2" s="1"/>
  <c r="S12" i="2"/>
  <c r="S127" i="2" s="1"/>
  <c r="T10" i="2"/>
  <c r="S8" i="2"/>
  <c r="R142" i="8"/>
  <c r="S21" i="8"/>
  <c r="R172" i="8"/>
  <c r="DG158" i="14"/>
  <c r="DG161" i="14" s="1"/>
  <c r="T9" i="2"/>
  <c r="S24" i="2"/>
  <c r="S27" i="8"/>
  <c r="R168" i="8"/>
  <c r="AE109" i="14"/>
  <c r="AE165" i="14"/>
  <c r="BC213" i="14"/>
  <c r="BC109" i="14"/>
  <c r="DG260" i="14"/>
  <c r="DK260" i="14"/>
  <c r="V260" i="14"/>
  <c r="AD260" i="14"/>
  <c r="BB260" i="14"/>
  <c r="BJ260" i="14"/>
  <c r="G260" i="14"/>
  <c r="K260" i="14"/>
  <c r="S260" i="14"/>
  <c r="AE260" i="14"/>
  <c r="AM260" i="14"/>
  <c r="AQ260" i="14"/>
  <c r="AY260" i="14"/>
  <c r="BK260" i="14"/>
  <c r="BS260" i="14"/>
  <c r="CE260" i="14"/>
  <c r="CM260" i="14"/>
  <c r="CY260" i="14"/>
  <c r="R142" i="2"/>
  <c r="R138" i="2"/>
  <c r="R134" i="2"/>
  <c r="R130" i="2"/>
  <c r="R126" i="2"/>
  <c r="R122" i="2"/>
  <c r="J161" i="14"/>
  <c r="CW213" i="14"/>
  <c r="AV61" i="14"/>
  <c r="DN153" i="14"/>
  <c r="DL213" i="14"/>
  <c r="CF213" i="14"/>
  <c r="BP213" i="14"/>
  <c r="AZ213" i="14"/>
  <c r="AJ213" i="14"/>
  <c r="BF109" i="14"/>
  <c r="AE61" i="14"/>
  <c r="CM165" i="14"/>
  <c r="X109" i="14"/>
  <c r="AD61" i="14"/>
  <c r="CD165" i="14"/>
  <c r="BN165" i="14"/>
  <c r="AH165" i="14"/>
  <c r="BZ165" i="14"/>
  <c r="AD213" i="14"/>
  <c r="CZ61" i="14"/>
  <c r="CJ61" i="14"/>
  <c r="BL213" i="14"/>
  <c r="AN213" i="14"/>
  <c r="DL109" i="14"/>
  <c r="AE213" i="14"/>
  <c r="CW61" i="14"/>
  <c r="AX109" i="14"/>
  <c r="AX61" i="14"/>
  <c r="DJ61" i="14"/>
  <c r="DJ109" i="14"/>
  <c r="AL111" i="2"/>
  <c r="AL149" i="2" s="1"/>
  <c r="AL188" i="2"/>
  <c r="R119" i="2"/>
  <c r="R141" i="2"/>
  <c r="R137" i="2"/>
  <c r="R133" i="2"/>
  <c r="R129" i="2"/>
  <c r="R125" i="2"/>
  <c r="R121" i="2"/>
  <c r="R119" i="8"/>
  <c r="R141" i="8"/>
  <c r="R137" i="8"/>
  <c r="R133" i="8"/>
  <c r="R129" i="8"/>
  <c r="R125" i="8"/>
  <c r="R121" i="8"/>
  <c r="BV109" i="14"/>
  <c r="AB109" i="14"/>
  <c r="CM61" i="14"/>
  <c r="DN149" i="14"/>
  <c r="DE213" i="14"/>
  <c r="CO165" i="14"/>
  <c r="AN61" i="14"/>
  <c r="DL165" i="14"/>
  <c r="CF165" i="14"/>
  <c r="BP165" i="14"/>
  <c r="AZ165" i="14"/>
  <c r="AJ165" i="14"/>
  <c r="BC61" i="14"/>
  <c r="DC109" i="14"/>
  <c r="CD109" i="14"/>
  <c r="DB61" i="14"/>
  <c r="BN213" i="14"/>
  <c r="AH213" i="14"/>
  <c r="BZ213" i="14"/>
  <c r="DA152" i="14"/>
  <c r="AJ61" i="14"/>
  <c r="CZ165" i="14"/>
  <c r="CJ165" i="14"/>
  <c r="W213" i="14"/>
  <c r="W165" i="14"/>
  <c r="BK165" i="14"/>
  <c r="BK109" i="14"/>
  <c r="BN109" i="14"/>
  <c r="BP61" i="14"/>
  <c r="BX61" i="14"/>
  <c r="DP156" i="14"/>
  <c r="M260" i="14"/>
  <c r="U260" i="14"/>
  <c r="AS260" i="14"/>
  <c r="DA58" i="14"/>
  <c r="DN253" i="14"/>
  <c r="AB213" i="14"/>
  <c r="DB156" i="14"/>
  <c r="AZ109" i="14"/>
  <c r="BC165" i="14"/>
  <c r="G156" i="14"/>
  <c r="S156" i="14"/>
  <c r="AE156" i="14"/>
  <c r="AI156" i="14"/>
  <c r="AM156" i="14"/>
  <c r="AQ156" i="14"/>
  <c r="AU156" i="14"/>
  <c r="AY156" i="14"/>
  <c r="BG156" i="14"/>
  <c r="BS156" i="14"/>
  <c r="BW156" i="14"/>
  <c r="CE156" i="14"/>
  <c r="CM156" i="14"/>
  <c r="K35" i="2"/>
  <c r="O35" i="2"/>
  <c r="H35" i="2"/>
  <c r="L35" i="2"/>
  <c r="P35" i="2"/>
  <c r="I35" i="2"/>
  <c r="Q35" i="2"/>
  <c r="Q150" i="2" s="1"/>
  <c r="G35" i="2"/>
  <c r="J35" i="2"/>
  <c r="M35" i="2"/>
  <c r="M150" i="2" s="1"/>
  <c r="N35" i="2"/>
  <c r="N150" i="2" s="1"/>
  <c r="K39" i="2"/>
  <c r="O39" i="2"/>
  <c r="H39" i="2"/>
  <c r="L39" i="2"/>
  <c r="P39" i="2"/>
  <c r="P154" i="2" s="1"/>
  <c r="J39" i="2"/>
  <c r="M39" i="2"/>
  <c r="N39" i="2"/>
  <c r="Q39" i="2"/>
  <c r="G39" i="2"/>
  <c r="I39" i="2"/>
  <c r="Q111" i="8"/>
  <c r="Q149" i="8" s="1"/>
  <c r="Q188" i="8"/>
  <c r="R185" i="2"/>
  <c r="R146" i="2"/>
  <c r="S31" i="2"/>
  <c r="T31" i="2" s="1"/>
  <c r="T146" i="2" s="1"/>
  <c r="O106" i="8"/>
  <c r="O144" i="8" s="1"/>
  <c r="O183" i="8"/>
  <c r="AL69" i="8"/>
  <c r="AL107" i="8" s="1"/>
  <c r="AF69" i="8"/>
  <c r="AF107" i="8" s="1"/>
  <c r="AH69" i="8"/>
  <c r="AH107" i="8" s="1"/>
  <c r="AE69" i="8"/>
  <c r="AE107" i="8" s="1"/>
  <c r="AJ69" i="8"/>
  <c r="AJ107" i="8" s="1"/>
  <c r="AN69" i="8"/>
  <c r="AN107" i="8" s="1"/>
  <c r="AD107" i="8"/>
  <c r="AG69" i="8"/>
  <c r="AG107" i="8" s="1"/>
  <c r="AK69" i="8"/>
  <c r="AK107" i="8" s="1"/>
  <c r="G106" i="2"/>
  <c r="G144" i="2" s="1"/>
  <c r="G183" i="2"/>
  <c r="O106" i="2"/>
  <c r="O144" i="2" s="1"/>
  <c r="O183" i="2"/>
  <c r="L108" i="2"/>
  <c r="L146" i="2" s="1"/>
  <c r="L185" i="2"/>
  <c r="AJ111" i="2"/>
  <c r="AJ149" i="2" s="1"/>
  <c r="AJ188" i="2"/>
  <c r="S30" i="8"/>
  <c r="R184" i="8"/>
  <c r="O111" i="8"/>
  <c r="O149" i="8" s="1"/>
  <c r="O188" i="8"/>
  <c r="R183" i="2"/>
  <c r="S29" i="2"/>
  <c r="S144" i="2" s="1"/>
  <c r="N108" i="8"/>
  <c r="N146" i="8" s="1"/>
  <c r="N185" i="8"/>
  <c r="M111" i="8"/>
  <c r="M149" i="8" s="1"/>
  <c r="M188" i="8"/>
  <c r="T34" i="8"/>
  <c r="T149" i="8" s="1"/>
  <c r="K108" i="8"/>
  <c r="K146" i="8" s="1"/>
  <c r="K185" i="8"/>
  <c r="S149" i="8"/>
  <c r="M108" i="8"/>
  <c r="M146" i="8" s="1"/>
  <c r="R144" i="8"/>
  <c r="R146" i="8"/>
  <c r="R149" i="8"/>
  <c r="R145" i="8"/>
  <c r="R147" i="8"/>
  <c r="AQ37" i="23"/>
  <c r="AQ55" i="24"/>
  <c r="R144" i="2"/>
  <c r="R145" i="2"/>
  <c r="R147" i="2"/>
  <c r="AH32" i="23"/>
  <c r="Z32" i="23"/>
  <c r="J32" i="23"/>
  <c r="N32" i="23"/>
  <c r="AD32" i="23"/>
  <c r="Y32" i="23"/>
  <c r="R148" i="2"/>
  <c r="R32" i="23"/>
  <c r="Q32" i="23"/>
  <c r="AS32" i="23"/>
  <c r="AO32" i="23"/>
  <c r="AC32" i="23"/>
  <c r="AN32" i="23"/>
  <c r="S148" i="8"/>
  <c r="AL32" i="23"/>
  <c r="AK32" i="23"/>
  <c r="V32" i="23"/>
  <c r="AP32" i="23"/>
  <c r="AG32" i="23"/>
  <c r="R148" i="8"/>
  <c r="C186" i="2"/>
  <c r="C109" i="8"/>
  <c r="C31" i="23"/>
  <c r="C147" i="8"/>
  <c r="C147" i="2"/>
  <c r="C71" i="2"/>
  <c r="C71" i="8"/>
  <c r="C32" i="2"/>
  <c r="C32" i="8"/>
  <c r="C26" i="23"/>
  <c r="C181" i="8"/>
  <c r="C27" i="8"/>
  <c r="C181" i="2"/>
  <c r="C104" i="8"/>
  <c r="C27" i="2"/>
  <c r="C142" i="2"/>
  <c r="C66" i="8"/>
  <c r="C104" i="2"/>
  <c r="C61" i="8"/>
  <c r="C61" i="2"/>
  <c r="C137" i="2"/>
  <c r="C22" i="8"/>
  <c r="C137" i="8"/>
  <c r="C99" i="2"/>
  <c r="C22" i="2"/>
  <c r="C176" i="8"/>
  <c r="C21" i="23"/>
  <c r="C133" i="8"/>
  <c r="C95" i="2"/>
  <c r="C172" i="2"/>
  <c r="C57" i="8"/>
  <c r="C172" i="8"/>
  <c r="C17" i="23"/>
  <c r="C133" i="2"/>
  <c r="C18" i="8"/>
  <c r="C129" i="8"/>
  <c r="C129" i="2"/>
  <c r="C14" i="8"/>
  <c r="C91" i="2"/>
  <c r="C168" i="8"/>
  <c r="C13" i="23"/>
  <c r="C91" i="8"/>
  <c r="C125" i="2"/>
  <c r="C49" i="8"/>
  <c r="C49" i="2"/>
  <c r="C164" i="2"/>
  <c r="C10" i="8"/>
  <c r="C10" i="2"/>
  <c r="C9" i="23"/>
  <c r="C164" i="8"/>
  <c r="C87" i="2"/>
  <c r="C125" i="8"/>
  <c r="C160" i="2"/>
  <c r="C83" i="8"/>
  <c r="C83" i="2"/>
  <c r="C6" i="2"/>
  <c r="C6" i="8"/>
  <c r="C121" i="2"/>
  <c r="C45" i="8"/>
  <c r="C45" i="2"/>
  <c r="C160" i="8"/>
  <c r="K151" i="8" l="1"/>
  <c r="BP262" i="14"/>
  <c r="BP263" i="14" s="1"/>
  <c r="S35" i="8"/>
  <c r="L190" i="8"/>
  <c r="F262" i="14"/>
  <c r="F263" i="14" s="1"/>
  <c r="S171" i="2"/>
  <c r="L191" i="2"/>
  <c r="ED260" i="14"/>
  <c r="N150" i="8"/>
  <c r="N190" i="8"/>
  <c r="S186" i="8"/>
  <c r="T11" i="2"/>
  <c r="U11" i="2" s="1"/>
  <c r="DJ262" i="14"/>
  <c r="DJ263" i="14" s="1"/>
  <c r="L152" i="8"/>
  <c r="AI188" i="2"/>
  <c r="S36" i="8"/>
  <c r="S151" i="8" s="1"/>
  <c r="BR262" i="14"/>
  <c r="BR263" i="14" s="1"/>
  <c r="I190" i="8"/>
  <c r="T148" i="8"/>
  <c r="T19" i="2"/>
  <c r="T134" i="2" s="1"/>
  <c r="G151" i="2"/>
  <c r="BC161" i="14"/>
  <c r="W262" i="14"/>
  <c r="W263" i="14" s="1"/>
  <c r="BD161" i="14"/>
  <c r="BD262" i="14" s="1"/>
  <c r="BD263" i="14" s="1"/>
  <c r="S177" i="8"/>
  <c r="G191" i="2"/>
  <c r="BL262" i="14"/>
  <c r="BL263" i="14" s="1"/>
  <c r="S141" i="2"/>
  <c r="BV161" i="14"/>
  <c r="BV262" i="14" s="1"/>
  <c r="BV263" i="14" s="1"/>
  <c r="DL262" i="14"/>
  <c r="DL263" i="14" s="1"/>
  <c r="AL262" i="14"/>
  <c r="AL263" i="14" s="1"/>
  <c r="S133" i="2"/>
  <c r="S162" i="8"/>
  <c r="X262" i="14"/>
  <c r="X263" i="14" s="1"/>
  <c r="S123" i="8"/>
  <c r="N151" i="2"/>
  <c r="S132" i="2"/>
  <c r="T184" i="2"/>
  <c r="J152" i="8"/>
  <c r="U33" i="8"/>
  <c r="F155" i="2"/>
  <c r="F202" i="2" s="1"/>
  <c r="I151" i="2"/>
  <c r="O262" i="14"/>
  <c r="O263" i="14" s="1"/>
  <c r="CR161" i="14"/>
  <c r="CR262" i="14" s="1"/>
  <c r="T15" i="8"/>
  <c r="U15" i="8" s="1"/>
  <c r="T14" i="2"/>
  <c r="U14" i="2" s="1"/>
  <c r="V14" i="2" s="1"/>
  <c r="U23" i="8"/>
  <c r="V23" i="8" s="1"/>
  <c r="U17" i="2"/>
  <c r="BZ262" i="14"/>
  <c r="BZ263" i="14" s="1"/>
  <c r="T138" i="8"/>
  <c r="EA258" i="14"/>
  <c r="K153" i="2"/>
  <c r="T18" i="2"/>
  <c r="U18" i="2" s="1"/>
  <c r="U18" i="8"/>
  <c r="T148" i="2"/>
  <c r="T32" i="2"/>
  <c r="T147" i="2" s="1"/>
  <c r="CC262" i="14"/>
  <c r="CC263" i="14" s="1"/>
  <c r="I262" i="14"/>
  <c r="I263" i="14" s="1"/>
  <c r="T21" i="2"/>
  <c r="T175" i="2" s="1"/>
  <c r="S130" i="8"/>
  <c r="T171" i="2"/>
  <c r="BA262" i="14"/>
  <c r="BA263" i="14" s="1"/>
  <c r="AW262" i="14"/>
  <c r="AW263" i="14" s="1"/>
  <c r="F155" i="8"/>
  <c r="F203" i="8" s="1"/>
  <c r="F194" i="2"/>
  <c r="AO262" i="14"/>
  <c r="AO263" i="14" s="1"/>
  <c r="S147" i="8"/>
  <c r="AW55" i="24"/>
  <c r="AW56" i="24" s="1"/>
  <c r="CZ161" i="14"/>
  <c r="J262" i="14"/>
  <c r="J263" i="14" s="1"/>
  <c r="BN161" i="14"/>
  <c r="BN262" i="14" s="1"/>
  <c r="BN263" i="14" s="1"/>
  <c r="AS161" i="14"/>
  <c r="AS262" i="14" s="1"/>
  <c r="AS263" i="14" s="1"/>
  <c r="DA260" i="14"/>
  <c r="S130" i="2"/>
  <c r="S165" i="2"/>
  <c r="T7" i="2"/>
  <c r="U7" i="2" s="1"/>
  <c r="V7" i="2" s="1"/>
  <c r="S147" i="2"/>
  <c r="DN260" i="14"/>
  <c r="DR260" i="14" s="1"/>
  <c r="AV262" i="14"/>
  <c r="AV263" i="14" s="1"/>
  <c r="DT58" i="14"/>
  <c r="DT60" i="14" s="1"/>
  <c r="S122" i="2"/>
  <c r="P152" i="2"/>
  <c r="T23" i="2"/>
  <c r="S177" i="2"/>
  <c r="S138" i="2"/>
  <c r="EC260" i="14"/>
  <c r="S124" i="2"/>
  <c r="O152" i="2"/>
  <c r="CO156" i="14"/>
  <c r="CO158" i="14" s="1"/>
  <c r="CO161" i="14" s="1"/>
  <c r="CO262" i="14" s="1"/>
  <c r="CO263" i="14" s="1"/>
  <c r="F194" i="8"/>
  <c r="S134" i="2"/>
  <c r="H153" i="8"/>
  <c r="DH161" i="14"/>
  <c r="DH262" i="14" s="1"/>
  <c r="DH263" i="14" s="1"/>
  <c r="BC262" i="14"/>
  <c r="BC263" i="14" s="1"/>
  <c r="CX158" i="14"/>
  <c r="CX161" i="14" s="1"/>
  <c r="CX262" i="14" s="1"/>
  <c r="CX263" i="14" s="1"/>
  <c r="EE260" i="14"/>
  <c r="S146" i="8"/>
  <c r="U145" i="2"/>
  <c r="T31" i="8"/>
  <c r="T146" i="8" s="1"/>
  <c r="Y161" i="14"/>
  <c r="Y262" i="14" s="1"/>
  <c r="Y263" i="14" s="1"/>
  <c r="BF262" i="14"/>
  <c r="BF263" i="14" s="1"/>
  <c r="T25" i="8"/>
  <c r="U25" i="8" s="1"/>
  <c r="S145" i="2"/>
  <c r="I192" i="8"/>
  <c r="S184" i="2"/>
  <c r="T10" i="8"/>
  <c r="S164" i="8"/>
  <c r="T145" i="2"/>
  <c r="V30" i="2"/>
  <c r="W30" i="2" s="1"/>
  <c r="W145" i="2" s="1"/>
  <c r="DA156" i="14"/>
  <c r="DA158" i="14" s="1"/>
  <c r="DA161" i="14" s="1"/>
  <c r="BT262" i="14"/>
  <c r="BT263" i="14" s="1"/>
  <c r="M152" i="2"/>
  <c r="T27" i="2"/>
  <c r="T181" i="2" s="1"/>
  <c r="P262" i="14"/>
  <c r="P263" i="14" s="1"/>
  <c r="U33" i="2"/>
  <c r="V33" i="2" s="1"/>
  <c r="S138" i="8"/>
  <c r="H154" i="8"/>
  <c r="S142" i="2"/>
  <c r="N154" i="8"/>
  <c r="T15" i="2"/>
  <c r="H191" i="8"/>
  <c r="H194" i="8" s="1"/>
  <c r="H40" i="8"/>
  <c r="N40" i="8"/>
  <c r="N191" i="8"/>
  <c r="S136" i="2"/>
  <c r="K151" i="2"/>
  <c r="O152" i="8"/>
  <c r="O155" i="8" s="1"/>
  <c r="O202" i="8" s="1"/>
  <c r="G194" i="8"/>
  <c r="O151" i="2"/>
  <c r="K152" i="8"/>
  <c r="G152" i="8"/>
  <c r="T25" i="2"/>
  <c r="S179" i="2"/>
  <c r="N152" i="8"/>
  <c r="O154" i="8"/>
  <c r="Q151" i="2"/>
  <c r="Q153" i="2"/>
  <c r="U6" i="8"/>
  <c r="U160" i="8" s="1"/>
  <c r="S129" i="2"/>
  <c r="T36" i="8"/>
  <c r="S190" i="8"/>
  <c r="T13" i="2"/>
  <c r="S167" i="2"/>
  <c r="S140" i="8"/>
  <c r="J151" i="2"/>
  <c r="H152" i="8"/>
  <c r="U262" i="14"/>
  <c r="U263" i="14" s="1"/>
  <c r="CJ161" i="14"/>
  <c r="CJ262" i="14" s="1"/>
  <c r="T29" i="8"/>
  <c r="U29" i="8" s="1"/>
  <c r="U183" i="8" s="1"/>
  <c r="T5" i="2"/>
  <c r="Q154" i="8"/>
  <c r="J40" i="8"/>
  <c r="J192" i="8"/>
  <c r="M192" i="8"/>
  <c r="G153" i="8"/>
  <c r="L154" i="8"/>
  <c r="L155" i="8" s="1"/>
  <c r="AF161" i="14"/>
  <c r="AF262" i="14" s="1"/>
  <c r="AF263" i="14" s="1"/>
  <c r="AG161" i="14"/>
  <c r="AG262" i="14" s="1"/>
  <c r="AG263" i="14" s="1"/>
  <c r="CQ161" i="14"/>
  <c r="CQ262" i="14" s="1"/>
  <c r="K158" i="14"/>
  <c r="K161" i="14" s="1"/>
  <c r="K262" i="14" s="1"/>
  <c r="K263" i="14" s="1"/>
  <c r="J194" i="8"/>
  <c r="AR161" i="14"/>
  <c r="AR262" i="14" s="1"/>
  <c r="AR263" i="14" s="1"/>
  <c r="P153" i="2"/>
  <c r="S120" i="2"/>
  <c r="P191" i="8"/>
  <c r="P194" i="8" s="1"/>
  <c r="P40" i="8"/>
  <c r="J153" i="8"/>
  <c r="P152" i="8"/>
  <c r="P154" i="8"/>
  <c r="K152" i="2"/>
  <c r="DN156" i="14"/>
  <c r="U16" i="2"/>
  <c r="V16" i="2" s="1"/>
  <c r="T16" i="8"/>
  <c r="T170" i="8" s="1"/>
  <c r="U19" i="2"/>
  <c r="U173" i="2" s="1"/>
  <c r="AN161" i="14"/>
  <c r="AN262" i="14" s="1"/>
  <c r="AN263" i="14" s="1"/>
  <c r="T161" i="14"/>
  <c r="T262" i="14" s="1"/>
  <c r="T263" i="14" s="1"/>
  <c r="T133" i="8"/>
  <c r="L40" i="8"/>
  <c r="L192" i="8"/>
  <c r="L194" i="8" s="1"/>
  <c r="BJ158" i="14"/>
  <c r="BJ161" i="14" s="1"/>
  <c r="BJ262" i="14" s="1"/>
  <c r="BJ263" i="14" s="1"/>
  <c r="I152" i="2"/>
  <c r="J154" i="8"/>
  <c r="P153" i="8"/>
  <c r="K154" i="8"/>
  <c r="S135" i="8"/>
  <c r="Q153" i="8"/>
  <c r="Q152" i="2"/>
  <c r="H152" i="2"/>
  <c r="J153" i="2"/>
  <c r="N153" i="2"/>
  <c r="I153" i="2"/>
  <c r="T26" i="2"/>
  <c r="M153" i="2"/>
  <c r="T174" i="8"/>
  <c r="T135" i="8"/>
  <c r="S38" i="8"/>
  <c r="K192" i="8"/>
  <c r="K194" i="8" s="1"/>
  <c r="K40" i="8"/>
  <c r="BE158" i="14"/>
  <c r="BE161" i="14" s="1"/>
  <c r="BE262" i="14" s="1"/>
  <c r="BE263" i="14" s="1"/>
  <c r="DI158" i="14"/>
  <c r="DI161" i="14" s="1"/>
  <c r="DI262" i="14" s="1"/>
  <c r="DI263" i="14" s="1"/>
  <c r="BB158" i="14"/>
  <c r="BB161" i="14" s="1"/>
  <c r="BB262" i="14" s="1"/>
  <c r="BB263" i="14" s="1"/>
  <c r="U14" i="8"/>
  <c r="U31" i="2"/>
  <c r="U185" i="2" s="1"/>
  <c r="AD262" i="14"/>
  <c r="AD263" i="14" s="1"/>
  <c r="U5" i="8"/>
  <c r="U120" i="8" s="1"/>
  <c r="H192" i="2"/>
  <c r="N191" i="2"/>
  <c r="I40" i="8"/>
  <c r="S37" i="8"/>
  <c r="T37" i="8" s="1"/>
  <c r="I191" i="8"/>
  <c r="BY158" i="14"/>
  <c r="BY161" i="14" s="1"/>
  <c r="BY262" i="14" s="1"/>
  <c r="BY263" i="14" s="1"/>
  <c r="Q158" i="14"/>
  <c r="Q161" i="14" s="1"/>
  <c r="Q262" i="14" s="1"/>
  <c r="Q263" i="14" s="1"/>
  <c r="Z158" i="14"/>
  <c r="Z161" i="14" s="1"/>
  <c r="Z262" i="14" s="1"/>
  <c r="Z263" i="14" s="1"/>
  <c r="CU158" i="14"/>
  <c r="CU161" i="14" s="1"/>
  <c r="CU262" i="14" s="1"/>
  <c r="CU263" i="14" s="1"/>
  <c r="T22" i="8"/>
  <c r="S176" i="8"/>
  <c r="T160" i="8"/>
  <c r="V6" i="8"/>
  <c r="T127" i="8"/>
  <c r="I152" i="8"/>
  <c r="I155" i="8" s="1"/>
  <c r="S146" i="2"/>
  <c r="H161" i="14"/>
  <c r="H262" i="14" s="1"/>
  <c r="H263" i="14" s="1"/>
  <c r="T12" i="2"/>
  <c r="U12" i="2" s="1"/>
  <c r="U166" i="2" s="1"/>
  <c r="U8" i="8"/>
  <c r="CK161" i="14"/>
  <c r="CK262" i="14" s="1"/>
  <c r="W6" i="8"/>
  <c r="W160" i="8" s="1"/>
  <c r="S39" i="8"/>
  <c r="T39" i="8" s="1"/>
  <c r="U39" i="8" s="1"/>
  <c r="G40" i="8"/>
  <c r="S38" i="2"/>
  <c r="G192" i="2"/>
  <c r="S37" i="2"/>
  <c r="J191" i="2"/>
  <c r="DF158" i="14"/>
  <c r="DF161" i="14" s="1"/>
  <c r="DF262" i="14" s="1"/>
  <c r="DF263" i="14" s="1"/>
  <c r="AZ158" i="14"/>
  <c r="AZ161" i="14" s="1"/>
  <c r="AZ262" i="14" s="1"/>
  <c r="AZ263" i="14" s="1"/>
  <c r="BQ158" i="14"/>
  <c r="BQ161" i="14" s="1"/>
  <c r="BQ262" i="14" s="1"/>
  <c r="BQ263" i="14" s="1"/>
  <c r="AK158" i="14"/>
  <c r="AK161" i="14" s="1"/>
  <c r="AK262" i="14" s="1"/>
  <c r="AK263" i="14" s="1"/>
  <c r="E158" i="14"/>
  <c r="E161" i="14" s="1"/>
  <c r="E262" i="14" s="1"/>
  <c r="E263" i="14" s="1"/>
  <c r="V17" i="8"/>
  <c r="W17" i="8" s="1"/>
  <c r="AJ158" i="14"/>
  <c r="AJ161" i="14" s="1"/>
  <c r="AJ262" i="14" s="1"/>
  <c r="AJ263" i="14" s="1"/>
  <c r="CP158" i="14"/>
  <c r="CP161" i="14" s="1"/>
  <c r="AT158" i="14"/>
  <c r="AT161" i="14" s="1"/>
  <c r="AT262" i="14" s="1"/>
  <c r="AT263" i="14" s="1"/>
  <c r="BK158" i="14"/>
  <c r="BK161" i="14" s="1"/>
  <c r="BK262" i="14" s="1"/>
  <c r="BK263" i="14" s="1"/>
  <c r="CW158" i="14"/>
  <c r="CW161" i="14" s="1"/>
  <c r="CW262" i="14" s="1"/>
  <c r="CW263" i="14" s="1"/>
  <c r="U21" i="2"/>
  <c r="U132" i="8"/>
  <c r="T129" i="8"/>
  <c r="M154" i="8"/>
  <c r="U121" i="8"/>
  <c r="CS158" i="14"/>
  <c r="CS161" i="14" s="1"/>
  <c r="CS262" i="14" s="1"/>
  <c r="CS263" i="14" s="1"/>
  <c r="M40" i="8"/>
  <c r="M191" i="8"/>
  <c r="S36" i="2"/>
  <c r="T36" i="2" s="1"/>
  <c r="U36" i="2" s="1"/>
  <c r="H190" i="2"/>
  <c r="DD158" i="14"/>
  <c r="DD161" i="14" s="1"/>
  <c r="DD262" i="14" s="1"/>
  <c r="DD263" i="14" s="1"/>
  <c r="CY158" i="14"/>
  <c r="CY161" i="14" s="1"/>
  <c r="CY262" i="14" s="1"/>
  <c r="CY263" i="14" s="1"/>
  <c r="AC158" i="14"/>
  <c r="AC161" i="14" s="1"/>
  <c r="AC262" i="14" s="1"/>
  <c r="AC263" i="14" s="1"/>
  <c r="M152" i="8"/>
  <c r="T143" i="8"/>
  <c r="R194" i="2"/>
  <c r="I193" i="8"/>
  <c r="BX158" i="14"/>
  <c r="BX161" i="14" s="1"/>
  <c r="BX262" i="14" s="1"/>
  <c r="BX263" i="14" s="1"/>
  <c r="M158" i="14"/>
  <c r="M161" i="14" s="1"/>
  <c r="M262" i="14" s="1"/>
  <c r="M263" i="14" s="1"/>
  <c r="AX158" i="14"/>
  <c r="AX161" i="14" s="1"/>
  <c r="AX262" i="14" s="1"/>
  <c r="AX263" i="14" s="1"/>
  <c r="DO158" i="14"/>
  <c r="DO161" i="14" s="1"/>
  <c r="DO262" i="14" s="1"/>
  <c r="DO263" i="14" s="1"/>
  <c r="H151" i="2"/>
  <c r="F199" i="2"/>
  <c r="CB161" i="14"/>
  <c r="CB262" i="14" s="1"/>
  <c r="N161" i="14"/>
  <c r="N262" i="14" s="1"/>
  <c r="N263" i="14" s="1"/>
  <c r="O192" i="8"/>
  <c r="O194" i="8" s="1"/>
  <c r="O40" i="8"/>
  <c r="CF158" i="14"/>
  <c r="CF161" i="14" s="1"/>
  <c r="CF262" i="14" s="1"/>
  <c r="CF263" i="14" s="1"/>
  <c r="AB158" i="14"/>
  <c r="AB161" i="14" s="1"/>
  <c r="AB262" i="14" s="1"/>
  <c r="AB263" i="14" s="1"/>
  <c r="L158" i="14"/>
  <c r="L161" i="14" s="1"/>
  <c r="L262" i="14" s="1"/>
  <c r="L263" i="14" s="1"/>
  <c r="Q40" i="8"/>
  <c r="Q191" i="8"/>
  <c r="Q194" i="8" s="1"/>
  <c r="L190" i="2"/>
  <c r="S144" i="8"/>
  <c r="BM158" i="14"/>
  <c r="BM161" i="14" s="1"/>
  <c r="BM262" i="14" s="1"/>
  <c r="BM263" i="14" s="1"/>
  <c r="AP158" i="14"/>
  <c r="AP161" i="14" s="1"/>
  <c r="AP262" i="14" s="1"/>
  <c r="AP263" i="14" s="1"/>
  <c r="S174" i="8"/>
  <c r="U20" i="8"/>
  <c r="N152" i="2"/>
  <c r="DM158" i="14"/>
  <c r="DM161" i="14" s="1"/>
  <c r="DM262" i="14" s="1"/>
  <c r="DM263" i="14" s="1"/>
  <c r="AH158" i="14"/>
  <c r="AH161" i="14" s="1"/>
  <c r="AH262" i="14" s="1"/>
  <c r="AH263" i="14" s="1"/>
  <c r="R158" i="14"/>
  <c r="R161" i="14" s="1"/>
  <c r="R262" i="14" s="1"/>
  <c r="R263" i="14" s="1"/>
  <c r="DC158" i="14"/>
  <c r="DC161" i="14" s="1"/>
  <c r="DC262" i="14" s="1"/>
  <c r="DC263" i="14" s="1"/>
  <c r="U26" i="8"/>
  <c r="V26" i="8" s="1"/>
  <c r="T180" i="8"/>
  <c r="BI158" i="14"/>
  <c r="BI161" i="14" s="1"/>
  <c r="BI262" i="14" s="1"/>
  <c r="BI263" i="14" s="1"/>
  <c r="L153" i="2"/>
  <c r="T141" i="8"/>
  <c r="U12" i="8"/>
  <c r="V12" i="8" s="1"/>
  <c r="G154" i="8"/>
  <c r="T136" i="2"/>
  <c r="Q152" i="8"/>
  <c r="T123" i="8"/>
  <c r="U28" i="8"/>
  <c r="K153" i="8"/>
  <c r="L151" i="2"/>
  <c r="S137" i="8"/>
  <c r="H153" i="2"/>
  <c r="P151" i="2"/>
  <c r="F200" i="2"/>
  <c r="R155" i="2"/>
  <c r="R155" i="8"/>
  <c r="R199" i="8" s="1"/>
  <c r="DE262" i="14"/>
  <c r="CH262" i="14"/>
  <c r="T163" i="8"/>
  <c r="T124" i="8"/>
  <c r="U9" i="8"/>
  <c r="V9" i="8" s="1"/>
  <c r="CV262" i="14"/>
  <c r="U169" i="8"/>
  <c r="U130" i="8"/>
  <c r="CK263" i="14"/>
  <c r="W184" i="2"/>
  <c r="CR263" i="14"/>
  <c r="CI262" i="14"/>
  <c r="U186" i="8"/>
  <c r="S39" i="2"/>
  <c r="T39" i="2" s="1"/>
  <c r="G193" i="2"/>
  <c r="G154" i="2"/>
  <c r="O193" i="2"/>
  <c r="K189" i="2"/>
  <c r="K40" i="2"/>
  <c r="K150" i="2"/>
  <c r="AY158" i="14"/>
  <c r="AY161" i="14" s="1"/>
  <c r="AY262" i="14" s="1"/>
  <c r="AY263" i="14" s="1"/>
  <c r="T176" i="2"/>
  <c r="T137" i="2"/>
  <c r="V18" i="8"/>
  <c r="U172" i="8"/>
  <c r="U133" i="8"/>
  <c r="S176" i="2"/>
  <c r="V177" i="8"/>
  <c r="V138" i="8"/>
  <c r="W23" i="8"/>
  <c r="X23" i="8" s="1"/>
  <c r="U27" i="2"/>
  <c r="V27" i="2" s="1"/>
  <c r="S137" i="2"/>
  <c r="F201" i="2"/>
  <c r="T186" i="8"/>
  <c r="T147" i="8"/>
  <c r="V32" i="8"/>
  <c r="W32" i="8" s="1"/>
  <c r="Q193" i="2"/>
  <c r="Q154" i="2"/>
  <c r="P193" i="2"/>
  <c r="K193" i="2"/>
  <c r="K154" i="2"/>
  <c r="S35" i="2"/>
  <c r="G189" i="2"/>
  <c r="G40" i="2"/>
  <c r="L40" i="2"/>
  <c r="L189" i="2"/>
  <c r="L150" i="2"/>
  <c r="BW158" i="14"/>
  <c r="BW161" i="14" s="1"/>
  <c r="BW262" i="14" s="1"/>
  <c r="BW263" i="14" s="1"/>
  <c r="AU158" i="14"/>
  <c r="AU161" i="14" s="1"/>
  <c r="AU262" i="14" s="1"/>
  <c r="AU263" i="14" s="1"/>
  <c r="AE158" i="14"/>
  <c r="AE161" i="14" s="1"/>
  <c r="AE262" i="14" s="1"/>
  <c r="AE263" i="14" s="1"/>
  <c r="CZ262" i="14"/>
  <c r="DB158" i="14"/>
  <c r="DB161" i="14" s="1"/>
  <c r="V262" i="14"/>
  <c r="V263" i="14" s="1"/>
  <c r="CT262" i="14"/>
  <c r="U9" i="2"/>
  <c r="T163" i="2"/>
  <c r="S175" i="8"/>
  <c r="S136" i="8"/>
  <c r="T164" i="2"/>
  <c r="T125" i="2"/>
  <c r="U170" i="2"/>
  <c r="T28" i="2"/>
  <c r="S182" i="2"/>
  <c r="S143" i="2"/>
  <c r="U177" i="8"/>
  <c r="U138" i="8"/>
  <c r="CL262" i="14"/>
  <c r="CD262" i="14"/>
  <c r="T173" i="8"/>
  <c r="T134" i="8"/>
  <c r="V17" i="2"/>
  <c r="U171" i="2"/>
  <c r="U132" i="2"/>
  <c r="U165" i="2"/>
  <c r="V11" i="2"/>
  <c r="T129" i="2"/>
  <c r="G150" i="2"/>
  <c r="CA262" i="14"/>
  <c r="CE158" i="14"/>
  <c r="CE161" i="14" s="1"/>
  <c r="T166" i="2"/>
  <c r="T174" i="2"/>
  <c r="T135" i="2"/>
  <c r="S167" i="8"/>
  <c r="U147" i="8"/>
  <c r="N193" i="2"/>
  <c r="N154" i="2"/>
  <c r="L193" i="2"/>
  <c r="L154" i="2"/>
  <c r="N189" i="2"/>
  <c r="N40" i="2"/>
  <c r="Q189" i="2"/>
  <c r="Q40" i="2"/>
  <c r="H189" i="2"/>
  <c r="H40" i="2"/>
  <c r="BS158" i="14"/>
  <c r="BS161" i="14" s="1"/>
  <c r="BS262" i="14" s="1"/>
  <c r="BS263" i="14" s="1"/>
  <c r="AQ158" i="14"/>
  <c r="AQ161" i="14" s="1"/>
  <c r="AQ262" i="14" s="1"/>
  <c r="AQ263" i="14" s="1"/>
  <c r="S158" i="14"/>
  <c r="S161" i="14" s="1"/>
  <c r="S262" i="14" s="1"/>
  <c r="S263" i="14" s="1"/>
  <c r="DP158" i="14"/>
  <c r="DP161" i="14" s="1"/>
  <c r="DP262" i="14" s="1"/>
  <c r="DP263" i="14" s="1"/>
  <c r="DK262" i="14"/>
  <c r="DK263" i="14" s="1"/>
  <c r="T27" i="8"/>
  <c r="U27" i="8" s="1"/>
  <c r="S181" i="8"/>
  <c r="S142" i="8"/>
  <c r="S166" i="2"/>
  <c r="T170" i="2"/>
  <c r="U20" i="2"/>
  <c r="S174" i="2"/>
  <c r="S135" i="2"/>
  <c r="S158" i="2"/>
  <c r="S119" i="2"/>
  <c r="R194" i="8"/>
  <c r="S159" i="8"/>
  <c r="S120" i="8"/>
  <c r="T13" i="8"/>
  <c r="H150" i="2"/>
  <c r="O154" i="2"/>
  <c r="S183" i="2"/>
  <c r="T29" i="2"/>
  <c r="J193" i="2"/>
  <c r="J154" i="2"/>
  <c r="J189" i="2"/>
  <c r="J40" i="2"/>
  <c r="J150" i="2"/>
  <c r="P189" i="2"/>
  <c r="P40" i="2"/>
  <c r="P150" i="2"/>
  <c r="AI158" i="14"/>
  <c r="AI161" i="14" s="1"/>
  <c r="AI262" i="14" s="1"/>
  <c r="AI263" i="14" s="1"/>
  <c r="T24" i="2"/>
  <c r="U24" i="2" s="1"/>
  <c r="S178" i="2"/>
  <c r="S139" i="2"/>
  <c r="CN262" i="14"/>
  <c r="D161" i="14"/>
  <c r="EA259" i="14"/>
  <c r="EA260" i="14" s="1"/>
  <c r="U11" i="8"/>
  <c r="T165" i="8"/>
  <c r="T126" i="8"/>
  <c r="F203" i="2"/>
  <c r="T188" i="8"/>
  <c r="U34" i="8"/>
  <c r="T35" i="8"/>
  <c r="U35" i="8" s="1"/>
  <c r="S189" i="8"/>
  <c r="S150" i="8"/>
  <c r="S145" i="8"/>
  <c r="S184" i="8"/>
  <c r="T30" i="8"/>
  <c r="T185" i="2"/>
  <c r="S185" i="2"/>
  <c r="I154" i="2"/>
  <c r="I193" i="2"/>
  <c r="M193" i="2"/>
  <c r="M154" i="2"/>
  <c r="M155" i="2" s="1"/>
  <c r="H193" i="2"/>
  <c r="H154" i="2"/>
  <c r="M189" i="2"/>
  <c r="M40" i="2"/>
  <c r="I189" i="2"/>
  <c r="I40" i="2"/>
  <c r="I150" i="2"/>
  <c r="O189" i="2"/>
  <c r="O40" i="2"/>
  <c r="O150" i="2"/>
  <c r="CM158" i="14"/>
  <c r="CM161" i="14" s="1"/>
  <c r="BG158" i="14"/>
  <c r="BG161" i="14" s="1"/>
  <c r="BG262" i="14" s="1"/>
  <c r="BG263" i="14" s="1"/>
  <c r="AM158" i="14"/>
  <c r="AM161" i="14" s="1"/>
  <c r="AM262" i="14" s="1"/>
  <c r="AM263" i="14" s="1"/>
  <c r="G158" i="14"/>
  <c r="DG262" i="14"/>
  <c r="DG263" i="14" s="1"/>
  <c r="T169" i="8"/>
  <c r="T21" i="8"/>
  <c r="T8" i="2"/>
  <c r="S162" i="2"/>
  <c r="S123" i="2"/>
  <c r="U10" i="2"/>
  <c r="S170" i="2"/>
  <c r="S131" i="2"/>
  <c r="U22" i="2"/>
  <c r="U6" i="2"/>
  <c r="T160" i="2"/>
  <c r="T121" i="2"/>
  <c r="T24" i="8"/>
  <c r="U24" i="8" s="1"/>
  <c r="S178" i="8"/>
  <c r="V8" i="8"/>
  <c r="W8" i="8" s="1"/>
  <c r="U162" i="8"/>
  <c r="U123" i="8"/>
  <c r="U19" i="8"/>
  <c r="S173" i="8"/>
  <c r="S134" i="8"/>
  <c r="T4" i="2"/>
  <c r="T159" i="8"/>
  <c r="T120" i="8"/>
  <c r="S170" i="8"/>
  <c r="T124" i="2"/>
  <c r="CG262" i="14"/>
  <c r="S163" i="8"/>
  <c r="S124" i="8"/>
  <c r="S128" i="8"/>
  <c r="S161" i="8"/>
  <c r="S122" i="8"/>
  <c r="T7" i="8"/>
  <c r="U126" i="2"/>
  <c r="T165" i="2"/>
  <c r="T126" i="2"/>
  <c r="T158" i="8"/>
  <c r="U158" i="8"/>
  <c r="T173" i="2"/>
  <c r="U119" i="8"/>
  <c r="V4" i="8"/>
  <c r="T119" i="8"/>
  <c r="DT59" i="14" l="1"/>
  <c r="I194" i="2"/>
  <c r="T142" i="2"/>
  <c r="N194" i="8"/>
  <c r="S40" i="8"/>
  <c r="T179" i="8"/>
  <c r="U159" i="8"/>
  <c r="I194" i="8"/>
  <c r="T133" i="2"/>
  <c r="U131" i="2"/>
  <c r="T127" i="2"/>
  <c r="U127" i="2"/>
  <c r="U148" i="8"/>
  <c r="V33" i="8"/>
  <c r="V145" i="2"/>
  <c r="M194" i="8"/>
  <c r="U187" i="8"/>
  <c r="V12" i="2"/>
  <c r="V184" i="2"/>
  <c r="X30" i="2"/>
  <c r="Y30" i="2" s="1"/>
  <c r="Y145" i="2" s="1"/>
  <c r="V31" i="2"/>
  <c r="W31" i="2" s="1"/>
  <c r="W185" i="2" s="1"/>
  <c r="U146" i="2"/>
  <c r="V19" i="2"/>
  <c r="V173" i="2" s="1"/>
  <c r="U134" i="2"/>
  <c r="T186" i="2"/>
  <c r="F199" i="8"/>
  <c r="U32" i="2"/>
  <c r="V32" i="2" s="1"/>
  <c r="F196" i="2"/>
  <c r="K194" i="2"/>
  <c r="J155" i="8"/>
  <c r="J200" i="8" s="1"/>
  <c r="F196" i="8"/>
  <c r="F201" i="8"/>
  <c r="F202" i="8"/>
  <c r="T172" i="2"/>
  <c r="T168" i="2"/>
  <c r="T140" i="8"/>
  <c r="F200" i="8"/>
  <c r="T161" i="2"/>
  <c r="DR156" i="14"/>
  <c r="T130" i="8"/>
  <c r="H155" i="8"/>
  <c r="H203" i="8" s="1"/>
  <c r="N194" i="2"/>
  <c r="T131" i="8"/>
  <c r="V15" i="8"/>
  <c r="W15" i="8" s="1"/>
  <c r="T122" i="2"/>
  <c r="DN158" i="14"/>
  <c r="DN161" i="14" s="1"/>
  <c r="DN2" i="14" s="1"/>
  <c r="T185" i="8"/>
  <c r="U23" i="2"/>
  <c r="V23" i="2" s="1"/>
  <c r="T177" i="2"/>
  <c r="T138" i="2"/>
  <c r="L194" i="2"/>
  <c r="U31" i="8"/>
  <c r="N155" i="8"/>
  <c r="N203" i="8" s="1"/>
  <c r="U148" i="2"/>
  <c r="U187" i="2"/>
  <c r="T164" i="8"/>
  <c r="T125" i="8"/>
  <c r="U10" i="8"/>
  <c r="T169" i="2"/>
  <c r="T130" i="2"/>
  <c r="U15" i="2"/>
  <c r="O201" i="8"/>
  <c r="Q155" i="2"/>
  <c r="Q203" i="2" s="1"/>
  <c r="Q155" i="8"/>
  <c r="Q199" i="8" s="1"/>
  <c r="O196" i="8"/>
  <c r="K155" i="8"/>
  <c r="K200" i="8" s="1"/>
  <c r="G155" i="8"/>
  <c r="G203" i="8" s="1"/>
  <c r="S40" i="2"/>
  <c r="T190" i="8"/>
  <c r="U36" i="8"/>
  <c r="T151" i="8"/>
  <c r="M194" i="2"/>
  <c r="T167" i="2"/>
  <c r="T128" i="2"/>
  <c r="U13" i="2"/>
  <c r="V187" i="2"/>
  <c r="W33" i="2"/>
  <c r="V148" i="2"/>
  <c r="T179" i="2"/>
  <c r="T140" i="2"/>
  <c r="U25" i="2"/>
  <c r="P155" i="8"/>
  <c r="P199" i="8" s="1"/>
  <c r="V161" i="2"/>
  <c r="W7" i="2"/>
  <c r="V122" i="2"/>
  <c r="J201" i="8"/>
  <c r="J203" i="8"/>
  <c r="L201" i="8"/>
  <c r="L203" i="8"/>
  <c r="L200" i="8"/>
  <c r="L196" i="8"/>
  <c r="L199" i="8"/>
  <c r="L202" i="8"/>
  <c r="V134" i="2"/>
  <c r="V29" i="8"/>
  <c r="T183" i="8"/>
  <c r="T144" i="8"/>
  <c r="CX2" i="14"/>
  <c r="W19" i="2"/>
  <c r="X19" i="2" s="1"/>
  <c r="W27" i="2"/>
  <c r="X27" i="2" s="1"/>
  <c r="J194" i="2"/>
  <c r="H194" i="2"/>
  <c r="U144" i="8"/>
  <c r="R196" i="2"/>
  <c r="U16" i="8"/>
  <c r="T180" i="2"/>
  <c r="T141" i="2"/>
  <c r="U26" i="2"/>
  <c r="T159" i="2"/>
  <c r="T120" i="2"/>
  <c r="G155" i="2"/>
  <c r="G199" i="2" s="1"/>
  <c r="U5" i="2"/>
  <c r="M155" i="8"/>
  <c r="M199" i="8" s="1"/>
  <c r="G194" i="2"/>
  <c r="U147" i="2"/>
  <c r="O203" i="8"/>
  <c r="O155" i="2"/>
  <c r="O200" i="2" s="1"/>
  <c r="O199" i="8"/>
  <c r="O200" i="8"/>
  <c r="N155" i="2"/>
  <c r="N199" i="2" s="1"/>
  <c r="T191" i="8"/>
  <c r="T152" i="8"/>
  <c r="U37" i="8"/>
  <c r="V37" i="8" s="1"/>
  <c r="CP262" i="14"/>
  <c r="CP263" i="14" s="1"/>
  <c r="CY2" i="14"/>
  <c r="CZ2" i="14"/>
  <c r="V180" i="8"/>
  <c r="V141" i="8"/>
  <c r="I199" i="8"/>
  <c r="I203" i="8"/>
  <c r="I200" i="8"/>
  <c r="I201" i="8"/>
  <c r="I202" i="8"/>
  <c r="V39" i="8"/>
  <c r="W39" i="8" s="1"/>
  <c r="U193" i="8"/>
  <c r="U154" i="8"/>
  <c r="T190" i="2"/>
  <c r="T151" i="2"/>
  <c r="V166" i="8"/>
  <c r="V127" i="8"/>
  <c r="V21" i="2"/>
  <c r="U175" i="2"/>
  <c r="U136" i="2"/>
  <c r="W171" i="8"/>
  <c r="W132" i="8"/>
  <c r="U22" i="8"/>
  <c r="T176" i="8"/>
  <c r="T137" i="8"/>
  <c r="S192" i="8"/>
  <c r="S153" i="8"/>
  <c r="V20" i="8"/>
  <c r="W20" i="8" s="1"/>
  <c r="P155" i="2"/>
  <c r="P199" i="2" s="1"/>
  <c r="U140" i="8"/>
  <c r="U182" i="8"/>
  <c r="U143" i="8"/>
  <c r="V36" i="2"/>
  <c r="W36" i="2" s="1"/>
  <c r="S190" i="2"/>
  <c r="S151" i="2"/>
  <c r="S192" i="2"/>
  <c r="S153" i="2"/>
  <c r="W121" i="8"/>
  <c r="V28" i="8"/>
  <c r="U168" i="8"/>
  <c r="U129" i="8"/>
  <c r="V14" i="8"/>
  <c r="T38" i="8"/>
  <c r="U38" i="8" s="1"/>
  <c r="U174" i="8"/>
  <c r="U135" i="8"/>
  <c r="U190" i="2"/>
  <c r="U151" i="2"/>
  <c r="Q194" i="2"/>
  <c r="V5" i="8"/>
  <c r="V120" i="8" s="1"/>
  <c r="U166" i="8"/>
  <c r="U127" i="8"/>
  <c r="U180" i="8"/>
  <c r="W26" i="8"/>
  <c r="X26" i="8" s="1"/>
  <c r="U141" i="8"/>
  <c r="X17" i="8"/>
  <c r="Y17" i="8" s="1"/>
  <c r="S191" i="2"/>
  <c r="S152" i="2"/>
  <c r="V160" i="8"/>
  <c r="V121" i="8"/>
  <c r="U161" i="2"/>
  <c r="U122" i="2"/>
  <c r="S191" i="8"/>
  <c r="S152" i="8"/>
  <c r="I196" i="8"/>
  <c r="W17" i="2"/>
  <c r="X17" i="2" s="1"/>
  <c r="DR158" i="14"/>
  <c r="O194" i="2"/>
  <c r="P194" i="2"/>
  <c r="U179" i="8"/>
  <c r="W12" i="8"/>
  <c r="T154" i="8"/>
  <c r="T193" i="8"/>
  <c r="V25" i="8"/>
  <c r="V171" i="8"/>
  <c r="V132" i="8"/>
  <c r="T37" i="2"/>
  <c r="S193" i="8"/>
  <c r="S154" i="8"/>
  <c r="T38" i="2"/>
  <c r="X6" i="8"/>
  <c r="Y6" i="8" s="1"/>
  <c r="R201" i="8"/>
  <c r="R203" i="8"/>
  <c r="F205" i="2"/>
  <c r="R200" i="2"/>
  <c r="J155" i="2"/>
  <c r="J199" i="2" s="1"/>
  <c r="R203" i="2"/>
  <c r="R201" i="2"/>
  <c r="R202" i="2"/>
  <c r="R199" i="2"/>
  <c r="R202" i="8"/>
  <c r="R196" i="8"/>
  <c r="R200" i="8"/>
  <c r="DO2" i="14"/>
  <c r="M203" i="2"/>
  <c r="M201" i="2"/>
  <c r="M202" i="2"/>
  <c r="M196" i="2"/>
  <c r="M199" i="2"/>
  <c r="M200" i="2"/>
  <c r="CP2" i="14"/>
  <c r="CE262" i="14"/>
  <c r="CN2" i="14"/>
  <c r="CM2" i="14"/>
  <c r="CL2" i="14"/>
  <c r="CO2" i="14"/>
  <c r="DM2" i="14"/>
  <c r="DB262" i="14"/>
  <c r="DC2" i="14"/>
  <c r="DD2" i="14"/>
  <c r="DH2" i="14"/>
  <c r="V6" i="2"/>
  <c r="W6" i="2" s="1"/>
  <c r="V35" i="8"/>
  <c r="U181" i="8"/>
  <c r="U142" i="8"/>
  <c r="CU2" i="14"/>
  <c r="S189" i="2"/>
  <c r="S150" i="2"/>
  <c r="V172" i="8"/>
  <c r="V133" i="8"/>
  <c r="CV263" i="14"/>
  <c r="V163" i="8"/>
  <c r="V124" i="8"/>
  <c r="CS2" i="14"/>
  <c r="T178" i="8"/>
  <c r="T139" i="8"/>
  <c r="V24" i="8"/>
  <c r="V166" i="2"/>
  <c r="V127" i="2"/>
  <c r="DL2" i="14"/>
  <c r="U39" i="2"/>
  <c r="DA262" i="14"/>
  <c r="U29" i="2"/>
  <c r="W173" i="2"/>
  <c r="V10" i="2"/>
  <c r="W10" i="2" s="1"/>
  <c r="X177" i="8"/>
  <c r="X138" i="8"/>
  <c r="U30" i="8"/>
  <c r="Y23" i="8"/>
  <c r="U28" i="2"/>
  <c r="V28" i="2" s="1"/>
  <c r="U168" i="2"/>
  <c r="U129" i="2"/>
  <c r="DI2" i="14"/>
  <c r="U181" i="2"/>
  <c r="U142" i="2"/>
  <c r="W18" i="8"/>
  <c r="CI263" i="14"/>
  <c r="X145" i="2"/>
  <c r="W12" i="2"/>
  <c r="V169" i="8"/>
  <c r="V130" i="8"/>
  <c r="DG2" i="14"/>
  <c r="DE263" i="14"/>
  <c r="V158" i="8"/>
  <c r="V119" i="8"/>
  <c r="W4" i="8"/>
  <c r="X4" i="8" s="1"/>
  <c r="U176" i="2"/>
  <c r="U137" i="2"/>
  <c r="V170" i="2"/>
  <c r="W16" i="2"/>
  <c r="X16" i="2" s="1"/>
  <c r="Y16" i="2" s="1"/>
  <c r="V131" i="2"/>
  <c r="U172" i="2"/>
  <c r="U133" i="2"/>
  <c r="U188" i="8"/>
  <c r="V34" i="8"/>
  <c r="W34" i="8" s="1"/>
  <c r="U149" i="8"/>
  <c r="CN263" i="14"/>
  <c r="U178" i="2"/>
  <c r="U139" i="2"/>
  <c r="U174" i="2"/>
  <c r="U135" i="2"/>
  <c r="T181" i="8"/>
  <c r="T142" i="8"/>
  <c r="V27" i="8"/>
  <c r="W27" i="8" s="1"/>
  <c r="X27" i="8" s="1"/>
  <c r="CD263" i="14"/>
  <c r="U163" i="2"/>
  <c r="U124" i="2"/>
  <c r="V9" i="2"/>
  <c r="W186" i="8"/>
  <c r="W147" i="8"/>
  <c r="V22" i="2"/>
  <c r="V20" i="2"/>
  <c r="W20" i="2" s="1"/>
  <c r="W9" i="8"/>
  <c r="CG263" i="14"/>
  <c r="T158" i="2"/>
  <c r="T119" i="2"/>
  <c r="V162" i="8"/>
  <c r="V123" i="8"/>
  <c r="U164" i="2"/>
  <c r="U125" i="2"/>
  <c r="CJ263" i="14"/>
  <c r="X7" i="2"/>
  <c r="CB263" i="14"/>
  <c r="G161" i="14"/>
  <c r="I155" i="2"/>
  <c r="T189" i="8"/>
  <c r="T150" i="8"/>
  <c r="DA2" i="14"/>
  <c r="U165" i="8"/>
  <c r="U126" i="8"/>
  <c r="DB2" i="14"/>
  <c r="D262" i="14"/>
  <c r="U4" i="2"/>
  <c r="U185" i="8"/>
  <c r="U146" i="8"/>
  <c r="V31" i="8"/>
  <c r="CV2" i="14"/>
  <c r="V165" i="2"/>
  <c r="V126" i="2"/>
  <c r="W11" i="2"/>
  <c r="CW2" i="14"/>
  <c r="CT263" i="14"/>
  <c r="CZ263" i="14"/>
  <c r="L155" i="2"/>
  <c r="V186" i="8"/>
  <c r="V147" i="8"/>
  <c r="X32" i="8"/>
  <c r="Y32" i="8" s="1"/>
  <c r="K155" i="2"/>
  <c r="S193" i="2"/>
  <c r="S154" i="2"/>
  <c r="CT2" i="14"/>
  <c r="U163" i="8"/>
  <c r="U124" i="8"/>
  <c r="CQ2" i="14"/>
  <c r="W162" i="8"/>
  <c r="W123" i="8"/>
  <c r="U178" i="8"/>
  <c r="U139" i="8"/>
  <c r="U160" i="2"/>
  <c r="U121" i="2"/>
  <c r="V168" i="2"/>
  <c r="V129" i="2"/>
  <c r="U189" i="8"/>
  <c r="U150" i="8"/>
  <c r="T161" i="8"/>
  <c r="T122" i="8"/>
  <c r="U7" i="8"/>
  <c r="CR2" i="14"/>
  <c r="X8" i="8"/>
  <c r="Y8" i="8" s="1"/>
  <c r="U173" i="8"/>
  <c r="U134" i="8"/>
  <c r="V19" i="8"/>
  <c r="T162" i="2"/>
  <c r="T123" i="2"/>
  <c r="U8" i="2"/>
  <c r="V8" i="2" s="1"/>
  <c r="T175" i="8"/>
  <c r="T136" i="8"/>
  <c r="V18" i="2"/>
  <c r="W161" i="2"/>
  <c r="W122" i="2"/>
  <c r="CM262" i="14"/>
  <c r="T193" i="2"/>
  <c r="T154" i="2"/>
  <c r="T184" i="8"/>
  <c r="T145" i="8"/>
  <c r="CQ263" i="14"/>
  <c r="T178" i="2"/>
  <c r="T139" i="2"/>
  <c r="T183" i="2"/>
  <c r="T144" i="2"/>
  <c r="H155" i="2"/>
  <c r="T167" i="8"/>
  <c r="T128" i="8"/>
  <c r="W14" i="2"/>
  <c r="X14" i="2" s="1"/>
  <c r="U21" i="8"/>
  <c r="V21" i="8" s="1"/>
  <c r="T35" i="2"/>
  <c r="U13" i="8"/>
  <c r="CA263" i="14"/>
  <c r="V171" i="2"/>
  <c r="V132" i="2"/>
  <c r="CL263" i="14"/>
  <c r="T182" i="2"/>
  <c r="T143" i="2"/>
  <c r="V24" i="2"/>
  <c r="DE2" i="14"/>
  <c r="DJ2" i="14"/>
  <c r="DK2" i="14"/>
  <c r="V181" i="2"/>
  <c r="V142" i="2"/>
  <c r="W177" i="8"/>
  <c r="W138" i="8"/>
  <c r="Y184" i="2"/>
  <c r="V11" i="8"/>
  <c r="DF2" i="14"/>
  <c r="CH263" i="14"/>
  <c r="J196" i="8" l="1"/>
  <c r="P200" i="2"/>
  <c r="J202" i="8"/>
  <c r="Q200" i="8"/>
  <c r="J199" i="8"/>
  <c r="J205" i="8" s="1"/>
  <c r="J207" i="8" s="1"/>
  <c r="J210" i="8" s="1"/>
  <c r="Z30" i="2"/>
  <c r="DN262" i="14"/>
  <c r="DN263" i="14" s="1"/>
  <c r="DP2" i="14"/>
  <c r="X184" i="2"/>
  <c r="G203" i="2"/>
  <c r="X31" i="2"/>
  <c r="V146" i="2"/>
  <c r="W146" i="2"/>
  <c r="G201" i="2"/>
  <c r="V185" i="2"/>
  <c r="G200" i="2"/>
  <c r="G202" i="2"/>
  <c r="Y31" i="2"/>
  <c r="V159" i="8"/>
  <c r="F205" i="8"/>
  <c r="F207" i="8" s="1"/>
  <c r="F210" i="8" s="1"/>
  <c r="W32" i="2"/>
  <c r="X32" i="2" s="1"/>
  <c r="V147" i="2"/>
  <c r="V186" i="2"/>
  <c r="V148" i="8"/>
  <c r="V187" i="8"/>
  <c r="U186" i="2"/>
  <c r="W181" i="2"/>
  <c r="W33" i="8"/>
  <c r="F207" i="2"/>
  <c r="F210" i="2" s="1"/>
  <c r="W142" i="2"/>
  <c r="N200" i="8"/>
  <c r="Q202" i="8"/>
  <c r="S194" i="2"/>
  <c r="G196" i="2"/>
  <c r="K203" i="8"/>
  <c r="O203" i="2"/>
  <c r="H199" i="8"/>
  <c r="H196" i="8"/>
  <c r="K196" i="8"/>
  <c r="N202" i="8"/>
  <c r="W169" i="8"/>
  <c r="W130" i="8"/>
  <c r="X15" i="8"/>
  <c r="X130" i="8" s="1"/>
  <c r="DO1" i="14"/>
  <c r="DO3" i="14" s="1"/>
  <c r="W134" i="2"/>
  <c r="O201" i="2"/>
  <c r="K201" i="8"/>
  <c r="K202" i="8"/>
  <c r="H200" i="8"/>
  <c r="H201" i="8"/>
  <c r="H202" i="8"/>
  <c r="DN1" i="14"/>
  <c r="DN3" i="14" s="1"/>
  <c r="W132" i="2"/>
  <c r="O199" i="2"/>
  <c r="K199" i="8"/>
  <c r="Q196" i="2"/>
  <c r="W23" i="2"/>
  <c r="V138" i="2"/>
  <c r="V177" i="2"/>
  <c r="T40" i="2"/>
  <c r="N201" i="8"/>
  <c r="CY1" i="14"/>
  <c r="CY3" i="14" s="1"/>
  <c r="N200" i="2"/>
  <c r="N196" i="8"/>
  <c r="U177" i="2"/>
  <c r="U138" i="2"/>
  <c r="N199" i="8"/>
  <c r="U164" i="8"/>
  <c r="V10" i="8"/>
  <c r="U125" i="8"/>
  <c r="X186" i="2"/>
  <c r="X147" i="2"/>
  <c r="U169" i="2"/>
  <c r="U130" i="2"/>
  <c r="V15" i="2"/>
  <c r="DC1" i="14"/>
  <c r="DC3" i="14" s="1"/>
  <c r="P200" i="8"/>
  <c r="S155" i="8"/>
  <c r="S201" i="8" s="1"/>
  <c r="O205" i="8"/>
  <c r="O207" i="8" s="1"/>
  <c r="O210" i="8" s="1"/>
  <c r="Q201" i="8"/>
  <c r="Q203" i="8"/>
  <c r="G200" i="8"/>
  <c r="G202" i="8"/>
  <c r="G196" i="8"/>
  <c r="G201" i="8"/>
  <c r="G199" i="8"/>
  <c r="Q199" i="2"/>
  <c r="Q200" i="2"/>
  <c r="Q201" i="2"/>
  <c r="Q202" i="2"/>
  <c r="Q196" i="8"/>
  <c r="Y32" i="2"/>
  <c r="Z32" i="2" s="1"/>
  <c r="DP1" i="14"/>
  <c r="DP3" i="14" s="1"/>
  <c r="P196" i="8"/>
  <c r="P201" i="8"/>
  <c r="S194" i="8"/>
  <c r="U140" i="2"/>
  <c r="U179" i="2"/>
  <c r="V25" i="2"/>
  <c r="X33" i="2"/>
  <c r="W148" i="2"/>
  <c r="W187" i="2"/>
  <c r="U190" i="8"/>
  <c r="U151" i="8"/>
  <c r="W171" i="2"/>
  <c r="P202" i="8"/>
  <c r="L205" i="8"/>
  <c r="L207" i="8" s="1"/>
  <c r="L210" i="8" s="1"/>
  <c r="P203" i="8"/>
  <c r="V13" i="2"/>
  <c r="U167" i="2"/>
  <c r="U128" i="2"/>
  <c r="V36" i="8"/>
  <c r="Y27" i="2"/>
  <c r="Z27" i="2" s="1"/>
  <c r="X181" i="2"/>
  <c r="X142" i="2"/>
  <c r="T40" i="8"/>
  <c r="M202" i="8"/>
  <c r="X36" i="2"/>
  <c r="Y36" i="2" s="1"/>
  <c r="Y190" i="2" s="1"/>
  <c r="P196" i="2"/>
  <c r="U120" i="2"/>
  <c r="U159" i="2"/>
  <c r="V26" i="2"/>
  <c r="U180" i="2"/>
  <c r="U141" i="2"/>
  <c r="V144" i="8"/>
  <c r="W29" i="8"/>
  <c r="V183" i="8"/>
  <c r="U170" i="8"/>
  <c r="U131" i="8"/>
  <c r="V16" i="8"/>
  <c r="X34" i="8"/>
  <c r="W5" i="8"/>
  <c r="X5" i="8" s="1"/>
  <c r="X159" i="8" s="1"/>
  <c r="M200" i="8"/>
  <c r="CZ1" i="14"/>
  <c r="CZ3" i="14" s="1"/>
  <c r="M203" i="8"/>
  <c r="M196" i="8"/>
  <c r="CW1" i="14"/>
  <c r="CW3" i="14" s="1"/>
  <c r="M201" i="8"/>
  <c r="V5" i="2"/>
  <c r="P203" i="2"/>
  <c r="P202" i="2"/>
  <c r="N201" i="2"/>
  <c r="O196" i="2"/>
  <c r="N196" i="2"/>
  <c r="N202" i="2"/>
  <c r="O202" i="2"/>
  <c r="P201" i="2"/>
  <c r="N203" i="2"/>
  <c r="I205" i="8"/>
  <c r="I207" i="8" s="1"/>
  <c r="I210" i="8" s="1"/>
  <c r="Y121" i="8"/>
  <c r="Y160" i="8"/>
  <c r="X171" i="2"/>
  <c r="X132" i="2"/>
  <c r="Y17" i="2"/>
  <c r="Y171" i="2" s="1"/>
  <c r="CS1" i="14"/>
  <c r="CS3" i="14" s="1"/>
  <c r="CQ1" i="14"/>
  <c r="CQ3" i="14" s="1"/>
  <c r="T191" i="2"/>
  <c r="T152" i="2"/>
  <c r="X180" i="8"/>
  <c r="X141" i="8"/>
  <c r="V175" i="2"/>
  <c r="V136" i="2"/>
  <c r="W21" i="2"/>
  <c r="X21" i="2" s="1"/>
  <c r="V191" i="8"/>
  <c r="V152" i="8"/>
  <c r="Z8" i="8"/>
  <c r="AA8" i="8" s="1"/>
  <c r="AA123" i="8" s="1"/>
  <c r="X20" i="8"/>
  <c r="Y20" i="8" s="1"/>
  <c r="W174" i="8"/>
  <c r="W135" i="8"/>
  <c r="Z6" i="8"/>
  <c r="AA6" i="8" s="1"/>
  <c r="X160" i="8"/>
  <c r="X121" i="8"/>
  <c r="W154" i="8"/>
  <c r="W193" i="8"/>
  <c r="V179" i="8"/>
  <c r="V140" i="8"/>
  <c r="W180" i="8"/>
  <c r="W141" i="8"/>
  <c r="W186" i="2"/>
  <c r="W147" i="2"/>
  <c r="V168" i="8"/>
  <c r="W14" i="8"/>
  <c r="V129" i="8"/>
  <c r="V182" i="8"/>
  <c r="V143" i="8"/>
  <c r="W151" i="2"/>
  <c r="W190" i="2"/>
  <c r="V190" i="2"/>
  <c r="V151" i="2"/>
  <c r="V135" i="8"/>
  <c r="V174" i="8"/>
  <c r="U191" i="8"/>
  <c r="U152" i="8"/>
  <c r="CM1" i="14"/>
  <c r="CM3" i="14" s="1"/>
  <c r="U192" i="8"/>
  <c r="U153" i="8"/>
  <c r="Y132" i="8"/>
  <c r="Y171" i="8"/>
  <c r="X12" i="8"/>
  <c r="Y12" i="8" s="1"/>
  <c r="W127" i="8"/>
  <c r="W166" i="8"/>
  <c r="X39" i="8"/>
  <c r="Y39" i="8" s="1"/>
  <c r="V38" i="8"/>
  <c r="W38" i="8" s="1"/>
  <c r="W37" i="8"/>
  <c r="X37" i="8" s="1"/>
  <c r="W25" i="8"/>
  <c r="T192" i="2"/>
  <c r="T153" i="2"/>
  <c r="U38" i="2"/>
  <c r="X171" i="8"/>
  <c r="X132" i="8"/>
  <c r="Z17" i="8"/>
  <c r="T192" i="8"/>
  <c r="T194" i="8" s="1"/>
  <c r="T153" i="8"/>
  <c r="T155" i="8" s="1"/>
  <c r="U37" i="2"/>
  <c r="W28" i="8"/>
  <c r="X28" i="8" s="1"/>
  <c r="U176" i="8"/>
  <c r="U137" i="8"/>
  <c r="V22" i="8"/>
  <c r="V193" i="8"/>
  <c r="V154" i="8"/>
  <c r="Y26" i="8"/>
  <c r="R205" i="8"/>
  <c r="R207" i="8" s="1"/>
  <c r="R210" i="8" s="1"/>
  <c r="J201" i="2"/>
  <c r="J200" i="2"/>
  <c r="R205" i="2"/>
  <c r="R207" i="2" s="1"/>
  <c r="R210" i="2" s="1"/>
  <c r="J196" i="2"/>
  <c r="J203" i="2"/>
  <c r="J202" i="2"/>
  <c r="M205" i="2"/>
  <c r="M207" i="2" s="1"/>
  <c r="M210" i="2" s="1"/>
  <c r="S155" i="2"/>
  <c r="S202" i="2" s="1"/>
  <c r="W174" i="2"/>
  <c r="W135" i="2"/>
  <c r="V185" i="8"/>
  <c r="V146" i="8"/>
  <c r="W31" i="8"/>
  <c r="X31" i="8" s="1"/>
  <c r="X168" i="2"/>
  <c r="X129" i="2"/>
  <c r="X181" i="8"/>
  <c r="X142" i="8"/>
  <c r="V189" i="8"/>
  <c r="V150" i="8"/>
  <c r="W35" i="8"/>
  <c r="X35" i="8" s="1"/>
  <c r="Y170" i="2"/>
  <c r="Y131" i="2"/>
  <c r="U158" i="2"/>
  <c r="U119" i="2"/>
  <c r="V4" i="2"/>
  <c r="D263" i="14"/>
  <c r="W164" i="2"/>
  <c r="W125" i="2"/>
  <c r="V176" i="2"/>
  <c r="V137" i="2"/>
  <c r="W22" i="2"/>
  <c r="V163" i="2"/>
  <c r="V124" i="2"/>
  <c r="W9" i="2"/>
  <c r="Y185" i="2"/>
  <c r="Y146" i="2"/>
  <c r="V162" i="2"/>
  <c r="V123" i="2"/>
  <c r="W172" i="8"/>
  <c r="W133" i="8"/>
  <c r="X18" i="8"/>
  <c r="Y18" i="8" s="1"/>
  <c r="Z18" i="8" s="1"/>
  <c r="V164" i="2"/>
  <c r="V125" i="2"/>
  <c r="X10" i="2"/>
  <c r="DA263" i="14"/>
  <c r="DL1" i="14"/>
  <c r="DL3" i="14" s="1"/>
  <c r="DJ1" i="14"/>
  <c r="DJ3" i="14" s="1"/>
  <c r="DH1" i="14"/>
  <c r="DH3" i="14" s="1"/>
  <c r="DI1" i="14"/>
  <c r="DI3" i="14" s="1"/>
  <c r="DA1" i="14"/>
  <c r="DA3" i="14" s="1"/>
  <c r="DD1" i="14"/>
  <c r="DD3" i="14" s="1"/>
  <c r="DG1" i="14"/>
  <c r="DG3" i="14" s="1"/>
  <c r="DK1" i="14"/>
  <c r="DK3" i="14" s="1"/>
  <c r="U193" i="2"/>
  <c r="U154" i="2"/>
  <c r="V39" i="2"/>
  <c r="W39" i="2" s="1"/>
  <c r="DM1" i="14"/>
  <c r="DM3" i="14" s="1"/>
  <c r="DB263" i="14"/>
  <c r="W168" i="2"/>
  <c r="W129" i="2"/>
  <c r="Y14" i="2"/>
  <c r="U162" i="2"/>
  <c r="U123" i="2"/>
  <c r="W8" i="2"/>
  <c r="X8" i="2" s="1"/>
  <c r="X170" i="2"/>
  <c r="X131" i="2"/>
  <c r="W160" i="2"/>
  <c r="W121" i="2"/>
  <c r="V173" i="8"/>
  <c r="V134" i="8"/>
  <c r="W19" i="8"/>
  <c r="DE1" i="14"/>
  <c r="DE3" i="14" s="1"/>
  <c r="W165" i="2"/>
  <c r="W126" i="2"/>
  <c r="X11" i="2"/>
  <c r="W181" i="8"/>
  <c r="W142" i="8"/>
  <c r="G262" i="14"/>
  <c r="G263" i="14" s="1"/>
  <c r="DR161" i="14"/>
  <c r="DT2" i="14" s="1"/>
  <c r="DS161" i="14"/>
  <c r="X161" i="2"/>
  <c r="X122" i="2"/>
  <c r="Y7" i="2"/>
  <c r="Z7" i="2" s="1"/>
  <c r="W163" i="8"/>
  <c r="W124" i="8"/>
  <c r="Z31" i="2"/>
  <c r="Y27" i="8"/>
  <c r="Z27" i="8" s="1"/>
  <c r="W170" i="2"/>
  <c r="W131" i="2"/>
  <c r="Z16" i="2"/>
  <c r="X173" i="2"/>
  <c r="X134" i="2"/>
  <c r="Y19" i="2"/>
  <c r="U167" i="8"/>
  <c r="U128" i="8"/>
  <c r="V13" i="8"/>
  <c r="T189" i="2"/>
  <c r="T150" i="2"/>
  <c r="U35" i="2"/>
  <c r="DB1" i="14"/>
  <c r="DB3" i="14" s="1"/>
  <c r="V175" i="8"/>
  <c r="V136" i="8"/>
  <c r="L202" i="2"/>
  <c r="L201" i="2"/>
  <c r="L203" i="2"/>
  <c r="L196" i="2"/>
  <c r="L200" i="2"/>
  <c r="L199" i="2"/>
  <c r="DF1" i="14"/>
  <c r="DF3" i="14" s="1"/>
  <c r="X20" i="2"/>
  <c r="X188" i="8"/>
  <c r="X9" i="8"/>
  <c r="Y186" i="8"/>
  <c r="Y147" i="8"/>
  <c r="Z32" i="8"/>
  <c r="Y177" i="8"/>
  <c r="Y138" i="8"/>
  <c r="Z23" i="8"/>
  <c r="AA23" i="8" s="1"/>
  <c r="U184" i="8"/>
  <c r="U145" i="8"/>
  <c r="V30" i="8"/>
  <c r="V178" i="8"/>
  <c r="V139" i="8"/>
  <c r="W24" i="8"/>
  <c r="X24" i="8" s="1"/>
  <c r="Y162" i="8"/>
  <c r="Y123" i="8"/>
  <c r="CE263" i="14"/>
  <c r="CP1" i="14"/>
  <c r="CP3" i="14" s="1"/>
  <c r="CN1" i="14"/>
  <c r="CN3" i="14" s="1"/>
  <c r="CO1" i="14"/>
  <c r="CO3" i="14" s="1"/>
  <c r="CL1" i="14"/>
  <c r="CL3" i="14" s="1"/>
  <c r="V165" i="8"/>
  <c r="V126" i="8"/>
  <c r="W11" i="8"/>
  <c r="X11" i="8" s="1"/>
  <c r="Y11" i="8" s="1"/>
  <c r="V182" i="2"/>
  <c r="V143" i="2"/>
  <c r="U175" i="8"/>
  <c r="U136" i="8"/>
  <c r="W21" i="8"/>
  <c r="CM263" i="14"/>
  <c r="CX1" i="14"/>
  <c r="CX3" i="14" s="1"/>
  <c r="V172" i="2"/>
  <c r="V133" i="2"/>
  <c r="U161" i="8"/>
  <c r="U122" i="8"/>
  <c r="U40" i="8"/>
  <c r="X158" i="8"/>
  <c r="X119" i="8"/>
  <c r="Y186" i="2"/>
  <c r="Y147" i="2"/>
  <c r="V188" i="8"/>
  <c r="V149" i="8"/>
  <c r="W158" i="8"/>
  <c r="W119" i="8"/>
  <c r="U182" i="2"/>
  <c r="U143" i="2"/>
  <c r="U183" i="2"/>
  <c r="U144" i="2"/>
  <c r="V29" i="2"/>
  <c r="W29" i="2" s="1"/>
  <c r="V160" i="2"/>
  <c r="V121" i="2"/>
  <c r="X6" i="2"/>
  <c r="Y4" i="8"/>
  <c r="Z184" i="2"/>
  <c r="Z145" i="2"/>
  <c r="AA30" i="2"/>
  <c r="AB30" i="2" s="1"/>
  <c r="V178" i="2"/>
  <c r="V139" i="2"/>
  <c r="H201" i="2"/>
  <c r="H196" i="2"/>
  <c r="H202" i="2"/>
  <c r="H203" i="2"/>
  <c r="H200" i="2"/>
  <c r="H199" i="2"/>
  <c r="W24" i="2"/>
  <c r="X162" i="8"/>
  <c r="X123" i="8"/>
  <c r="K201" i="2"/>
  <c r="K202" i="2"/>
  <c r="K200" i="2"/>
  <c r="K196" i="2"/>
  <c r="K199" i="2"/>
  <c r="K203" i="2"/>
  <c r="X147" i="8"/>
  <c r="X186" i="8"/>
  <c r="W28" i="2"/>
  <c r="W188" i="8"/>
  <c r="W149" i="8"/>
  <c r="I202" i="2"/>
  <c r="I201" i="2"/>
  <c r="I200" i="2"/>
  <c r="I196" i="2"/>
  <c r="I203" i="2"/>
  <c r="I199" i="2"/>
  <c r="CU1" i="14"/>
  <c r="CU3" i="14" s="1"/>
  <c r="CR1" i="14"/>
  <c r="CR3" i="14" s="1"/>
  <c r="V174" i="2"/>
  <c r="V135" i="2"/>
  <c r="V181" i="8"/>
  <c r="V142" i="8"/>
  <c r="W166" i="2"/>
  <c r="W127" i="2"/>
  <c r="X12" i="2"/>
  <c r="Y12" i="2" s="1"/>
  <c r="CT1" i="14"/>
  <c r="CT3" i="14" s="1"/>
  <c r="W18" i="2"/>
  <c r="CV1" i="14"/>
  <c r="CV3" i="14" s="1"/>
  <c r="V7" i="8"/>
  <c r="G205" i="2" l="1"/>
  <c r="G207" i="2" s="1"/>
  <c r="G210" i="2" s="1"/>
  <c r="X185" i="2"/>
  <c r="X146" i="2"/>
  <c r="W187" i="8"/>
  <c r="W148" i="8"/>
  <c r="X33" i="8"/>
  <c r="X120" i="8"/>
  <c r="W159" i="8"/>
  <c r="Z162" i="8"/>
  <c r="AB8" i="8"/>
  <c r="AC8" i="8" s="1"/>
  <c r="Y15" i="8"/>
  <c r="Z15" i="8" s="1"/>
  <c r="Z169" i="8" s="1"/>
  <c r="X169" i="8"/>
  <c r="Y34" i="8"/>
  <c r="X149" i="8"/>
  <c r="X23" i="2"/>
  <c r="Y23" i="2" s="1"/>
  <c r="Y177" i="2" s="1"/>
  <c r="O205" i="2"/>
  <c r="O207" i="2" s="1"/>
  <c r="O210" i="2" s="1"/>
  <c r="K205" i="8"/>
  <c r="K207" i="8" s="1"/>
  <c r="K210" i="8" s="1"/>
  <c r="S199" i="8"/>
  <c r="N205" i="8"/>
  <c r="N207" i="8" s="1"/>
  <c r="N210" i="8" s="1"/>
  <c r="S196" i="8"/>
  <c r="S200" i="8"/>
  <c r="S203" i="8"/>
  <c r="Z123" i="8"/>
  <c r="X190" i="2"/>
  <c r="P205" i="2"/>
  <c r="P207" i="2" s="1"/>
  <c r="P210" i="2" s="1"/>
  <c r="H205" i="8"/>
  <c r="H207" i="8" s="1"/>
  <c r="H210" i="8" s="1"/>
  <c r="X151" i="2"/>
  <c r="Z36" i="2"/>
  <c r="Z151" i="2" s="1"/>
  <c r="W120" i="8"/>
  <c r="Y5" i="8"/>
  <c r="Y120" i="8" s="1"/>
  <c r="Y151" i="2"/>
  <c r="W138" i="2"/>
  <c r="W177" i="2"/>
  <c r="W10" i="8"/>
  <c r="V164" i="8"/>
  <c r="V125" i="8"/>
  <c r="P205" i="8"/>
  <c r="P207" i="8" s="1"/>
  <c r="P210" i="8" s="1"/>
  <c r="S202" i="8"/>
  <c r="T194" i="2"/>
  <c r="AA162" i="8"/>
  <c r="Q205" i="8"/>
  <c r="Q207" i="8" s="1"/>
  <c r="Q210" i="8" s="1"/>
  <c r="V130" i="2"/>
  <c r="W15" i="2"/>
  <c r="V169" i="2"/>
  <c r="G205" i="8"/>
  <c r="G207" i="8" s="1"/>
  <c r="G210" i="8" s="1"/>
  <c r="Q205" i="2"/>
  <c r="Q207" i="2" s="1"/>
  <c r="Q210" i="2" s="1"/>
  <c r="Z142" i="2"/>
  <c r="AA27" i="2"/>
  <c r="AB27" i="2" s="1"/>
  <c r="Z181" i="2"/>
  <c r="W13" i="2"/>
  <c r="X13" i="2" s="1"/>
  <c r="V167" i="2"/>
  <c r="V128" i="2"/>
  <c r="V179" i="2"/>
  <c r="V140" i="2"/>
  <c r="V190" i="8"/>
  <c r="V151" i="8"/>
  <c r="W36" i="8"/>
  <c r="X36" i="8" s="1"/>
  <c r="X187" i="2"/>
  <c r="Y33" i="2"/>
  <c r="X148" i="2"/>
  <c r="W25" i="2"/>
  <c r="N205" i="2"/>
  <c r="N207" i="2" s="1"/>
  <c r="N210" i="2" s="1"/>
  <c r="W5" i="2"/>
  <c r="X5" i="2" s="1"/>
  <c r="V120" i="2"/>
  <c r="V159" i="2"/>
  <c r="M205" i="8"/>
  <c r="M207" i="8" s="1"/>
  <c r="M210" i="8" s="1"/>
  <c r="X19" i="8"/>
  <c r="Y19" i="8" s="1"/>
  <c r="V131" i="8"/>
  <c r="W16" i="8"/>
  <c r="V170" i="8"/>
  <c r="X29" i="8"/>
  <c r="W183" i="8"/>
  <c r="W144" i="8"/>
  <c r="V180" i="2"/>
  <c r="W26" i="2"/>
  <c r="V141" i="2"/>
  <c r="Z12" i="8"/>
  <c r="AA12" i="8" s="1"/>
  <c r="AB6" i="8"/>
  <c r="AB160" i="8" s="1"/>
  <c r="Y142" i="2"/>
  <c r="Y181" i="2"/>
  <c r="V38" i="2"/>
  <c r="Y132" i="2"/>
  <c r="Y35" i="8"/>
  <c r="Y150" i="8" s="1"/>
  <c r="T155" i="2"/>
  <c r="T203" i="2" s="1"/>
  <c r="W4" i="2"/>
  <c r="X4" i="2" s="1"/>
  <c r="AA7" i="2"/>
  <c r="AB7" i="2" s="1"/>
  <c r="Y8" i="2"/>
  <c r="Y162" i="2" s="1"/>
  <c r="DR262" i="14"/>
  <c r="DR263" i="14" s="1"/>
  <c r="Y135" i="8"/>
  <c r="Y174" i="8"/>
  <c r="W191" i="8"/>
  <c r="W152" i="8"/>
  <c r="Y37" i="8"/>
  <c r="Z37" i="8" s="1"/>
  <c r="V192" i="8"/>
  <c r="V153" i="8"/>
  <c r="AA160" i="8"/>
  <c r="AA121" i="8"/>
  <c r="X174" i="8"/>
  <c r="X135" i="8"/>
  <c r="Z20" i="8"/>
  <c r="X175" i="2"/>
  <c r="X136" i="2"/>
  <c r="V37" i="2"/>
  <c r="Z17" i="2"/>
  <c r="AA17" i="2" s="1"/>
  <c r="V176" i="8"/>
  <c r="V137" i="8"/>
  <c r="X38" i="8"/>
  <c r="W192" i="8"/>
  <c r="W153" i="8"/>
  <c r="W179" i="8"/>
  <c r="W140" i="8"/>
  <c r="X182" i="8"/>
  <c r="X143" i="8"/>
  <c r="X152" i="8"/>
  <c r="X191" i="8"/>
  <c r="W143" i="8"/>
  <c r="W182" i="8"/>
  <c r="Y28" i="8"/>
  <c r="Z28" i="8" s="1"/>
  <c r="Z121" i="8"/>
  <c r="Z160" i="8"/>
  <c r="W136" i="2"/>
  <c r="W175" i="2"/>
  <c r="Y21" i="2"/>
  <c r="Y154" i="8"/>
  <c r="Y193" i="8"/>
  <c r="Z171" i="8"/>
  <c r="Z132" i="8"/>
  <c r="U192" i="2"/>
  <c r="U153" i="2"/>
  <c r="W168" i="8"/>
  <c r="W129" i="8"/>
  <c r="X14" i="8"/>
  <c r="Y14" i="8" s="1"/>
  <c r="Y11" i="2"/>
  <c r="Z11" i="2" s="1"/>
  <c r="Y166" i="8"/>
  <c r="Y127" i="8"/>
  <c r="Y141" i="8"/>
  <c r="Z26" i="8"/>
  <c r="Y180" i="8"/>
  <c r="W22" i="8"/>
  <c r="U191" i="2"/>
  <c r="U152" i="2"/>
  <c r="X25" i="8"/>
  <c r="X154" i="8"/>
  <c r="X193" i="8"/>
  <c r="Z39" i="8"/>
  <c r="X166" i="8"/>
  <c r="X127" i="8"/>
  <c r="AA17" i="8"/>
  <c r="AB17" i="8" s="1"/>
  <c r="S203" i="2"/>
  <c r="S199" i="2"/>
  <c r="S201" i="2"/>
  <c r="U155" i="8"/>
  <c r="U203" i="8" s="1"/>
  <c r="S196" i="2"/>
  <c r="S200" i="2"/>
  <c r="J205" i="2"/>
  <c r="J207" i="2" s="1"/>
  <c r="J210" i="2" s="1"/>
  <c r="Y165" i="8"/>
  <c r="Y126" i="8"/>
  <c r="W172" i="2"/>
  <c r="W133" i="2"/>
  <c r="X18" i="2"/>
  <c r="X163" i="8"/>
  <c r="X124" i="8"/>
  <c r="Z185" i="2"/>
  <c r="Z146" i="2"/>
  <c r="V193" i="2"/>
  <c r="V154" i="2"/>
  <c r="W176" i="2"/>
  <c r="W137" i="2"/>
  <c r="W182" i="2"/>
  <c r="W143" i="2"/>
  <c r="X28" i="2"/>
  <c r="Y28" i="2" s="1"/>
  <c r="X160" i="2"/>
  <c r="X121" i="2"/>
  <c r="V167" i="8"/>
  <c r="V128" i="8"/>
  <c r="W13" i="8"/>
  <c r="X13" i="8" s="1"/>
  <c r="Y181" i="8"/>
  <c r="Y142" i="8"/>
  <c r="Z161" i="2"/>
  <c r="Z122" i="2"/>
  <c r="X134" i="8"/>
  <c r="X162" i="2"/>
  <c r="X123" i="2"/>
  <c r="X189" i="8"/>
  <c r="X150" i="8"/>
  <c r="X185" i="8"/>
  <c r="X146" i="8"/>
  <c r="Z177" i="8"/>
  <c r="Z138" i="8"/>
  <c r="AB23" i="8"/>
  <c r="AC23" i="8" s="1"/>
  <c r="Y189" i="8"/>
  <c r="U189" i="2"/>
  <c r="U150" i="2"/>
  <c r="T200" i="8"/>
  <c r="T199" i="8"/>
  <c r="T203" i="8"/>
  <c r="T202" i="8"/>
  <c r="T196" i="8"/>
  <c r="T201" i="8"/>
  <c r="Y168" i="2"/>
  <c r="Y129" i="2"/>
  <c r="W193" i="2"/>
  <c r="W154" i="2"/>
  <c r="X164" i="2"/>
  <c r="X125" i="2"/>
  <c r="Z172" i="8"/>
  <c r="Z133" i="8"/>
  <c r="Z186" i="2"/>
  <c r="Z147" i="2"/>
  <c r="AA32" i="2"/>
  <c r="U194" i="8"/>
  <c r="X178" i="8"/>
  <c r="X139" i="8"/>
  <c r="Z181" i="8"/>
  <c r="Z142" i="8"/>
  <c r="V161" i="8"/>
  <c r="V122" i="8"/>
  <c r="V40" i="8"/>
  <c r="W7" i="8"/>
  <c r="X7" i="8" s="1"/>
  <c r="I205" i="2"/>
  <c r="I207" i="2" s="1"/>
  <c r="I210" i="2" s="1"/>
  <c r="K205" i="2"/>
  <c r="K207" i="2" s="1"/>
  <c r="K210" i="2" s="1"/>
  <c r="W178" i="2"/>
  <c r="W139" i="2"/>
  <c r="X24" i="2"/>
  <c r="Y24" i="2" s="1"/>
  <c r="AA184" i="2"/>
  <c r="AA145" i="2"/>
  <c r="AC30" i="2"/>
  <c r="W183" i="2"/>
  <c r="W144" i="2"/>
  <c r="W165" i="8"/>
  <c r="W126" i="8"/>
  <c r="Z11" i="8"/>
  <c r="AA11" i="8" s="1"/>
  <c r="V184" i="8"/>
  <c r="V145" i="8"/>
  <c r="W30" i="8"/>
  <c r="Z147" i="8"/>
  <c r="Z186" i="8"/>
  <c r="AA32" i="8"/>
  <c r="Y31" i="8"/>
  <c r="V35" i="2"/>
  <c r="Y173" i="2"/>
  <c r="Y134" i="2"/>
  <c r="Z19" i="2"/>
  <c r="Z170" i="2"/>
  <c r="Z131" i="2"/>
  <c r="Y10" i="2"/>
  <c r="Z10" i="2" s="1"/>
  <c r="AA18" i="8"/>
  <c r="X39" i="2"/>
  <c r="X172" i="8"/>
  <c r="X133" i="8"/>
  <c r="AA31" i="2"/>
  <c r="X22" i="2"/>
  <c r="Y22" i="2" s="1"/>
  <c r="Y158" i="8"/>
  <c r="Y119" i="8"/>
  <c r="Z4" i="8"/>
  <c r="AA177" i="8"/>
  <c r="AA138" i="8"/>
  <c r="U40" i="2"/>
  <c r="X165" i="8"/>
  <c r="X126" i="8"/>
  <c r="Y166" i="2"/>
  <c r="Y127" i="2"/>
  <c r="X166" i="2"/>
  <c r="X127" i="2"/>
  <c r="Z12" i="2"/>
  <c r="H205" i="2"/>
  <c r="H207" i="2" s="1"/>
  <c r="H210" i="2" s="1"/>
  <c r="AB184" i="2"/>
  <c r="AB145" i="2"/>
  <c r="V183" i="2"/>
  <c r="V144" i="2"/>
  <c r="X29" i="2"/>
  <c r="W175" i="8"/>
  <c r="W136" i="8"/>
  <c r="X21" i="8"/>
  <c r="AB162" i="8"/>
  <c r="W178" i="8"/>
  <c r="W139" i="8"/>
  <c r="Y24" i="8"/>
  <c r="Z24" i="8" s="1"/>
  <c r="X135" i="2"/>
  <c r="X174" i="2"/>
  <c r="L205" i="2"/>
  <c r="L207" i="2" s="1"/>
  <c r="L210" i="2" s="1"/>
  <c r="Y9" i="8"/>
  <c r="AA16" i="2"/>
  <c r="Y161" i="2"/>
  <c r="Y122" i="2"/>
  <c r="AA27" i="8"/>
  <c r="X165" i="2"/>
  <c r="X126" i="2"/>
  <c r="W173" i="8"/>
  <c r="W134" i="8"/>
  <c r="Y6" i="2"/>
  <c r="W162" i="2"/>
  <c r="W123" i="2"/>
  <c r="Z14" i="2"/>
  <c r="Y172" i="8"/>
  <c r="Y133" i="8"/>
  <c r="W163" i="2"/>
  <c r="W124" i="2"/>
  <c r="X9" i="2"/>
  <c r="V158" i="2"/>
  <c r="V119" i="2"/>
  <c r="Y20" i="2"/>
  <c r="Z20" i="2" s="1"/>
  <c r="W189" i="8"/>
  <c r="W150" i="8"/>
  <c r="W185" i="8"/>
  <c r="W146" i="8"/>
  <c r="Z8" i="2" l="1"/>
  <c r="Y126" i="2"/>
  <c r="AB123" i="8"/>
  <c r="AA122" i="2"/>
  <c r="Z130" i="8"/>
  <c r="X187" i="8"/>
  <c r="X148" i="8"/>
  <c r="Y33" i="8"/>
  <c r="Y165" i="2"/>
  <c r="Y159" i="8"/>
  <c r="Y123" i="2"/>
  <c r="X173" i="8"/>
  <c r="Z23" i="2"/>
  <c r="Z138" i="2" s="1"/>
  <c r="Y130" i="8"/>
  <c r="DT1" i="14"/>
  <c r="DT3" i="14" s="1"/>
  <c r="Z190" i="2"/>
  <c r="X138" i="2"/>
  <c r="Y169" i="8"/>
  <c r="AA15" i="8"/>
  <c r="AB15" i="8" s="1"/>
  <c r="AC15" i="8" s="1"/>
  <c r="AD15" i="8" s="1"/>
  <c r="X177" i="2"/>
  <c r="Y138" i="2"/>
  <c r="Y188" i="8"/>
  <c r="Y149" i="8"/>
  <c r="Z5" i="8"/>
  <c r="Z159" i="8" s="1"/>
  <c r="Z35" i="8"/>
  <c r="Z189" i="8" s="1"/>
  <c r="AA36" i="2"/>
  <c r="AA190" i="2" s="1"/>
  <c r="Z34" i="8"/>
  <c r="AA34" i="8" s="1"/>
  <c r="AA149" i="8" s="1"/>
  <c r="T202" i="2"/>
  <c r="S205" i="8"/>
  <c r="S207" i="8" s="1"/>
  <c r="S210" i="8" s="1"/>
  <c r="T200" i="2"/>
  <c r="AA161" i="2"/>
  <c r="AA142" i="2"/>
  <c r="AA181" i="2"/>
  <c r="U194" i="2"/>
  <c r="X159" i="2"/>
  <c r="X120" i="2"/>
  <c r="Y5" i="2"/>
  <c r="Z5" i="2" s="1"/>
  <c r="Z159" i="2" s="1"/>
  <c r="X10" i="8"/>
  <c r="W164" i="8"/>
  <c r="W125" i="8"/>
  <c r="AB121" i="8"/>
  <c r="X15" i="2"/>
  <c r="Y15" i="2" s="1"/>
  <c r="W169" i="2"/>
  <c r="W130" i="2"/>
  <c r="AC6" i="8"/>
  <c r="Z182" i="8"/>
  <c r="Z143" i="8"/>
  <c r="AA28" i="8"/>
  <c r="AB28" i="8" s="1"/>
  <c r="AB143" i="8" s="1"/>
  <c r="Z33" i="2"/>
  <c r="Y187" i="2"/>
  <c r="Y148" i="2"/>
  <c r="X190" i="8"/>
  <c r="X151" i="8"/>
  <c r="Z166" i="8"/>
  <c r="X25" i="2"/>
  <c r="W140" i="2"/>
  <c r="W179" i="2"/>
  <c r="W190" i="8"/>
  <c r="W151" i="8"/>
  <c r="Y36" i="8"/>
  <c r="X128" i="2"/>
  <c r="X167" i="2"/>
  <c r="W128" i="2"/>
  <c r="W167" i="2"/>
  <c r="Y13" i="2"/>
  <c r="Y173" i="8"/>
  <c r="Y134" i="8"/>
  <c r="Z19" i="8"/>
  <c r="Z173" i="8" s="1"/>
  <c r="Z22" i="2"/>
  <c r="Z176" i="2" s="1"/>
  <c r="W180" i="2"/>
  <c r="W141" i="2"/>
  <c r="X26" i="2"/>
  <c r="W119" i="2"/>
  <c r="AB12" i="8"/>
  <c r="AC12" i="8" s="1"/>
  <c r="Z127" i="8"/>
  <c r="X144" i="8"/>
  <c r="X183" i="8"/>
  <c r="W159" i="2"/>
  <c r="W120" i="2"/>
  <c r="W158" i="2"/>
  <c r="Y29" i="8"/>
  <c r="W170" i="8"/>
  <c r="W131" i="8"/>
  <c r="X16" i="8"/>
  <c r="T199" i="2"/>
  <c r="T196" i="2"/>
  <c r="T201" i="2"/>
  <c r="U155" i="2"/>
  <c r="AB161" i="2"/>
  <c r="AB122" i="2"/>
  <c r="AC7" i="2"/>
  <c r="AD7" i="2" s="1"/>
  <c r="AD122" i="2" s="1"/>
  <c r="Z152" i="8"/>
  <c r="AA37" i="8"/>
  <c r="AA152" i="8" s="1"/>
  <c r="Z191" i="8"/>
  <c r="X158" i="2"/>
  <c r="Y4" i="2"/>
  <c r="Y119" i="2" s="1"/>
  <c r="X119" i="2"/>
  <c r="Z165" i="2"/>
  <c r="Z126" i="2"/>
  <c r="AA171" i="2"/>
  <c r="AB17" i="2"/>
  <c r="AA132" i="2"/>
  <c r="AB132" i="8"/>
  <c r="AB171" i="8"/>
  <c r="Y168" i="8"/>
  <c r="Y129" i="8"/>
  <c r="Z180" i="8"/>
  <c r="Z141" i="8"/>
  <c r="Y143" i="8"/>
  <c r="Y182" i="8"/>
  <c r="X22" i="8"/>
  <c r="W38" i="2"/>
  <c r="V153" i="2"/>
  <c r="V192" i="2"/>
  <c r="AA11" i="2"/>
  <c r="AA5" i="2"/>
  <c r="AA159" i="2" s="1"/>
  <c r="AA171" i="8"/>
  <c r="AA132" i="8"/>
  <c r="Z193" i="8"/>
  <c r="AA39" i="8"/>
  <c r="Z154" i="8"/>
  <c r="AA26" i="8"/>
  <c r="AB26" i="8" s="1"/>
  <c r="Z14" i="8"/>
  <c r="AA14" i="8" s="1"/>
  <c r="AA166" i="8"/>
  <c r="AA127" i="8"/>
  <c r="X179" i="8"/>
  <c r="X140" i="8"/>
  <c r="W176" i="8"/>
  <c r="W137" i="8"/>
  <c r="Y25" i="8"/>
  <c r="Z25" i="8" s="1"/>
  <c r="Z132" i="2"/>
  <c r="Z171" i="2"/>
  <c r="AD6" i="8"/>
  <c r="X129" i="8"/>
  <c r="X168" i="8"/>
  <c r="AC17" i="8"/>
  <c r="Z21" i="2"/>
  <c r="Y136" i="2"/>
  <c r="Y175" i="2"/>
  <c r="X192" i="8"/>
  <c r="X153" i="8"/>
  <c r="Y38" i="8"/>
  <c r="W37" i="2"/>
  <c r="V191" i="2"/>
  <c r="V152" i="2"/>
  <c r="AA20" i="8"/>
  <c r="Z174" i="8"/>
  <c r="Z135" i="8"/>
  <c r="Y191" i="8"/>
  <c r="Y152" i="8"/>
  <c r="U201" i="8"/>
  <c r="S205" i="2"/>
  <c r="S207" i="2" s="1"/>
  <c r="S210" i="2" s="1"/>
  <c r="U199" i="8"/>
  <c r="U202" i="8"/>
  <c r="U196" i="8"/>
  <c r="U200" i="8"/>
  <c r="AA181" i="8"/>
  <c r="AA142" i="8"/>
  <c r="Z178" i="8"/>
  <c r="Z139" i="8"/>
  <c r="AB181" i="2"/>
  <c r="AB142" i="2"/>
  <c r="Y178" i="2"/>
  <c r="Y139" i="2"/>
  <c r="Y182" i="2"/>
  <c r="Y143" i="2"/>
  <c r="X163" i="2"/>
  <c r="X124" i="2"/>
  <c r="Y9" i="2"/>
  <c r="Z174" i="2"/>
  <c r="Z135" i="2"/>
  <c r="AC177" i="8"/>
  <c r="AC138" i="8"/>
  <c r="AA24" i="8"/>
  <c r="AB24" i="8" s="1"/>
  <c r="Z120" i="2"/>
  <c r="X193" i="2"/>
  <c r="X154" i="2"/>
  <c r="Y39" i="2"/>
  <c r="Z39" i="2" s="1"/>
  <c r="AA39" i="2" s="1"/>
  <c r="AA186" i="8"/>
  <c r="AA147" i="8"/>
  <c r="AB32" i="8"/>
  <c r="AC32" i="8" s="1"/>
  <c r="W184" i="8"/>
  <c r="W145" i="8"/>
  <c r="Z24" i="2"/>
  <c r="T205" i="8"/>
  <c r="T207" i="8" s="1"/>
  <c r="T210" i="8" s="1"/>
  <c r="AB177" i="8"/>
  <c r="AB138" i="8"/>
  <c r="X167" i="8"/>
  <c r="X128" i="8"/>
  <c r="Z28" i="2"/>
  <c r="AC27" i="2"/>
  <c r="Y174" i="2"/>
  <c r="Y135" i="2"/>
  <c r="AA20" i="2"/>
  <c r="Y176" i="2"/>
  <c r="Y137" i="2"/>
  <c r="AA14" i="2"/>
  <c r="Y163" i="8"/>
  <c r="Y124" i="8"/>
  <c r="AD23" i="8"/>
  <c r="AE23" i="8" s="1"/>
  <c r="AF23" i="8" s="1"/>
  <c r="Y178" i="8"/>
  <c r="Y139" i="8"/>
  <c r="X161" i="8"/>
  <c r="X122" i="8"/>
  <c r="Y29" i="2"/>
  <c r="AA4" i="8"/>
  <c r="AC162" i="8"/>
  <c r="AC123" i="8"/>
  <c r="AD8" i="8"/>
  <c r="AE8" i="8" s="1"/>
  <c r="X176" i="2"/>
  <c r="X137" i="2"/>
  <c r="AA185" i="2"/>
  <c r="AA146" i="2"/>
  <c r="Z164" i="2"/>
  <c r="Z125" i="2"/>
  <c r="AA172" i="8"/>
  <c r="AA133" i="8"/>
  <c r="Y185" i="8"/>
  <c r="Y146" i="8"/>
  <c r="Z31" i="8"/>
  <c r="X30" i="8"/>
  <c r="Z165" i="8"/>
  <c r="Z126" i="8"/>
  <c r="Y7" i="8"/>
  <c r="Z7" i="8" s="1"/>
  <c r="W161" i="8"/>
  <c r="W122" i="8"/>
  <c r="W40" i="8"/>
  <c r="V155" i="8"/>
  <c r="W35" i="2"/>
  <c r="X35" i="2" s="1"/>
  <c r="X182" i="2"/>
  <c r="X143" i="2"/>
  <c r="Z9" i="8"/>
  <c r="Z162" i="2"/>
  <c r="Z123" i="2"/>
  <c r="X175" i="8"/>
  <c r="X136" i="8"/>
  <c r="Y21" i="8"/>
  <c r="Z21" i="8" s="1"/>
  <c r="Z173" i="2"/>
  <c r="Z134" i="2"/>
  <c r="AA19" i="2"/>
  <c r="AC184" i="2"/>
  <c r="AC145" i="2"/>
  <c r="AA147" i="2"/>
  <c r="AA186" i="2"/>
  <c r="X172" i="2"/>
  <c r="X133" i="2"/>
  <c r="AB27" i="8"/>
  <c r="Z168" i="2"/>
  <c r="Z129" i="2"/>
  <c r="Y160" i="2"/>
  <c r="Y121" i="2"/>
  <c r="Z6" i="2"/>
  <c r="AA6" i="2" s="1"/>
  <c r="AA169" i="8"/>
  <c r="AA130" i="8"/>
  <c r="V189" i="2"/>
  <c r="V150" i="2"/>
  <c r="X178" i="2"/>
  <c r="X139" i="2"/>
  <c r="V40" i="2"/>
  <c r="AA8" i="2"/>
  <c r="AA170" i="2"/>
  <c r="AA131" i="2"/>
  <c r="AB16" i="2"/>
  <c r="AA165" i="8"/>
  <c r="AA126" i="8"/>
  <c r="X183" i="2"/>
  <c r="X144" i="2"/>
  <c r="Z166" i="2"/>
  <c r="Z127" i="2"/>
  <c r="AA12" i="2"/>
  <c r="AB5" i="2"/>
  <c r="AC5" i="2" s="1"/>
  <c r="AD5" i="2" s="1"/>
  <c r="Z158" i="8"/>
  <c r="Z119" i="8"/>
  <c r="Y164" i="2"/>
  <c r="Y125" i="2"/>
  <c r="AA10" i="2"/>
  <c r="AB10" i="2" s="1"/>
  <c r="AD30" i="2"/>
  <c r="V194" i="8"/>
  <c r="AB11" i="8"/>
  <c r="AB32" i="2"/>
  <c r="AB31" i="2"/>
  <c r="AB18" i="8"/>
  <c r="W167" i="8"/>
  <c r="W128" i="8"/>
  <c r="Y13" i="8"/>
  <c r="Y18" i="2"/>
  <c r="Z18" i="2" s="1"/>
  <c r="Y120" i="2" l="1"/>
  <c r="AA22" i="2"/>
  <c r="AB22" i="2" s="1"/>
  <c r="AB137" i="2" s="1"/>
  <c r="AB36" i="2"/>
  <c r="AC36" i="2" s="1"/>
  <c r="AC190" i="2" s="1"/>
  <c r="Y159" i="2"/>
  <c r="Z137" i="2"/>
  <c r="AA120" i="2"/>
  <c r="AA35" i="8"/>
  <c r="Z150" i="8"/>
  <c r="Z33" i="8"/>
  <c r="Y187" i="8"/>
  <c r="Y148" i="8"/>
  <c r="AA5" i="8"/>
  <c r="AA159" i="8" s="1"/>
  <c r="Z120" i="8"/>
  <c r="Y158" i="2"/>
  <c r="AB34" i="8"/>
  <c r="AB149" i="8" s="1"/>
  <c r="AA191" i="8"/>
  <c r="AA188" i="8"/>
  <c r="AB166" i="8"/>
  <c r="Z177" i="2"/>
  <c r="AA23" i="2"/>
  <c r="AA151" i="2"/>
  <c r="Z149" i="8"/>
  <c r="Z188" i="8"/>
  <c r="AC122" i="2"/>
  <c r="AB182" i="8"/>
  <c r="V194" i="2"/>
  <c r="AB127" i="8"/>
  <c r="AC28" i="8"/>
  <c r="AC143" i="8" s="1"/>
  <c r="AC161" i="2"/>
  <c r="AA143" i="8"/>
  <c r="AA182" i="8"/>
  <c r="X164" i="8"/>
  <c r="X125" i="8"/>
  <c r="Y10" i="8"/>
  <c r="Y169" i="2"/>
  <c r="Y130" i="2"/>
  <c r="AC160" i="8"/>
  <c r="AC121" i="8"/>
  <c r="Z15" i="2"/>
  <c r="X169" i="2"/>
  <c r="X130" i="2"/>
  <c r="Y190" i="8"/>
  <c r="Y151" i="8"/>
  <c r="Z36" i="8"/>
  <c r="Z187" i="2"/>
  <c r="Z148" i="2"/>
  <c r="AA33" i="2"/>
  <c r="X179" i="2"/>
  <c r="X140" i="2"/>
  <c r="Y25" i="2"/>
  <c r="Z25" i="2" s="1"/>
  <c r="Y167" i="2"/>
  <c r="Y128" i="2"/>
  <c r="Z13" i="2"/>
  <c r="AC166" i="8"/>
  <c r="AC127" i="8"/>
  <c r="AD12" i="8"/>
  <c r="X180" i="2"/>
  <c r="X141" i="2"/>
  <c r="Y26" i="2"/>
  <c r="Z26" i="2" s="1"/>
  <c r="AE7" i="2"/>
  <c r="AE161" i="2" s="1"/>
  <c r="AA19" i="8"/>
  <c r="AA173" i="8" s="1"/>
  <c r="Z134" i="8"/>
  <c r="AC24" i="8"/>
  <c r="AD24" i="8" s="1"/>
  <c r="AD161" i="2"/>
  <c r="AB37" i="8"/>
  <c r="AB152" i="8" s="1"/>
  <c r="Y144" i="8"/>
  <c r="Y183" i="8"/>
  <c r="Z29" i="8"/>
  <c r="AA29" i="8" s="1"/>
  <c r="Z4" i="2"/>
  <c r="Z119" i="2" s="1"/>
  <c r="X131" i="8"/>
  <c r="Y16" i="8"/>
  <c r="Z16" i="8" s="1"/>
  <c r="X170" i="8"/>
  <c r="U200" i="2"/>
  <c r="T205" i="2"/>
  <c r="T207" i="2" s="1"/>
  <c r="T210" i="2" s="1"/>
  <c r="U201" i="2"/>
  <c r="U199" i="2"/>
  <c r="U202" i="2"/>
  <c r="U203" i="2"/>
  <c r="U196" i="2"/>
  <c r="V155" i="2"/>
  <c r="V202" i="2" s="1"/>
  <c r="AA168" i="8"/>
  <c r="AA129" i="8"/>
  <c r="AB180" i="8"/>
  <c r="AB141" i="8"/>
  <c r="Z136" i="2"/>
  <c r="AA21" i="2"/>
  <c r="Z175" i="2"/>
  <c r="AD160" i="8"/>
  <c r="AD121" i="8"/>
  <c r="AD17" i="8"/>
  <c r="AE17" i="8" s="1"/>
  <c r="W192" i="2"/>
  <c r="W153" i="2"/>
  <c r="X38" i="2"/>
  <c r="Y38" i="2" s="1"/>
  <c r="Z38" i="2" s="1"/>
  <c r="AG23" i="8"/>
  <c r="AG177" i="8" s="1"/>
  <c r="AA135" i="8"/>
  <c r="AA174" i="8"/>
  <c r="W191" i="2"/>
  <c r="W152" i="2"/>
  <c r="Z179" i="8"/>
  <c r="Z140" i="8"/>
  <c r="AC132" i="8"/>
  <c r="AC171" i="8"/>
  <c r="AA141" i="8"/>
  <c r="AA180" i="8"/>
  <c r="AC26" i="8"/>
  <c r="AD26" i="8" s="1"/>
  <c r="AB11" i="2"/>
  <c r="AC11" i="2" s="1"/>
  <c r="AA165" i="2"/>
  <c r="AA126" i="2"/>
  <c r="X176" i="8"/>
  <c r="X137" i="8"/>
  <c r="X37" i="2"/>
  <c r="AB171" i="2"/>
  <c r="AB132" i="2"/>
  <c r="AB20" i="8"/>
  <c r="Y192" i="8"/>
  <c r="Y153" i="8"/>
  <c r="Z38" i="8"/>
  <c r="Y140" i="8"/>
  <c r="Y179" i="8"/>
  <c r="AA25" i="8"/>
  <c r="Z168" i="8"/>
  <c r="Z129" i="8"/>
  <c r="AA193" i="8"/>
  <c r="AA154" i="8"/>
  <c r="AB39" i="8"/>
  <c r="AC39" i="8" s="1"/>
  <c r="AD39" i="8" s="1"/>
  <c r="AB14" i="8"/>
  <c r="AC14" i="8" s="1"/>
  <c r="Y22" i="8"/>
  <c r="AE6" i="8"/>
  <c r="AC17" i="2"/>
  <c r="U205" i="8"/>
  <c r="U207" i="8" s="1"/>
  <c r="U210" i="8" s="1"/>
  <c r="AD159" i="2"/>
  <c r="AD120" i="2"/>
  <c r="AD169" i="8"/>
  <c r="AD130" i="8"/>
  <c r="Y167" i="8"/>
  <c r="Y128" i="8"/>
  <c r="AB164" i="2"/>
  <c r="AB125" i="2"/>
  <c r="AB176" i="2"/>
  <c r="X184" i="8"/>
  <c r="X145" i="8"/>
  <c r="Y30" i="8"/>
  <c r="Z30" i="8" s="1"/>
  <c r="AA30" i="8" s="1"/>
  <c r="AE162" i="8"/>
  <c r="AE123" i="8"/>
  <c r="Y183" i="2"/>
  <c r="Y144" i="2"/>
  <c r="AA193" i="2"/>
  <c r="AA154" i="2"/>
  <c r="AA160" i="2"/>
  <c r="AA121" i="2"/>
  <c r="AC16" i="2"/>
  <c r="AD16" i="2" s="1"/>
  <c r="AE16" i="2" s="1"/>
  <c r="AF16" i="2" s="1"/>
  <c r="AB159" i="2"/>
  <c r="AB120" i="2"/>
  <c r="Z13" i="8"/>
  <c r="Z163" i="8"/>
  <c r="Z124" i="8"/>
  <c r="AA9" i="8"/>
  <c r="W189" i="2"/>
  <c r="W150" i="2"/>
  <c r="W40" i="2"/>
  <c r="Y35" i="2"/>
  <c r="Z35" i="2" s="1"/>
  <c r="W155" i="8"/>
  <c r="AA158" i="8"/>
  <c r="AA119" i="8"/>
  <c r="AB4" i="8"/>
  <c r="AC4" i="8" s="1"/>
  <c r="AD4" i="8" s="1"/>
  <c r="X40" i="8"/>
  <c r="AA168" i="2"/>
  <c r="AA129" i="2"/>
  <c r="AA174" i="2"/>
  <c r="AA135" i="2"/>
  <c r="AC181" i="2"/>
  <c r="AC142" i="2"/>
  <c r="AB186" i="8"/>
  <c r="AB147" i="8"/>
  <c r="AD32" i="8"/>
  <c r="AA21" i="8"/>
  <c r="Z9" i="2"/>
  <c r="AC22" i="2"/>
  <c r="AB185" i="2"/>
  <c r="AB146" i="2"/>
  <c r="AC31" i="2"/>
  <c r="AD31" i="2" s="1"/>
  <c r="AE31" i="2" s="1"/>
  <c r="AB181" i="8"/>
  <c r="AB142" i="8"/>
  <c r="Z172" i="2"/>
  <c r="Z133" i="2"/>
  <c r="Y172" i="2"/>
  <c r="Y133" i="2"/>
  <c r="AB165" i="8"/>
  <c r="AB126" i="8"/>
  <c r="AC11" i="8"/>
  <c r="AD184" i="2"/>
  <c r="AD145" i="2"/>
  <c r="AE30" i="2"/>
  <c r="AA166" i="2"/>
  <c r="AA127" i="2"/>
  <c r="AB12" i="2"/>
  <c r="Z160" i="2"/>
  <c r="Z121" i="2"/>
  <c r="AC32" i="2"/>
  <c r="W194" i="8"/>
  <c r="Y161" i="8"/>
  <c r="Y122" i="8"/>
  <c r="AA7" i="8"/>
  <c r="AB7" i="8" s="1"/>
  <c r="Z185" i="8"/>
  <c r="Z146" i="8"/>
  <c r="AF8" i="8"/>
  <c r="AF177" i="8"/>
  <c r="AF138" i="8"/>
  <c r="AB20" i="2"/>
  <c r="AC20" i="2" s="1"/>
  <c r="Z182" i="2"/>
  <c r="Z143" i="2"/>
  <c r="AA28" i="2"/>
  <c r="AB14" i="2"/>
  <c r="AA178" i="8"/>
  <c r="AA139" i="8"/>
  <c r="AA189" i="8"/>
  <c r="AA150" i="8"/>
  <c r="AB35" i="8"/>
  <c r="AD27" i="2"/>
  <c r="AC27" i="8"/>
  <c r="AD27" i="8" s="1"/>
  <c r="AC159" i="2"/>
  <c r="AC120" i="2"/>
  <c r="Z175" i="8"/>
  <c r="Z136" i="8"/>
  <c r="AB170" i="2"/>
  <c r="AB131" i="2"/>
  <c r="AA173" i="2"/>
  <c r="AA134" i="2"/>
  <c r="Z161" i="8"/>
  <c r="Z122" i="8"/>
  <c r="Z178" i="2"/>
  <c r="Z139" i="2"/>
  <c r="AA24" i="2"/>
  <c r="Y163" i="2"/>
  <c r="Y124" i="2"/>
  <c r="AE5" i="2"/>
  <c r="AB6" i="2"/>
  <c r="AB172" i="8"/>
  <c r="AB133" i="8"/>
  <c r="AC18" i="8"/>
  <c r="AD18" i="8" s="1"/>
  <c r="X189" i="2"/>
  <c r="X150" i="2"/>
  <c r="AC169" i="8"/>
  <c r="AC130" i="8"/>
  <c r="AB186" i="2"/>
  <c r="AB147" i="2"/>
  <c r="AA164" i="2"/>
  <c r="AA125" i="2"/>
  <c r="AC10" i="2"/>
  <c r="AD10" i="2" s="1"/>
  <c r="Z29" i="2"/>
  <c r="AA162" i="2"/>
  <c r="AA123" i="2"/>
  <c r="AB169" i="8"/>
  <c r="AB130" i="8"/>
  <c r="AE15" i="8"/>
  <c r="AB19" i="2"/>
  <c r="Y175" i="8"/>
  <c r="Y136" i="8"/>
  <c r="AE177" i="8"/>
  <c r="AE138" i="8"/>
  <c r="V201" i="8"/>
  <c r="V202" i="8"/>
  <c r="V200" i="8"/>
  <c r="V203" i="8"/>
  <c r="V196" i="8"/>
  <c r="V199" i="8"/>
  <c r="AB178" i="8"/>
  <c r="AB139" i="8"/>
  <c r="AC186" i="8"/>
  <c r="AC147" i="8"/>
  <c r="AA31" i="8"/>
  <c r="Z193" i="2"/>
  <c r="Z154" i="2"/>
  <c r="AD162" i="8"/>
  <c r="AD123" i="8"/>
  <c r="AD177" i="8"/>
  <c r="AD138" i="8"/>
  <c r="AC34" i="8"/>
  <c r="Y193" i="2"/>
  <c r="Y154" i="2"/>
  <c r="AB39" i="2"/>
  <c r="AB8" i="2"/>
  <c r="AA18" i="2"/>
  <c r="AB190" i="2" l="1"/>
  <c r="AB188" i="8"/>
  <c r="AA137" i="2"/>
  <c r="AD36" i="2"/>
  <c r="AA176" i="2"/>
  <c r="AC151" i="2"/>
  <c r="AB151" i="2"/>
  <c r="AC182" i="8"/>
  <c r="Z148" i="8"/>
  <c r="Z187" i="8"/>
  <c r="AA33" i="8"/>
  <c r="AB5" i="8"/>
  <c r="AA120" i="8"/>
  <c r="AB23" i="2"/>
  <c r="AA138" i="2"/>
  <c r="AA177" i="2"/>
  <c r="AC23" i="2"/>
  <c r="AC37" i="8"/>
  <c r="AC191" i="8" s="1"/>
  <c r="AB191" i="8"/>
  <c r="V201" i="2"/>
  <c r="Z158" i="2"/>
  <c r="V196" i="2"/>
  <c r="AA4" i="2"/>
  <c r="AB4" i="2" s="1"/>
  <c r="AB119" i="2" s="1"/>
  <c r="AD28" i="8"/>
  <c r="AD182" i="8" s="1"/>
  <c r="AA134" i="8"/>
  <c r="AB19" i="8"/>
  <c r="AC19" i="8" s="1"/>
  <c r="AE122" i="2"/>
  <c r="AF7" i="2"/>
  <c r="AG7" i="2" s="1"/>
  <c r="AH7" i="2" s="1"/>
  <c r="AH161" i="2" s="1"/>
  <c r="Y40" i="8"/>
  <c r="X194" i="8"/>
  <c r="AG138" i="8"/>
  <c r="W194" i="2"/>
  <c r="Z10" i="8"/>
  <c r="AA10" i="8" s="1"/>
  <c r="Y125" i="8"/>
  <c r="Y164" i="8"/>
  <c r="Z130" i="2"/>
  <c r="Z169" i="2"/>
  <c r="AA15" i="2"/>
  <c r="V203" i="2"/>
  <c r="V200" i="2"/>
  <c r="Z179" i="2"/>
  <c r="Z140" i="2"/>
  <c r="AA25" i="2"/>
  <c r="AB25" i="2" s="1"/>
  <c r="AA187" i="2"/>
  <c r="AA148" i="2"/>
  <c r="AA13" i="2"/>
  <c r="AB13" i="2" s="1"/>
  <c r="Z167" i="2"/>
  <c r="Z128" i="2"/>
  <c r="AA36" i="8"/>
  <c r="Z190" i="8"/>
  <c r="Z151" i="8"/>
  <c r="Y179" i="2"/>
  <c r="Y140" i="2"/>
  <c r="AB33" i="2"/>
  <c r="Z131" i="8"/>
  <c r="Z170" i="8"/>
  <c r="Z141" i="2"/>
  <c r="Z180" i="2"/>
  <c r="AC139" i="8"/>
  <c r="AD166" i="8"/>
  <c r="AA16" i="8"/>
  <c r="AB16" i="8" s="1"/>
  <c r="AC16" i="8" s="1"/>
  <c r="Y170" i="8"/>
  <c r="Y131" i="8"/>
  <c r="Y180" i="2"/>
  <c r="Y141" i="2"/>
  <c r="AA26" i="2"/>
  <c r="AE12" i="8"/>
  <c r="AC178" i="8"/>
  <c r="AD127" i="8"/>
  <c r="U205" i="2"/>
  <c r="U207" i="2" s="1"/>
  <c r="U210" i="2" s="1"/>
  <c r="AB29" i="8"/>
  <c r="AC29" i="8" s="1"/>
  <c r="AA183" i="8"/>
  <c r="AA144" i="8"/>
  <c r="Z183" i="8"/>
  <c r="Z144" i="8"/>
  <c r="X155" i="8"/>
  <c r="X202" i="8" s="1"/>
  <c r="V199" i="2"/>
  <c r="W155" i="2"/>
  <c r="AC129" i="8"/>
  <c r="AD14" i="8"/>
  <c r="AD168" i="8" s="1"/>
  <c r="AC168" i="8"/>
  <c r="AC165" i="2"/>
  <c r="AC126" i="2"/>
  <c r="AD11" i="2"/>
  <c r="AD180" i="8"/>
  <c r="AD141" i="8"/>
  <c r="AE26" i="8"/>
  <c r="AE180" i="8" s="1"/>
  <c r="Z192" i="2"/>
  <c r="Z153" i="2"/>
  <c r="AD193" i="8"/>
  <c r="AD154" i="8"/>
  <c r="AE121" i="8"/>
  <c r="AE160" i="8"/>
  <c r="AB174" i="8"/>
  <c r="AB135" i="8"/>
  <c r="AF6" i="8"/>
  <c r="AG6" i="8" s="1"/>
  <c r="AH23" i="8"/>
  <c r="AI23" i="8" s="1"/>
  <c r="AD151" i="2"/>
  <c r="AD190" i="2"/>
  <c r="Y137" i="8"/>
  <c r="Y176" i="8"/>
  <c r="Z22" i="8"/>
  <c r="X191" i="2"/>
  <c r="X152" i="2"/>
  <c r="Y37" i="2"/>
  <c r="AC20" i="8"/>
  <c r="AD20" i="8" s="1"/>
  <c r="X192" i="2"/>
  <c r="X153" i="2"/>
  <c r="AA175" i="2"/>
  <c r="AA136" i="2"/>
  <c r="AB21" i="2"/>
  <c r="AB168" i="8"/>
  <c r="AB129" i="8"/>
  <c r="AE39" i="8"/>
  <c r="AC193" i="8"/>
  <c r="AC154" i="8"/>
  <c r="AA179" i="8"/>
  <c r="AA140" i="8"/>
  <c r="AB25" i="8"/>
  <c r="AE171" i="8"/>
  <c r="AE132" i="8"/>
  <c r="Y192" i="2"/>
  <c r="Y153" i="2"/>
  <c r="AE36" i="2"/>
  <c r="AC132" i="2"/>
  <c r="AD17" i="2"/>
  <c r="AC171" i="2"/>
  <c r="AB193" i="8"/>
  <c r="AB154" i="8"/>
  <c r="Z192" i="8"/>
  <c r="Z153" i="8"/>
  <c r="AA38" i="8"/>
  <c r="AB165" i="2"/>
  <c r="AB126" i="2"/>
  <c r="AE11" i="2"/>
  <c r="AF11" i="2" s="1"/>
  <c r="AC141" i="8"/>
  <c r="AC180" i="8"/>
  <c r="AA38" i="2"/>
  <c r="AB38" i="2" s="1"/>
  <c r="AD132" i="8"/>
  <c r="AD171" i="8"/>
  <c r="AF17" i="8"/>
  <c r="AG17" i="8" s="1"/>
  <c r="X40" i="2"/>
  <c r="AE185" i="2"/>
  <c r="AE146" i="2"/>
  <c r="AF170" i="2"/>
  <c r="AF131" i="2"/>
  <c r="AG16" i="2"/>
  <c r="AH16" i="2" s="1"/>
  <c r="AI16" i="2" s="1"/>
  <c r="AF31" i="2"/>
  <c r="AD164" i="2"/>
  <c r="AD125" i="2"/>
  <c r="AE18" i="8"/>
  <c r="AA182" i="2"/>
  <c r="AA143" i="2"/>
  <c r="AB28" i="2"/>
  <c r="AB158" i="2"/>
  <c r="AC186" i="2"/>
  <c r="AC147" i="2"/>
  <c r="AC165" i="8"/>
  <c r="AC126" i="8"/>
  <c r="AD11" i="8"/>
  <c r="AD186" i="8"/>
  <c r="AD147" i="8"/>
  <c r="AE32" i="8"/>
  <c r="AA145" i="8"/>
  <c r="AA184" i="8"/>
  <c r="Z184" i="8"/>
  <c r="Z145" i="8"/>
  <c r="AB193" i="2"/>
  <c r="AB154" i="2"/>
  <c r="AA185" i="8"/>
  <c r="AA146" i="8"/>
  <c r="AE169" i="8"/>
  <c r="AE130" i="8"/>
  <c r="AF15" i="8"/>
  <c r="AE10" i="2"/>
  <c r="AE159" i="2"/>
  <c r="AE120" i="2"/>
  <c r="AF5" i="2"/>
  <c r="AA178" i="2"/>
  <c r="AA139" i="2"/>
  <c r="AB24" i="2"/>
  <c r="AD178" i="8"/>
  <c r="AD139" i="8"/>
  <c r="AE24" i="8"/>
  <c r="AF162" i="8"/>
  <c r="AF123" i="8"/>
  <c r="AG8" i="8"/>
  <c r="AB31" i="8"/>
  <c r="AA161" i="8"/>
  <c r="AA122" i="8"/>
  <c r="AC12" i="2"/>
  <c r="AA175" i="8"/>
  <c r="AA136" i="8"/>
  <c r="AC158" i="8"/>
  <c r="AC119" i="8"/>
  <c r="AD32" i="2"/>
  <c r="Z189" i="2"/>
  <c r="Z150" i="2"/>
  <c r="AD37" i="8"/>
  <c r="Z167" i="8"/>
  <c r="Z128" i="8"/>
  <c r="AA13" i="8"/>
  <c r="AB21" i="8"/>
  <c r="AD181" i="8"/>
  <c r="AD142" i="8"/>
  <c r="AE27" i="8"/>
  <c r="AD172" i="8"/>
  <c r="AD133" i="8"/>
  <c r="AB162" i="2"/>
  <c r="AB123" i="2"/>
  <c r="Z183" i="2"/>
  <c r="Z144" i="2"/>
  <c r="AA29" i="2"/>
  <c r="AB29" i="2" s="1"/>
  <c r="AA172" i="2"/>
  <c r="AA133" i="2"/>
  <c r="AB18" i="2"/>
  <c r="AB30" i="8"/>
  <c r="V205" i="8"/>
  <c r="V207" i="8" s="1"/>
  <c r="V210" i="8" s="1"/>
  <c r="AC164" i="2"/>
  <c r="AC125" i="2"/>
  <c r="AC172" i="8"/>
  <c r="AC133" i="8"/>
  <c r="AB160" i="2"/>
  <c r="AB121" i="2"/>
  <c r="AC6" i="2"/>
  <c r="AB168" i="2"/>
  <c r="AB129" i="2"/>
  <c r="AC14" i="2"/>
  <c r="AD22" i="2"/>
  <c r="AC39" i="2"/>
  <c r="Z163" i="2"/>
  <c r="Z124" i="2"/>
  <c r="AA9" i="2"/>
  <c r="AB158" i="8"/>
  <c r="AB119" i="8"/>
  <c r="Y189" i="2"/>
  <c r="Y150" i="2"/>
  <c r="AA35" i="2"/>
  <c r="Y184" i="8"/>
  <c r="Y145" i="8"/>
  <c r="AE170" i="2"/>
  <c r="AE131" i="2"/>
  <c r="AC181" i="8"/>
  <c r="AC142" i="8"/>
  <c r="AB189" i="8"/>
  <c r="AB150" i="8"/>
  <c r="AC35" i="8"/>
  <c r="AE184" i="2"/>
  <c r="AE145" i="2"/>
  <c r="AF30" i="2"/>
  <c r="AG30" i="2" s="1"/>
  <c r="AD185" i="2"/>
  <c r="AD146" i="2"/>
  <c r="AC174" i="2"/>
  <c r="AC135" i="2"/>
  <c r="AD20" i="2"/>
  <c r="AC188" i="8"/>
  <c r="AC149" i="8"/>
  <c r="AD34" i="8"/>
  <c r="AB173" i="2"/>
  <c r="AB134" i="2"/>
  <c r="AC19" i="2"/>
  <c r="AD170" i="2"/>
  <c r="AD131" i="2"/>
  <c r="AD181" i="2"/>
  <c r="AD142" i="2"/>
  <c r="AE27" i="2"/>
  <c r="AB174" i="2"/>
  <c r="AB135" i="2"/>
  <c r="AD158" i="8"/>
  <c r="AD119" i="8"/>
  <c r="AB161" i="8"/>
  <c r="AB122" i="8"/>
  <c r="AC7" i="8"/>
  <c r="AG122" i="2"/>
  <c r="AB166" i="2"/>
  <c r="AB127" i="2"/>
  <c r="AC185" i="2"/>
  <c r="AC146" i="2"/>
  <c r="AC176" i="2"/>
  <c r="AC137" i="2"/>
  <c r="AC8" i="2"/>
  <c r="AE4" i="8"/>
  <c r="AF4" i="8" s="1"/>
  <c r="W199" i="8"/>
  <c r="W202" i="8"/>
  <c r="W200" i="8"/>
  <c r="W196" i="8"/>
  <c r="W201" i="8"/>
  <c r="W203" i="8"/>
  <c r="AA163" i="8"/>
  <c r="AA124" i="8"/>
  <c r="AB9" i="8"/>
  <c r="AC170" i="2"/>
  <c r="AC131" i="2"/>
  <c r="AB134" i="8"/>
  <c r="AC152" i="8" l="1"/>
  <c r="Z40" i="8"/>
  <c r="AB173" i="8"/>
  <c r="AB33" i="8"/>
  <c r="AC33" i="8" s="1"/>
  <c r="AA187" i="8"/>
  <c r="AA148" i="8"/>
  <c r="AB120" i="8"/>
  <c r="AC5" i="8"/>
  <c r="AB159" i="8"/>
  <c r="AC177" i="2"/>
  <c r="AC138" i="2"/>
  <c r="Y194" i="8"/>
  <c r="AB138" i="2"/>
  <c r="AB177" i="2"/>
  <c r="AD23" i="2"/>
  <c r="AE14" i="8"/>
  <c r="AF14" i="8" s="1"/>
  <c r="AI7" i="2"/>
  <c r="AJ7" i="2" s="1"/>
  <c r="AF122" i="2"/>
  <c r="AH122" i="2"/>
  <c r="AG161" i="2"/>
  <c r="AF161" i="2"/>
  <c r="V205" i="2"/>
  <c r="V207" i="2" s="1"/>
  <c r="V210" i="2" s="1"/>
  <c r="X196" i="8"/>
  <c r="AF26" i="8"/>
  <c r="AF180" i="8" s="1"/>
  <c r="AE141" i="8"/>
  <c r="W203" i="2"/>
  <c r="AC4" i="2"/>
  <c r="AC119" i="2" s="1"/>
  <c r="AA119" i="2"/>
  <c r="AD143" i="8"/>
  <c r="AE28" i="8"/>
  <c r="AF28" i="8" s="1"/>
  <c r="AA158" i="2"/>
  <c r="AD129" i="8"/>
  <c r="Y155" i="8"/>
  <c r="Y199" i="8" s="1"/>
  <c r="AB10" i="8"/>
  <c r="AA164" i="8"/>
  <c r="AA125" i="8"/>
  <c r="Z164" i="8"/>
  <c r="Z125" i="8"/>
  <c r="AA169" i="2"/>
  <c r="AA130" i="2"/>
  <c r="AB15" i="2"/>
  <c r="AC15" i="2" s="1"/>
  <c r="X201" i="8"/>
  <c r="X200" i="8"/>
  <c r="X199" i="8"/>
  <c r="X203" i="8"/>
  <c r="AF165" i="2"/>
  <c r="AF126" i="2"/>
  <c r="AB167" i="2"/>
  <c r="AB128" i="2"/>
  <c r="AA151" i="8"/>
  <c r="AA190" i="8"/>
  <c r="AC33" i="2"/>
  <c r="AD33" i="2" s="1"/>
  <c r="AB187" i="2"/>
  <c r="AB148" i="2"/>
  <c r="AB36" i="8"/>
  <c r="AC13" i="2"/>
  <c r="AA128" i="2"/>
  <c r="AA167" i="2"/>
  <c r="AA179" i="2"/>
  <c r="AA140" i="2"/>
  <c r="AC25" i="2"/>
  <c r="AD25" i="2" s="1"/>
  <c r="AB179" i="2"/>
  <c r="AB140" i="2"/>
  <c r="X155" i="2"/>
  <c r="X199" i="2" s="1"/>
  <c r="AC131" i="8"/>
  <c r="AC170" i="8"/>
  <c r="AD29" i="8"/>
  <c r="AE29" i="8" s="1"/>
  <c r="AF29" i="8" s="1"/>
  <c r="AA180" i="2"/>
  <c r="AA141" i="2"/>
  <c r="AD16" i="8"/>
  <c r="Z37" i="2"/>
  <c r="Z40" i="2" s="1"/>
  <c r="X194" i="2"/>
  <c r="AC183" i="8"/>
  <c r="AC144" i="8"/>
  <c r="AB170" i="8"/>
  <c r="AB131" i="8"/>
  <c r="AG11" i="2"/>
  <c r="AG165" i="2" s="1"/>
  <c r="AB183" i="8"/>
  <c r="AB144" i="8"/>
  <c r="AE166" i="8"/>
  <c r="AE127" i="8"/>
  <c r="AB26" i="2"/>
  <c r="AC26" i="2" s="1"/>
  <c r="AA131" i="8"/>
  <c r="AA170" i="8"/>
  <c r="AF12" i="8"/>
  <c r="AG12" i="8" s="1"/>
  <c r="W201" i="2"/>
  <c r="W202" i="2"/>
  <c r="W199" i="2"/>
  <c r="W200" i="2"/>
  <c r="W196" i="2"/>
  <c r="AG132" i="8"/>
  <c r="AG171" i="8"/>
  <c r="AH17" i="8"/>
  <c r="AI138" i="8"/>
  <c r="AI177" i="8"/>
  <c r="AB140" i="8"/>
  <c r="AC25" i="8"/>
  <c r="AB179" i="8"/>
  <c r="AC174" i="8"/>
  <c r="AC135" i="8"/>
  <c r="AA192" i="8"/>
  <c r="AA153" i="8"/>
  <c r="AB38" i="8"/>
  <c r="AD132" i="2"/>
  <c r="AD171" i="2"/>
  <c r="AG160" i="8"/>
  <c r="AG121" i="8"/>
  <c r="AE193" i="8"/>
  <c r="AE154" i="8"/>
  <c r="AC21" i="2"/>
  <c r="AB175" i="2"/>
  <c r="AB136" i="2"/>
  <c r="AB192" i="2"/>
  <c r="AB153" i="2"/>
  <c r="Z176" i="8"/>
  <c r="Z137" i="8"/>
  <c r="Z155" i="8" s="1"/>
  <c r="AH177" i="8"/>
  <c r="AH138" i="8"/>
  <c r="AJ23" i="8"/>
  <c r="AD174" i="8"/>
  <c r="AD135" i="8"/>
  <c r="AH6" i="8"/>
  <c r="AC38" i="2"/>
  <c r="AF39" i="8"/>
  <c r="Y191" i="2"/>
  <c r="Y194" i="2" s="1"/>
  <c r="Y152" i="2"/>
  <c r="Y155" i="2" s="1"/>
  <c r="Y40" i="2"/>
  <c r="AF121" i="8"/>
  <c r="AF160" i="8"/>
  <c r="AI6" i="8"/>
  <c r="AE20" i="8"/>
  <c r="AG39" i="8"/>
  <c r="AD165" i="2"/>
  <c r="AD126" i="2"/>
  <c r="AF171" i="8"/>
  <c r="AF132" i="8"/>
  <c r="AA192" i="2"/>
  <c r="AA153" i="2"/>
  <c r="AE165" i="2"/>
  <c r="AE126" i="2"/>
  <c r="AE17" i="2"/>
  <c r="AE190" i="2"/>
  <c r="AE151" i="2"/>
  <c r="AA22" i="8"/>
  <c r="AB22" i="8" s="1"/>
  <c r="AF36" i="2"/>
  <c r="AG184" i="2"/>
  <c r="AG145" i="2"/>
  <c r="AH30" i="2"/>
  <c r="AI170" i="2"/>
  <c r="AI131" i="2"/>
  <c r="AJ16" i="2"/>
  <c r="AC173" i="8"/>
  <c r="AC134" i="8"/>
  <c r="AD19" i="8"/>
  <c r="AF158" i="8"/>
  <c r="AF119" i="8"/>
  <c r="AD186" i="2"/>
  <c r="AD147" i="2"/>
  <c r="AE32" i="2"/>
  <c r="AC161" i="8"/>
  <c r="AC122" i="8"/>
  <c r="AD7" i="8"/>
  <c r="AC189" i="8"/>
  <c r="AC150" i="8"/>
  <c r="AD35" i="8"/>
  <c r="AB183" i="2"/>
  <c r="AB144" i="2"/>
  <c r="AB172" i="2"/>
  <c r="AB133" i="2"/>
  <c r="AC18" i="2"/>
  <c r="AE186" i="8"/>
  <c r="AE147" i="8"/>
  <c r="AF32" i="8"/>
  <c r="AC160" i="2"/>
  <c r="AC121" i="2"/>
  <c r="AD6" i="2"/>
  <c r="AC29" i="2"/>
  <c r="AE181" i="8"/>
  <c r="AE142" i="8"/>
  <c r="AF27" i="8"/>
  <c r="AB175" i="8"/>
  <c r="AB136" i="8"/>
  <c r="AC21" i="8"/>
  <c r="AD191" i="8"/>
  <c r="AD152" i="8"/>
  <c r="AE37" i="8"/>
  <c r="AB185" i="8"/>
  <c r="AB146" i="8"/>
  <c r="AF169" i="8"/>
  <c r="AF130" i="8"/>
  <c r="AG15" i="8"/>
  <c r="AE172" i="8"/>
  <c r="AE133" i="8"/>
  <c r="AF18" i="8"/>
  <c r="AB163" i="8"/>
  <c r="AB124" i="8"/>
  <c r="AC9" i="8"/>
  <c r="AE158" i="8"/>
  <c r="AE119" i="8"/>
  <c r="AE181" i="2"/>
  <c r="AE142" i="2"/>
  <c r="AF27" i="2"/>
  <c r="AD188" i="8"/>
  <c r="AD149" i="8"/>
  <c r="AE34" i="8"/>
  <c r="AA189" i="2"/>
  <c r="AA150" i="2"/>
  <c r="AB35" i="2"/>
  <c r="AA163" i="2"/>
  <c r="AA124" i="2"/>
  <c r="AB9" i="2"/>
  <c r="AC193" i="2"/>
  <c r="AC154" i="2"/>
  <c r="AD39" i="2"/>
  <c r="AE168" i="8"/>
  <c r="AE129" i="8"/>
  <c r="AC168" i="2"/>
  <c r="AC129" i="2"/>
  <c r="AD14" i="2"/>
  <c r="AA183" i="2"/>
  <c r="AA144" i="2"/>
  <c r="AC166" i="2"/>
  <c r="AC127" i="2"/>
  <c r="AD12" i="2"/>
  <c r="AB178" i="2"/>
  <c r="AB139" i="2"/>
  <c r="AC24" i="2"/>
  <c r="AG170" i="2"/>
  <c r="AG131" i="2"/>
  <c r="AC162" i="2"/>
  <c r="AC123" i="2"/>
  <c r="AD8" i="2"/>
  <c r="AH170" i="2"/>
  <c r="AH131" i="2"/>
  <c r="AC173" i="2"/>
  <c r="AC134" i="2"/>
  <c r="AD19" i="2"/>
  <c r="AD176" i="2"/>
  <c r="AD137" i="2"/>
  <c r="AE22" i="2"/>
  <c r="AB184" i="8"/>
  <c r="AB145" i="8"/>
  <c r="AC30" i="8"/>
  <c r="AE164" i="2"/>
  <c r="AE125" i="2"/>
  <c r="AF10" i="2"/>
  <c r="AD170" i="8"/>
  <c r="AD131" i="8"/>
  <c r="AE16" i="8"/>
  <c r="AB182" i="2"/>
  <c r="AB143" i="2"/>
  <c r="AC28" i="2"/>
  <c r="AD174" i="2"/>
  <c r="AD135" i="2"/>
  <c r="AE20" i="2"/>
  <c r="W205" i="8"/>
  <c r="W207" i="8" s="1"/>
  <c r="W210" i="8" s="1"/>
  <c r="AG4" i="8"/>
  <c r="AF184" i="2"/>
  <c r="AF145" i="2"/>
  <c r="AC31" i="8"/>
  <c r="AA167" i="8"/>
  <c r="AA128" i="8"/>
  <c r="AB13" i="8"/>
  <c r="AE143" i="8"/>
  <c r="AG162" i="8"/>
  <c r="AG123" i="8"/>
  <c r="AH8" i="8"/>
  <c r="AE178" i="8"/>
  <c r="AE139" i="8"/>
  <c r="AF24" i="8"/>
  <c r="AG24" i="8" s="1"/>
  <c r="AF159" i="2"/>
  <c r="AF120" i="2"/>
  <c r="AG5" i="2"/>
  <c r="AD165" i="8"/>
  <c r="AD126" i="8"/>
  <c r="AE11" i="8"/>
  <c r="AF185" i="2"/>
  <c r="AF146" i="2"/>
  <c r="AG31" i="2"/>
  <c r="AI122" i="2" l="1"/>
  <c r="AI161" i="2"/>
  <c r="AG26" i="8"/>
  <c r="AF141" i="8"/>
  <c r="AH11" i="2"/>
  <c r="AH165" i="2" s="1"/>
  <c r="Y196" i="8"/>
  <c r="AC148" i="8"/>
  <c r="AC187" i="8"/>
  <c r="AG126" i="2"/>
  <c r="AB148" i="8"/>
  <c r="AB187" i="8"/>
  <c r="AD33" i="8"/>
  <c r="AC158" i="2"/>
  <c r="AC159" i="8"/>
  <c r="AC120" i="8"/>
  <c r="AD5" i="8"/>
  <c r="Z194" i="8"/>
  <c r="AD138" i="2"/>
  <c r="AD177" i="2"/>
  <c r="AE23" i="2"/>
  <c r="AE182" i="8"/>
  <c r="Y200" i="8"/>
  <c r="AD4" i="2"/>
  <c r="AE4" i="2" s="1"/>
  <c r="Y203" i="8"/>
  <c r="Y202" i="8"/>
  <c r="Y201" i="8"/>
  <c r="X205" i="8"/>
  <c r="X207" i="8" s="1"/>
  <c r="X210" i="8" s="1"/>
  <c r="AB125" i="8"/>
  <c r="AB164" i="8"/>
  <c r="AC10" i="8"/>
  <c r="AC130" i="2"/>
  <c r="AC169" i="2"/>
  <c r="AB169" i="2"/>
  <c r="AB130" i="2"/>
  <c r="AD15" i="2"/>
  <c r="AE15" i="2" s="1"/>
  <c r="X201" i="2"/>
  <c r="X202" i="2"/>
  <c r="X200" i="2"/>
  <c r="X203" i="2"/>
  <c r="AC128" i="2"/>
  <c r="AC167" i="2"/>
  <c r="AC179" i="2"/>
  <c r="AC140" i="2"/>
  <c r="AE25" i="2"/>
  <c r="AD13" i="2"/>
  <c r="AB151" i="8"/>
  <c r="AB190" i="8"/>
  <c r="AC148" i="2"/>
  <c r="AC187" i="2"/>
  <c r="Z191" i="2"/>
  <c r="Z194" i="2" s="1"/>
  <c r="AD187" i="2"/>
  <c r="AD148" i="2"/>
  <c r="AD179" i="2"/>
  <c r="AD140" i="2"/>
  <c r="AE33" i="2"/>
  <c r="AC36" i="8"/>
  <c r="X196" i="2"/>
  <c r="AG166" i="8"/>
  <c r="AG127" i="8"/>
  <c r="AC180" i="2"/>
  <c r="AC141" i="2"/>
  <c r="Z152" i="2"/>
  <c r="Z155" i="2" s="1"/>
  <c r="W205" i="2"/>
  <c r="W207" i="2" s="1"/>
  <c r="W210" i="2" s="1"/>
  <c r="AB180" i="2"/>
  <c r="AB141" i="2"/>
  <c r="AF183" i="8"/>
  <c r="AF144" i="8"/>
  <c r="AG29" i="8"/>
  <c r="AE183" i="8"/>
  <c r="AE144" i="8"/>
  <c r="AD26" i="2"/>
  <c r="AF127" i="8"/>
  <c r="AF166" i="8"/>
  <c r="AH12" i="8"/>
  <c r="AD183" i="8"/>
  <c r="AD144" i="8"/>
  <c r="AA37" i="2"/>
  <c r="Y203" i="2"/>
  <c r="Y201" i="2"/>
  <c r="Y199" i="2"/>
  <c r="Y200" i="2"/>
  <c r="Y196" i="2"/>
  <c r="Y202" i="2"/>
  <c r="Z203" i="8"/>
  <c r="Z199" i="8"/>
  <c r="Z202" i="8"/>
  <c r="AB176" i="8"/>
  <c r="AB137" i="8"/>
  <c r="AC192" i="2"/>
  <c r="AC153" i="2"/>
  <c r="AJ138" i="8"/>
  <c r="AJ177" i="8"/>
  <c r="AB192" i="8"/>
  <c r="AB153" i="8"/>
  <c r="AH132" i="8"/>
  <c r="AH171" i="8"/>
  <c r="AA176" i="8"/>
  <c r="AA194" i="8" s="1"/>
  <c r="AA137" i="8"/>
  <c r="AA155" i="8" s="1"/>
  <c r="AE171" i="2"/>
  <c r="AE132" i="2"/>
  <c r="AG193" i="8"/>
  <c r="AG154" i="8"/>
  <c r="AI160" i="8"/>
  <c r="AI121" i="8"/>
  <c r="AH160" i="8"/>
  <c r="AH121" i="8"/>
  <c r="AF17" i="2"/>
  <c r="AK23" i="8"/>
  <c r="AL23" i="8" s="1"/>
  <c r="AM23" i="8" s="1"/>
  <c r="AD38" i="2"/>
  <c r="AE38" i="2" s="1"/>
  <c r="AE174" i="8"/>
  <c r="AE135" i="8"/>
  <c r="AD21" i="2"/>
  <c r="AE21" i="2" s="1"/>
  <c r="AC175" i="2"/>
  <c r="AC136" i="2"/>
  <c r="AC38" i="8"/>
  <c r="AF20" i="8"/>
  <c r="AG20" i="8" s="1"/>
  <c r="AC140" i="8"/>
  <c r="AD25" i="8"/>
  <c r="AC179" i="8"/>
  <c r="AI17" i="8"/>
  <c r="AJ17" i="8" s="1"/>
  <c r="AB40" i="8"/>
  <c r="AF190" i="2"/>
  <c r="AF151" i="2"/>
  <c r="AG36" i="2"/>
  <c r="AJ6" i="8"/>
  <c r="AF193" i="8"/>
  <c r="AF154" i="8"/>
  <c r="AH39" i="8"/>
  <c r="AC22" i="8"/>
  <c r="AD22" i="8" s="1"/>
  <c r="AA40" i="8"/>
  <c r="Z200" i="8"/>
  <c r="Z201" i="8"/>
  <c r="Z196" i="8"/>
  <c r="AG185" i="2"/>
  <c r="AG146" i="2"/>
  <c r="AH31" i="2"/>
  <c r="AF178" i="8"/>
  <c r="AF139" i="8"/>
  <c r="AD168" i="2"/>
  <c r="AD129" i="2"/>
  <c r="AE14" i="2"/>
  <c r="AF168" i="8"/>
  <c r="AF129" i="8"/>
  <c r="AG14" i="8"/>
  <c r="AD193" i="2"/>
  <c r="AD154" i="2"/>
  <c r="AE39" i="2"/>
  <c r="AF39" i="2" s="1"/>
  <c r="AF172" i="8"/>
  <c r="AF133" i="8"/>
  <c r="AG18" i="8"/>
  <c r="AG169" i="8"/>
  <c r="AG130" i="8"/>
  <c r="AH15" i="8"/>
  <c r="AD158" i="2"/>
  <c r="AD119" i="2"/>
  <c r="AE191" i="8"/>
  <c r="AE152" i="8"/>
  <c r="AF37" i="8"/>
  <c r="AC175" i="8"/>
  <c r="AC136" i="8"/>
  <c r="AD21" i="8"/>
  <c r="AD160" i="2"/>
  <c r="AD121" i="2"/>
  <c r="AE6" i="2"/>
  <c r="AD161" i="8"/>
  <c r="AD122" i="8"/>
  <c r="AE186" i="2"/>
  <c r="AE147" i="2"/>
  <c r="AF32" i="2"/>
  <c r="AG159" i="2"/>
  <c r="AG120" i="2"/>
  <c r="AH5" i="2"/>
  <c r="AF182" i="8"/>
  <c r="AF143" i="8"/>
  <c r="AG28" i="8"/>
  <c r="AG158" i="8"/>
  <c r="AG119" i="8"/>
  <c r="AH4" i="8"/>
  <c r="AI4" i="8" s="1"/>
  <c r="AC145" i="8"/>
  <c r="AC184" i="8"/>
  <c r="AD30" i="8"/>
  <c r="AE176" i="2"/>
  <c r="AE137" i="2"/>
  <c r="AF22" i="2"/>
  <c r="AD162" i="2"/>
  <c r="AD123" i="2"/>
  <c r="AE8" i="2"/>
  <c r="AD166" i="2"/>
  <c r="AD127" i="2"/>
  <c r="AE12" i="2"/>
  <c r="AE188" i="8"/>
  <c r="AE149" i="8"/>
  <c r="AF34" i="8"/>
  <c r="AF181" i="2"/>
  <c r="AF142" i="2"/>
  <c r="AG27" i="2"/>
  <c r="AF181" i="8"/>
  <c r="AF142" i="8"/>
  <c r="AG27" i="8"/>
  <c r="AC172" i="2"/>
  <c r="AC133" i="2"/>
  <c r="AD18" i="2"/>
  <c r="AD189" i="8"/>
  <c r="AD150" i="8"/>
  <c r="AE35" i="8"/>
  <c r="AD173" i="8"/>
  <c r="AD134" i="8"/>
  <c r="AE19" i="8"/>
  <c r="AG178" i="8"/>
  <c r="AG139" i="8"/>
  <c r="AC182" i="2"/>
  <c r="AC143" i="2"/>
  <c r="AD28" i="2"/>
  <c r="AD173" i="2"/>
  <c r="AD134" i="2"/>
  <c r="AE19" i="2"/>
  <c r="AG180" i="8"/>
  <c r="AG141" i="8"/>
  <c r="AH26" i="8"/>
  <c r="AC178" i="2"/>
  <c r="AC139" i="2"/>
  <c r="AD24" i="2"/>
  <c r="AE174" i="2"/>
  <c r="AE135" i="2"/>
  <c r="AF20" i="2"/>
  <c r="AG20" i="2" s="1"/>
  <c r="AH20" i="2" s="1"/>
  <c r="AF164" i="2"/>
  <c r="AF125" i="2"/>
  <c r="AG10" i="2"/>
  <c r="AE165" i="8"/>
  <c r="AE126" i="8"/>
  <c r="AF11" i="8"/>
  <c r="AH162" i="8"/>
  <c r="AH123" i="8"/>
  <c r="AI8" i="8"/>
  <c r="AB167" i="8"/>
  <c r="AB128" i="8"/>
  <c r="AC13" i="8"/>
  <c r="AC185" i="8"/>
  <c r="AC146" i="8"/>
  <c r="AD31" i="8"/>
  <c r="AE170" i="8"/>
  <c r="AE131" i="8"/>
  <c r="AF16" i="8"/>
  <c r="AJ161" i="2"/>
  <c r="AJ122" i="2"/>
  <c r="AK7" i="2"/>
  <c r="AL7" i="2" s="1"/>
  <c r="AB163" i="2"/>
  <c r="AB124" i="2"/>
  <c r="AC9" i="2"/>
  <c r="AB189" i="2"/>
  <c r="AB150" i="2"/>
  <c r="AC35" i="2"/>
  <c r="AC163" i="8"/>
  <c r="AC124" i="8"/>
  <c r="AD9" i="8"/>
  <c r="AC183" i="2"/>
  <c r="AC144" i="2"/>
  <c r="AD29" i="2"/>
  <c r="AF186" i="8"/>
  <c r="AF147" i="8"/>
  <c r="AG32" i="8"/>
  <c r="AE7" i="8"/>
  <c r="AH24" i="8"/>
  <c r="AJ170" i="2"/>
  <c r="AJ131" i="2"/>
  <c r="AK16" i="2"/>
  <c r="AH184" i="2"/>
  <c r="AH145" i="2"/>
  <c r="AI30" i="2"/>
  <c r="AI11" i="2" l="1"/>
  <c r="AH126" i="2"/>
  <c r="AD148" i="8"/>
  <c r="AE33" i="8"/>
  <c r="AD187" i="8"/>
  <c r="AE5" i="8"/>
  <c r="AF5" i="8" s="1"/>
  <c r="AD159" i="8"/>
  <c r="AD120" i="8"/>
  <c r="AE138" i="2"/>
  <c r="AE177" i="2"/>
  <c r="AF23" i="2"/>
  <c r="AG23" i="2" s="1"/>
  <c r="Z199" i="2"/>
  <c r="Y205" i="8"/>
  <c r="Y207" i="8" s="1"/>
  <c r="Y210" i="8" s="1"/>
  <c r="Z196" i="2"/>
  <c r="X205" i="2"/>
  <c r="X207" i="2" s="1"/>
  <c r="X210" i="2" s="1"/>
  <c r="AD10" i="8"/>
  <c r="AC164" i="8"/>
  <c r="AC125" i="8"/>
  <c r="AF15" i="2"/>
  <c r="AF169" i="2" s="1"/>
  <c r="AE169" i="2"/>
  <c r="AE130" i="2"/>
  <c r="AD169" i="2"/>
  <c r="AD130" i="2"/>
  <c r="Z201" i="2"/>
  <c r="Z203" i="2"/>
  <c r="Z202" i="2"/>
  <c r="AC151" i="8"/>
  <c r="AC190" i="8"/>
  <c r="AE148" i="2"/>
  <c r="AE187" i="2"/>
  <c r="AE13" i="2"/>
  <c r="AD167" i="2"/>
  <c r="AD128" i="2"/>
  <c r="AD36" i="8"/>
  <c r="AF25" i="2"/>
  <c r="AE179" i="2"/>
  <c r="AE140" i="2"/>
  <c r="AF33" i="2"/>
  <c r="Z205" i="8"/>
  <c r="Z207" i="8" s="1"/>
  <c r="Z210" i="8" s="1"/>
  <c r="Z200" i="2"/>
  <c r="AI12" i="8"/>
  <c r="AD180" i="2"/>
  <c r="AD141" i="2"/>
  <c r="AA40" i="2"/>
  <c r="AA152" i="2"/>
  <c r="AA155" i="2" s="1"/>
  <c r="AA201" i="2" s="1"/>
  <c r="AA191" i="2"/>
  <c r="AA194" i="2" s="1"/>
  <c r="AH127" i="8"/>
  <c r="AH166" i="8"/>
  <c r="AB37" i="2"/>
  <c r="AC37" i="2" s="1"/>
  <c r="AC40" i="8"/>
  <c r="AE26" i="2"/>
  <c r="AH29" i="8"/>
  <c r="AG183" i="8"/>
  <c r="AG144" i="8"/>
  <c r="Y205" i="2"/>
  <c r="Y207" i="2" s="1"/>
  <c r="Y210" i="2" s="1"/>
  <c r="AB155" i="8"/>
  <c r="AB202" i="8" s="1"/>
  <c r="AA196" i="8"/>
  <c r="AA199" i="8"/>
  <c r="AA201" i="8"/>
  <c r="AA200" i="8"/>
  <c r="AA203" i="8"/>
  <c r="AA202" i="8"/>
  <c r="AH193" i="8"/>
  <c r="AH154" i="8"/>
  <c r="AI39" i="8"/>
  <c r="AJ39" i="8" s="1"/>
  <c r="AJ132" i="8"/>
  <c r="AJ171" i="8"/>
  <c r="AD175" i="2"/>
  <c r="AD136" i="2"/>
  <c r="AF21" i="2"/>
  <c r="AF132" i="2"/>
  <c r="AF171" i="2"/>
  <c r="AG17" i="2"/>
  <c r="AG174" i="8"/>
  <c r="AG135" i="8"/>
  <c r="AB194" i="8"/>
  <c r="AI126" i="2"/>
  <c r="AI165" i="2"/>
  <c r="AJ11" i="2"/>
  <c r="AI171" i="8"/>
  <c r="AI132" i="8"/>
  <c r="AK17" i="8"/>
  <c r="AL17" i="8" s="1"/>
  <c r="AD192" i="2"/>
  <c r="AD153" i="2"/>
  <c r="AC137" i="8"/>
  <c r="AC176" i="8"/>
  <c r="AE22" i="8"/>
  <c r="AG151" i="2"/>
  <c r="AG190" i="2"/>
  <c r="AH36" i="2"/>
  <c r="AF174" i="8"/>
  <c r="AF135" i="8"/>
  <c r="AH20" i="8"/>
  <c r="AK138" i="8"/>
  <c r="AK177" i="8"/>
  <c r="AF38" i="2"/>
  <c r="AM177" i="8"/>
  <c r="AM138" i="8"/>
  <c r="AE153" i="2"/>
  <c r="AE192" i="2"/>
  <c r="AJ160" i="8"/>
  <c r="AJ121" i="8"/>
  <c r="AK6" i="8"/>
  <c r="AL6" i="8" s="1"/>
  <c r="AE25" i="8"/>
  <c r="AD179" i="8"/>
  <c r="AD140" i="8"/>
  <c r="AC192" i="8"/>
  <c r="AC153" i="8"/>
  <c r="AE175" i="2"/>
  <c r="AE136" i="2"/>
  <c r="AD38" i="8"/>
  <c r="AE38" i="8" s="1"/>
  <c r="AD176" i="8"/>
  <c r="AD137" i="8"/>
  <c r="AN23" i="8"/>
  <c r="AO23" i="8" s="1"/>
  <c r="AL177" i="8"/>
  <c r="AL138" i="8"/>
  <c r="AL122" i="2"/>
  <c r="AL161" i="2"/>
  <c r="AM7" i="2"/>
  <c r="AN7" i="2" s="1"/>
  <c r="AO7" i="2" s="1"/>
  <c r="AC163" i="2"/>
  <c r="AC124" i="2"/>
  <c r="AD9" i="2"/>
  <c r="AF170" i="8"/>
  <c r="AF131" i="8"/>
  <c r="AG16" i="8"/>
  <c r="AI162" i="8"/>
  <c r="AI123" i="8"/>
  <c r="AD182" i="2"/>
  <c r="AD143" i="2"/>
  <c r="AE28" i="2"/>
  <c r="AI184" i="2"/>
  <c r="AI145" i="2"/>
  <c r="AJ30" i="2"/>
  <c r="AH178" i="8"/>
  <c r="AH139" i="8"/>
  <c r="AD163" i="8"/>
  <c r="AD124" i="8"/>
  <c r="AE9" i="8"/>
  <c r="AH159" i="2"/>
  <c r="AH120" i="2"/>
  <c r="AI5" i="2"/>
  <c r="AE160" i="2"/>
  <c r="AE121" i="2"/>
  <c r="AF6" i="2"/>
  <c r="AH169" i="8"/>
  <c r="AH130" i="8"/>
  <c r="AI15" i="8"/>
  <c r="AG172" i="8"/>
  <c r="AG133" i="8"/>
  <c r="AH18" i="8"/>
  <c r="AG168" i="8"/>
  <c r="AG129" i="8"/>
  <c r="AH14" i="8"/>
  <c r="AH185" i="2"/>
  <c r="AH146" i="2"/>
  <c r="AI31" i="2"/>
  <c r="AE161" i="8"/>
  <c r="AE122" i="8"/>
  <c r="AF7" i="8"/>
  <c r="AG181" i="2"/>
  <c r="AG142" i="2"/>
  <c r="AG182" i="8"/>
  <c r="AG143" i="8"/>
  <c r="AH28" i="8"/>
  <c r="AF191" i="8"/>
  <c r="AF152" i="8"/>
  <c r="AG37" i="8"/>
  <c r="AK170" i="2"/>
  <c r="AK131" i="2"/>
  <c r="AL16" i="2"/>
  <c r="AD183" i="2"/>
  <c r="AD144" i="2"/>
  <c r="AE29" i="2"/>
  <c r="AC189" i="2"/>
  <c r="AC150" i="2"/>
  <c r="AK161" i="2"/>
  <c r="AK122" i="2"/>
  <c r="AC167" i="8"/>
  <c r="AC128" i="8"/>
  <c r="AD13" i="8"/>
  <c r="AF165" i="8"/>
  <c r="AF126" i="8"/>
  <c r="AG11" i="8"/>
  <c r="AG174" i="2"/>
  <c r="AG135" i="2"/>
  <c r="AD178" i="2"/>
  <c r="AD139" i="2"/>
  <c r="AE24" i="2"/>
  <c r="AH180" i="8"/>
  <c r="AH141" i="8"/>
  <c r="AI26" i="8"/>
  <c r="AE173" i="2"/>
  <c r="AE134" i="2"/>
  <c r="AF19" i="2"/>
  <c r="AD172" i="2"/>
  <c r="AD133" i="2"/>
  <c r="AE18" i="2"/>
  <c r="AG181" i="8"/>
  <c r="AG142" i="8"/>
  <c r="AH27" i="8"/>
  <c r="AF193" i="2"/>
  <c r="AF154" i="2"/>
  <c r="AG39" i="2"/>
  <c r="AH39" i="2" s="1"/>
  <c r="AH158" i="8"/>
  <c r="AH119" i="8"/>
  <c r="AJ4" i="8"/>
  <c r="AF186" i="2"/>
  <c r="AF147" i="2"/>
  <c r="AG32" i="2"/>
  <c r="AD175" i="8"/>
  <c r="AD136" i="8"/>
  <c r="AE21" i="8"/>
  <c r="AI24" i="8"/>
  <c r="AJ24" i="8" s="1"/>
  <c r="AH174" i="2"/>
  <c r="AH135" i="2"/>
  <c r="AI20" i="2"/>
  <c r="AJ20" i="2" s="1"/>
  <c r="AE166" i="2"/>
  <c r="AE127" i="2"/>
  <c r="AF12" i="2"/>
  <c r="AD184" i="8"/>
  <c r="AD145" i="8"/>
  <c r="AE30" i="8"/>
  <c r="AG186" i="8"/>
  <c r="AG147" i="8"/>
  <c r="AH32" i="8"/>
  <c r="AD35" i="2"/>
  <c r="AD185" i="8"/>
  <c r="AD146" i="8"/>
  <c r="AE31" i="8"/>
  <c r="AJ8" i="8"/>
  <c r="AG164" i="2"/>
  <c r="AG125" i="2"/>
  <c r="AH10" i="2"/>
  <c r="AF174" i="2"/>
  <c r="AF135" i="2"/>
  <c r="AE173" i="8"/>
  <c r="AE134" i="8"/>
  <c r="AF19" i="8"/>
  <c r="AE189" i="8"/>
  <c r="AE150" i="8"/>
  <c r="AF35" i="8"/>
  <c r="AI158" i="8"/>
  <c r="AI119" i="8"/>
  <c r="AH27" i="2"/>
  <c r="AF188" i="8"/>
  <c r="AF149" i="8"/>
  <c r="AG34" i="8"/>
  <c r="AE162" i="2"/>
  <c r="AE123" i="2"/>
  <c r="AF8" i="2"/>
  <c r="AF176" i="2"/>
  <c r="AF137" i="2"/>
  <c r="AG22" i="2"/>
  <c r="AE158" i="2"/>
  <c r="AE119" i="2"/>
  <c r="AF4" i="2"/>
  <c r="AE193" i="2"/>
  <c r="AE154" i="2"/>
  <c r="AE168" i="2"/>
  <c r="AE129" i="2"/>
  <c r="AF14" i="2"/>
  <c r="AA199" i="2" l="1"/>
  <c r="AE187" i="8"/>
  <c r="AE148" i="8"/>
  <c r="AF33" i="8"/>
  <c r="AB203" i="8"/>
  <c r="AF159" i="8"/>
  <c r="AF120" i="8"/>
  <c r="AE159" i="8"/>
  <c r="AE120" i="8"/>
  <c r="AG5" i="8"/>
  <c r="AH23" i="2"/>
  <c r="AI23" i="2" s="1"/>
  <c r="AJ23" i="2" s="1"/>
  <c r="AG177" i="2"/>
  <c r="AG138" i="2"/>
  <c r="AF177" i="2"/>
  <c r="AF138" i="2"/>
  <c r="AG15" i="2"/>
  <c r="AG130" i="2" s="1"/>
  <c r="AA203" i="2"/>
  <c r="AA200" i="2"/>
  <c r="AA202" i="2"/>
  <c r="AD40" i="8"/>
  <c r="AF130" i="2"/>
  <c r="AE10" i="8"/>
  <c r="AD164" i="8"/>
  <c r="AD125" i="8"/>
  <c r="Z205" i="2"/>
  <c r="Z207" i="2" s="1"/>
  <c r="Z210" i="2" s="1"/>
  <c r="AF187" i="2"/>
  <c r="AF148" i="2"/>
  <c r="AF140" i="2"/>
  <c r="AF179" i="2"/>
  <c r="AG25" i="2"/>
  <c r="AD190" i="8"/>
  <c r="AD151" i="8"/>
  <c r="AF13" i="2"/>
  <c r="AE167" i="2"/>
  <c r="AE128" i="2"/>
  <c r="AE36" i="8"/>
  <c r="AG33" i="2"/>
  <c r="AH33" i="2" s="1"/>
  <c r="AM6" i="8"/>
  <c r="AA196" i="2"/>
  <c r="AJ193" i="8"/>
  <c r="AJ154" i="8"/>
  <c r="AC152" i="2"/>
  <c r="AC155" i="2" s="1"/>
  <c r="AC191" i="2"/>
  <c r="AC194" i="2" s="1"/>
  <c r="AH183" i="8"/>
  <c r="AH144" i="8"/>
  <c r="AI29" i="8"/>
  <c r="AI127" i="8"/>
  <c r="AI166" i="8"/>
  <c r="AC194" i="8"/>
  <c r="AC40" i="2"/>
  <c r="AH17" i="2"/>
  <c r="AH171" i="2" s="1"/>
  <c r="AB191" i="2"/>
  <c r="AB194" i="2" s="1"/>
  <c r="AB152" i="2"/>
  <c r="AB155" i="2" s="1"/>
  <c r="AB203" i="2" s="1"/>
  <c r="AB40" i="2"/>
  <c r="AD37" i="2"/>
  <c r="AE180" i="2"/>
  <c r="AE141" i="2"/>
  <c r="AF26" i="2"/>
  <c r="AJ12" i="8"/>
  <c r="AK12" i="8" s="1"/>
  <c r="AB196" i="8"/>
  <c r="AA205" i="8"/>
  <c r="AA207" i="8" s="1"/>
  <c r="AA210" i="8" s="1"/>
  <c r="AB200" i="8"/>
  <c r="AB201" i="8"/>
  <c r="AB199" i="8"/>
  <c r="AC155" i="8"/>
  <c r="AC199" i="8" s="1"/>
  <c r="AO138" i="8"/>
  <c r="AO177" i="8"/>
  <c r="AM160" i="8"/>
  <c r="AM121" i="8"/>
  <c r="AF153" i="2"/>
  <c r="AF192" i="2"/>
  <c r="AH135" i="8"/>
  <c r="AH174" i="8"/>
  <c r="AH190" i="2"/>
  <c r="AH151" i="2"/>
  <c r="AN6" i="8"/>
  <c r="AO6" i="8" s="1"/>
  <c r="AO160" i="8" s="1"/>
  <c r="AI154" i="8"/>
  <c r="AI193" i="8"/>
  <c r="AL160" i="8"/>
  <c r="AL121" i="8"/>
  <c r="AI20" i="8"/>
  <c r="AK132" i="8"/>
  <c r="AK171" i="8"/>
  <c r="AJ165" i="2"/>
  <c r="AJ126" i="2"/>
  <c r="AK11" i="2"/>
  <c r="AG171" i="2"/>
  <c r="AG132" i="2"/>
  <c r="AM17" i="8"/>
  <c r="AE137" i="8"/>
  <c r="AE176" i="8"/>
  <c r="AI36" i="2"/>
  <c r="AJ36" i="2" s="1"/>
  <c r="AD153" i="8"/>
  <c r="AD192" i="8"/>
  <c r="AE179" i="8"/>
  <c r="AE140" i="8"/>
  <c r="AF175" i="2"/>
  <c r="AG21" i="2"/>
  <c r="AF136" i="2"/>
  <c r="AF22" i="8"/>
  <c r="AG22" i="8" s="1"/>
  <c r="AK39" i="8"/>
  <c r="AK154" i="8" s="1"/>
  <c r="AN177" i="8"/>
  <c r="AN138" i="8"/>
  <c r="AG38" i="2"/>
  <c r="AH38" i="2" s="1"/>
  <c r="AK160" i="8"/>
  <c r="AK121" i="8"/>
  <c r="AL132" i="8"/>
  <c r="AL171" i="8"/>
  <c r="AE192" i="8"/>
  <c r="AE153" i="8"/>
  <c r="AF38" i="8"/>
  <c r="AF25" i="8"/>
  <c r="AH193" i="2"/>
  <c r="AH154" i="2"/>
  <c r="AI39" i="2"/>
  <c r="AF189" i="8"/>
  <c r="AF150" i="8"/>
  <c r="AG35" i="8"/>
  <c r="AJ162" i="8"/>
  <c r="AJ123" i="8"/>
  <c r="AK8" i="8"/>
  <c r="AF168" i="2"/>
  <c r="AF129" i="2"/>
  <c r="AG14" i="2"/>
  <c r="AO161" i="2"/>
  <c r="AO122" i="2"/>
  <c r="AF161" i="8"/>
  <c r="AF122" i="8"/>
  <c r="AG7" i="8"/>
  <c r="AI169" i="8"/>
  <c r="AI130" i="8"/>
  <c r="AJ15" i="8"/>
  <c r="AF160" i="2"/>
  <c r="AF121" i="2"/>
  <c r="AG6" i="2"/>
  <c r="AI159" i="2"/>
  <c r="AI120" i="2"/>
  <c r="AJ5" i="2"/>
  <c r="AK5" i="2" s="1"/>
  <c r="AF158" i="2"/>
  <c r="AF119" i="2"/>
  <c r="AG4" i="2"/>
  <c r="AH164" i="2"/>
  <c r="AH125" i="2"/>
  <c r="AI10" i="2"/>
  <c r="AD189" i="2"/>
  <c r="AD150" i="2"/>
  <c r="AE35" i="2"/>
  <c r="AE184" i="8"/>
  <c r="AE145" i="8"/>
  <c r="AF30" i="8"/>
  <c r="AF173" i="2"/>
  <c r="AF134" i="2"/>
  <c r="AG19" i="2"/>
  <c r="AH168" i="8"/>
  <c r="AH129" i="8"/>
  <c r="AI14" i="8"/>
  <c r="AG188" i="8"/>
  <c r="AG149" i="8"/>
  <c r="AH34" i="8"/>
  <c r="AF173" i="8"/>
  <c r="AF134" i="8"/>
  <c r="AH181" i="8"/>
  <c r="AH142" i="8"/>
  <c r="AI27" i="8"/>
  <c r="AE172" i="2"/>
  <c r="AE133" i="2"/>
  <c r="AF18" i="2"/>
  <c r="AG165" i="8"/>
  <c r="AG126" i="8"/>
  <c r="AH11" i="8"/>
  <c r="AG176" i="2"/>
  <c r="AG137" i="2"/>
  <c r="AH22" i="2"/>
  <c r="AJ174" i="2"/>
  <c r="AJ135" i="2"/>
  <c r="AI174" i="2"/>
  <c r="AI135" i="2"/>
  <c r="AE175" i="8"/>
  <c r="AE136" i="8"/>
  <c r="AF21" i="8"/>
  <c r="AJ158" i="8"/>
  <c r="AJ119" i="8"/>
  <c r="AK4" i="8"/>
  <c r="AE178" i="2"/>
  <c r="AE139" i="2"/>
  <c r="AF24" i="2"/>
  <c r="AD167" i="8"/>
  <c r="AD128" i="8"/>
  <c r="AE13" i="8"/>
  <c r="AN161" i="2"/>
  <c r="AN122" i="2"/>
  <c r="AI185" i="2"/>
  <c r="AI146" i="2"/>
  <c r="AJ31" i="2"/>
  <c r="AH172" i="8"/>
  <c r="AH133" i="8"/>
  <c r="AI18" i="8"/>
  <c r="AE163" i="8"/>
  <c r="AE124" i="8"/>
  <c r="AF9" i="8"/>
  <c r="AJ184" i="2"/>
  <c r="AJ145" i="2"/>
  <c r="AK30" i="2"/>
  <c r="AG170" i="8"/>
  <c r="AG131" i="8"/>
  <c r="AH16" i="8"/>
  <c r="AD163" i="2"/>
  <c r="AD124" i="2"/>
  <c r="AE9" i="2"/>
  <c r="AJ178" i="8"/>
  <c r="AJ139" i="8"/>
  <c r="AK24" i="8"/>
  <c r="AH181" i="2"/>
  <c r="AH142" i="2"/>
  <c r="AI27" i="2"/>
  <c r="AL170" i="2"/>
  <c r="AL131" i="2"/>
  <c r="AF162" i="2"/>
  <c r="AF123" i="2"/>
  <c r="AG8" i="2"/>
  <c r="AG19" i="8"/>
  <c r="AE185" i="8"/>
  <c r="AE146" i="8"/>
  <c r="AF31" i="8"/>
  <c r="AH147" i="8"/>
  <c r="AH186" i="8"/>
  <c r="AI32" i="8"/>
  <c r="AF166" i="2"/>
  <c r="AF127" i="2"/>
  <c r="AG12" i="2"/>
  <c r="AI178" i="8"/>
  <c r="AI139" i="8"/>
  <c r="AG186" i="2"/>
  <c r="AG147" i="2"/>
  <c r="AH32" i="2"/>
  <c r="AG193" i="2"/>
  <c r="AG154" i="2"/>
  <c r="AI180" i="8"/>
  <c r="AI141" i="8"/>
  <c r="AJ26" i="8"/>
  <c r="AE183" i="2"/>
  <c r="AE144" i="2"/>
  <c r="AF29" i="2"/>
  <c r="AM16" i="2"/>
  <c r="AG191" i="8"/>
  <c r="AG152" i="8"/>
  <c r="AH37" i="8"/>
  <c r="AH182" i="8"/>
  <c r="AH143" i="8"/>
  <c r="AI28" i="8"/>
  <c r="AE182" i="2"/>
  <c r="AE143" i="2"/>
  <c r="AF28" i="2"/>
  <c r="AM161" i="2"/>
  <c r="AM122" i="2"/>
  <c r="AK20" i="2"/>
  <c r="AH15" i="2" l="1"/>
  <c r="AH169" i="2" s="1"/>
  <c r="AG169" i="2"/>
  <c r="AF187" i="8"/>
  <c r="AF148" i="8"/>
  <c r="AG33" i="8"/>
  <c r="AH33" i="8" s="1"/>
  <c r="AA205" i="2"/>
  <c r="AA207" i="2" s="1"/>
  <c r="AA210" i="2" s="1"/>
  <c r="AG159" i="8"/>
  <c r="AG120" i="8"/>
  <c r="AH5" i="8"/>
  <c r="AJ138" i="2"/>
  <c r="AJ177" i="2"/>
  <c r="AI177" i="2"/>
  <c r="AI138" i="2"/>
  <c r="AK23" i="2"/>
  <c r="AL23" i="2" s="1"/>
  <c r="AM23" i="2" s="1"/>
  <c r="AN23" i="2" s="1"/>
  <c r="AH177" i="2"/>
  <c r="AH138" i="2"/>
  <c r="AE125" i="8"/>
  <c r="AE164" i="8"/>
  <c r="AF10" i="8"/>
  <c r="AG10" i="8" s="1"/>
  <c r="AB200" i="2"/>
  <c r="AB199" i="2"/>
  <c r="AH187" i="2"/>
  <c r="AH148" i="2"/>
  <c r="AK193" i="8"/>
  <c r="AE190" i="8"/>
  <c r="AE151" i="8"/>
  <c r="AF128" i="2"/>
  <c r="AF167" i="2"/>
  <c r="AG13" i="2"/>
  <c r="AG179" i="2"/>
  <c r="AG140" i="2"/>
  <c r="AF36" i="8"/>
  <c r="AH25" i="2"/>
  <c r="AI25" i="2" s="1"/>
  <c r="AG187" i="2"/>
  <c r="AG148" i="2"/>
  <c r="AI33" i="2"/>
  <c r="AJ33" i="2" s="1"/>
  <c r="AB196" i="2"/>
  <c r="AB205" i="8"/>
  <c r="AB207" i="8" s="1"/>
  <c r="AB210" i="8" s="1"/>
  <c r="AH22" i="8"/>
  <c r="AH176" i="8" s="1"/>
  <c r="AG137" i="8"/>
  <c r="AL12" i="8"/>
  <c r="AM12" i="8" s="1"/>
  <c r="AK166" i="8"/>
  <c r="AK127" i="8"/>
  <c r="AJ20" i="8"/>
  <c r="AK20" i="8" s="1"/>
  <c r="AE37" i="2"/>
  <c r="AF37" i="2" s="1"/>
  <c r="AG37" i="2" s="1"/>
  <c r="AL39" i="8"/>
  <c r="AL193" i="8" s="1"/>
  <c r="AF141" i="2"/>
  <c r="AG26" i="2"/>
  <c r="AF180" i="2"/>
  <c r="AD152" i="2"/>
  <c r="AD155" i="2" s="1"/>
  <c r="AD202" i="2" s="1"/>
  <c r="AD191" i="2"/>
  <c r="AD194" i="2" s="1"/>
  <c r="AD40" i="2"/>
  <c r="AC196" i="8"/>
  <c r="AH132" i="2"/>
  <c r="AJ127" i="8"/>
  <c r="AJ166" i="8"/>
  <c r="AB201" i="2"/>
  <c r="AB202" i="2"/>
  <c r="AI144" i="8"/>
  <c r="AJ29" i="8"/>
  <c r="AI183" i="8"/>
  <c r="AI17" i="2"/>
  <c r="AC203" i="8"/>
  <c r="AC202" i="8"/>
  <c r="AD155" i="8"/>
  <c r="AD201" i="8" s="1"/>
  <c r="AC201" i="8"/>
  <c r="AC200" i="8"/>
  <c r="AH192" i="2"/>
  <c r="AH153" i="2"/>
  <c r="AM132" i="8"/>
  <c r="AM171" i="8"/>
  <c r="AD194" i="8"/>
  <c r="AG176" i="8"/>
  <c r="AF140" i="8"/>
  <c r="AG25" i="8"/>
  <c r="AF179" i="8"/>
  <c r="AI38" i="2"/>
  <c r="AH21" i="2"/>
  <c r="AG175" i="2"/>
  <c r="AG136" i="2"/>
  <c r="AJ190" i="2"/>
  <c r="AJ151" i="2"/>
  <c r="AO121" i="8"/>
  <c r="AF192" i="8"/>
  <c r="AF153" i="8"/>
  <c r="AG38" i="8"/>
  <c r="AN17" i="8"/>
  <c r="AO17" i="8" s="1"/>
  <c r="AI135" i="8"/>
  <c r="AI174" i="8"/>
  <c r="AN160" i="8"/>
  <c r="AN121" i="8"/>
  <c r="AG153" i="2"/>
  <c r="AG192" i="2"/>
  <c r="AF176" i="8"/>
  <c r="AF137" i="8"/>
  <c r="AI151" i="2"/>
  <c r="AI190" i="2"/>
  <c r="AK165" i="2"/>
  <c r="AL11" i="2"/>
  <c r="AK126" i="2"/>
  <c r="AK36" i="2"/>
  <c r="AC202" i="2"/>
  <c r="AC203" i="2"/>
  <c r="AC196" i="2"/>
  <c r="AC200" i="2"/>
  <c r="AC201" i="2"/>
  <c r="AC199" i="2"/>
  <c r="AF185" i="8"/>
  <c r="AF146" i="8"/>
  <c r="AG31" i="8"/>
  <c r="AG162" i="2"/>
  <c r="AG123" i="2"/>
  <c r="AH8" i="2"/>
  <c r="AK158" i="8"/>
  <c r="AK119" i="8"/>
  <c r="AL4" i="8"/>
  <c r="AF172" i="2"/>
  <c r="AF133" i="2"/>
  <c r="AG18" i="2"/>
  <c r="AI181" i="8"/>
  <c r="AI142" i="8"/>
  <c r="AJ27" i="8"/>
  <c r="AH188" i="8"/>
  <c r="AH149" i="8"/>
  <c r="AI34" i="8"/>
  <c r="AI168" i="8"/>
  <c r="AI129" i="8"/>
  <c r="AJ14" i="8"/>
  <c r="AK159" i="2"/>
  <c r="AK120" i="2"/>
  <c r="AG160" i="2"/>
  <c r="AG121" i="2"/>
  <c r="AH6" i="2"/>
  <c r="AG161" i="8"/>
  <c r="AG122" i="8"/>
  <c r="AH7" i="8"/>
  <c r="AG168" i="2"/>
  <c r="AG129" i="2"/>
  <c r="AH14" i="2"/>
  <c r="AK162" i="8"/>
  <c r="AK123" i="8"/>
  <c r="AL8" i="8"/>
  <c r="AI193" i="2"/>
  <c r="AI154" i="2"/>
  <c r="AJ39" i="2"/>
  <c r="AE163" i="2"/>
  <c r="AE124" i="2"/>
  <c r="AF9" i="2"/>
  <c r="AF178" i="2"/>
  <c r="AF139" i="2"/>
  <c r="AG24" i="2"/>
  <c r="AG158" i="2"/>
  <c r="AG119" i="2"/>
  <c r="AH4" i="2"/>
  <c r="AM170" i="2"/>
  <c r="AM131" i="2"/>
  <c r="AG166" i="2"/>
  <c r="AG127" i="2"/>
  <c r="AH12" i="2"/>
  <c r="AI186" i="8"/>
  <c r="AI147" i="8"/>
  <c r="AJ32" i="8"/>
  <c r="AK178" i="8"/>
  <c r="AK139" i="8"/>
  <c r="AL24" i="8"/>
  <c r="AK184" i="2"/>
  <c r="AK145" i="2"/>
  <c r="AL30" i="2"/>
  <c r="AK174" i="2"/>
  <c r="AK135" i="2"/>
  <c r="AL20" i="2"/>
  <c r="AH191" i="8"/>
  <c r="AH152" i="8"/>
  <c r="AI37" i="8"/>
  <c r="AJ180" i="8"/>
  <c r="AJ141" i="8"/>
  <c r="AK26" i="8"/>
  <c r="AH186" i="2"/>
  <c r="AH147" i="2"/>
  <c r="AI32" i="2"/>
  <c r="AG173" i="8"/>
  <c r="AG134" i="8"/>
  <c r="AH19" i="8"/>
  <c r="AI181" i="2"/>
  <c r="AI142" i="2"/>
  <c r="AJ27" i="2"/>
  <c r="AL154" i="8"/>
  <c r="AM39" i="8"/>
  <c r="AI172" i="8"/>
  <c r="AI133" i="8"/>
  <c r="AJ18" i="8"/>
  <c r="AJ185" i="2"/>
  <c r="AJ146" i="2"/>
  <c r="AK31" i="2"/>
  <c r="AE167" i="8"/>
  <c r="AE128" i="8"/>
  <c r="AF13" i="8"/>
  <c r="AE40" i="8"/>
  <c r="AH165" i="8"/>
  <c r="AH126" i="8"/>
  <c r="AI11" i="8"/>
  <c r="AF184" i="8"/>
  <c r="AF145" i="8"/>
  <c r="AG30" i="8"/>
  <c r="AE189" i="2"/>
  <c r="AE150" i="2"/>
  <c r="AF35" i="2"/>
  <c r="AJ169" i="8"/>
  <c r="AJ130" i="8"/>
  <c r="AK15" i="8"/>
  <c r="AG189" i="8"/>
  <c r="AG150" i="8"/>
  <c r="AH35" i="8"/>
  <c r="AF182" i="2"/>
  <c r="AF143" i="2"/>
  <c r="AG28" i="2"/>
  <c r="AI182" i="8"/>
  <c r="AI143" i="8"/>
  <c r="AJ28" i="8"/>
  <c r="AF183" i="2"/>
  <c r="AF144" i="2"/>
  <c r="AG29" i="2"/>
  <c r="AH170" i="8"/>
  <c r="AH131" i="8"/>
  <c r="AI16" i="8"/>
  <c r="AF163" i="8"/>
  <c r="AF124" i="8"/>
  <c r="AG9" i="8"/>
  <c r="AF175" i="8"/>
  <c r="AF136" i="8"/>
  <c r="AG21" i="8"/>
  <c r="AH176" i="2"/>
  <c r="AH137" i="2"/>
  <c r="AI22" i="2"/>
  <c r="AG173" i="2"/>
  <c r="AG134" i="2"/>
  <c r="AH19" i="2"/>
  <c r="AI164" i="2"/>
  <c r="AI125" i="2"/>
  <c r="AJ10" i="2"/>
  <c r="AJ159" i="2"/>
  <c r="AJ120" i="2"/>
  <c r="AL5" i="2"/>
  <c r="AN16" i="2"/>
  <c r="AI15" i="2" l="1"/>
  <c r="AH130" i="2"/>
  <c r="AI33" i="8"/>
  <c r="AI148" i="8" s="1"/>
  <c r="AH148" i="8"/>
  <c r="AH187" i="8"/>
  <c r="AE155" i="8"/>
  <c r="AE203" i="8" s="1"/>
  <c r="AE40" i="2"/>
  <c r="AG148" i="8"/>
  <c r="AG187" i="8"/>
  <c r="AK138" i="2"/>
  <c r="AK177" i="2"/>
  <c r="AH159" i="8"/>
  <c r="AH120" i="8"/>
  <c r="AI5" i="8"/>
  <c r="AJ135" i="8"/>
  <c r="AM138" i="2"/>
  <c r="AM177" i="2"/>
  <c r="AJ174" i="8"/>
  <c r="AL177" i="2"/>
  <c r="AL138" i="2"/>
  <c r="AG164" i="8"/>
  <c r="AG125" i="8"/>
  <c r="AH10" i="8"/>
  <c r="AI10" i="8" s="1"/>
  <c r="AJ10" i="8" s="1"/>
  <c r="AF125" i="8"/>
  <c r="AF164" i="8"/>
  <c r="AC205" i="8"/>
  <c r="AC207" i="8" s="1"/>
  <c r="AC210" i="8" s="1"/>
  <c r="AJ187" i="2"/>
  <c r="AJ148" i="2"/>
  <c r="AK33" i="2"/>
  <c r="AK187" i="2" s="1"/>
  <c r="AF190" i="8"/>
  <c r="AF151" i="8"/>
  <c r="AI22" i="8"/>
  <c r="AJ22" i="8" s="1"/>
  <c r="AE194" i="8"/>
  <c r="AD203" i="2"/>
  <c r="AG167" i="2"/>
  <c r="AG128" i="2"/>
  <c r="AH13" i="2"/>
  <c r="AI130" i="2"/>
  <c r="AJ15" i="2"/>
  <c r="AI169" i="2"/>
  <c r="AH137" i="8"/>
  <c r="AI140" i="2"/>
  <c r="AI179" i="2"/>
  <c r="AG36" i="8"/>
  <c r="AH36" i="8" s="1"/>
  <c r="AF40" i="8"/>
  <c r="AB205" i="2"/>
  <c r="AB207" i="2" s="1"/>
  <c r="AB210" i="2" s="1"/>
  <c r="AI187" i="2"/>
  <c r="AI148" i="2"/>
  <c r="AH179" i="2"/>
  <c r="AH140" i="2"/>
  <c r="AJ25" i="2"/>
  <c r="AG152" i="2"/>
  <c r="AG191" i="2"/>
  <c r="AK135" i="8"/>
  <c r="AK174" i="8"/>
  <c r="AL20" i="8"/>
  <c r="AM20" i="8" s="1"/>
  <c r="AN20" i="8" s="1"/>
  <c r="AI132" i="2"/>
  <c r="AI171" i="2"/>
  <c r="AJ17" i="2"/>
  <c r="AK17" i="2" s="1"/>
  <c r="AL17" i="2" s="1"/>
  <c r="AD196" i="2"/>
  <c r="AD201" i="2"/>
  <c r="AE152" i="2"/>
  <c r="AE155" i="2" s="1"/>
  <c r="AE191" i="2"/>
  <c r="AE194" i="2" s="1"/>
  <c r="AL166" i="8"/>
  <c r="AL127" i="8"/>
  <c r="AG180" i="2"/>
  <c r="AG141" i="2"/>
  <c r="AD200" i="2"/>
  <c r="AJ144" i="8"/>
  <c r="AJ183" i="8"/>
  <c r="AK29" i="8"/>
  <c r="AF152" i="2"/>
  <c r="AF191" i="2"/>
  <c r="AH37" i="2"/>
  <c r="AH26" i="2"/>
  <c r="AI26" i="2" s="1"/>
  <c r="AD199" i="2"/>
  <c r="AM166" i="8"/>
  <c r="AM127" i="8"/>
  <c r="AN12" i="8"/>
  <c r="AD202" i="8"/>
  <c r="AD203" i="8"/>
  <c r="AD196" i="8"/>
  <c r="AD199" i="8"/>
  <c r="AD200" i="8"/>
  <c r="AK190" i="2"/>
  <c r="AK151" i="2"/>
  <c r="AL36" i="2"/>
  <c r="AH25" i="8"/>
  <c r="AI25" i="8" s="1"/>
  <c r="AG179" i="8"/>
  <c r="AG140" i="8"/>
  <c r="AH175" i="2"/>
  <c r="AH136" i="2"/>
  <c r="AO132" i="8"/>
  <c r="AO171" i="8"/>
  <c r="AG192" i="8"/>
  <c r="AG153" i="8"/>
  <c r="AH38" i="8"/>
  <c r="AI192" i="2"/>
  <c r="AI153" i="2"/>
  <c r="AM11" i="2"/>
  <c r="AL126" i="2"/>
  <c r="AL165" i="2"/>
  <c r="AI21" i="2"/>
  <c r="AN132" i="8"/>
  <c r="AN171" i="8"/>
  <c r="AJ38" i="2"/>
  <c r="AK38" i="2" s="1"/>
  <c r="AJ164" i="2"/>
  <c r="AJ125" i="2"/>
  <c r="AK10" i="2"/>
  <c r="AJ181" i="2"/>
  <c r="AJ142" i="2"/>
  <c r="AK27" i="2"/>
  <c r="AI186" i="2"/>
  <c r="AI147" i="2"/>
  <c r="AJ32" i="2"/>
  <c r="AI191" i="8"/>
  <c r="AI152" i="8"/>
  <c r="AJ37" i="8"/>
  <c r="AL184" i="2"/>
  <c r="AL145" i="2"/>
  <c r="AM30" i="2"/>
  <c r="AG178" i="2"/>
  <c r="AG139" i="2"/>
  <c r="AH24" i="2"/>
  <c r="AF163" i="2"/>
  <c r="AF124" i="2"/>
  <c r="AG9" i="2"/>
  <c r="AF40" i="2"/>
  <c r="AH160" i="2"/>
  <c r="AH121" i="2"/>
  <c r="AI6" i="2"/>
  <c r="AN170" i="2"/>
  <c r="AN131" i="2"/>
  <c r="AI165" i="8"/>
  <c r="AI126" i="8"/>
  <c r="AJ11" i="8"/>
  <c r="AJ172" i="8"/>
  <c r="AJ133" i="8"/>
  <c r="AK18" i="8"/>
  <c r="AM193" i="8"/>
  <c r="AM154" i="8"/>
  <c r="AN39" i="8"/>
  <c r="AL174" i="2"/>
  <c r="AL135" i="2"/>
  <c r="AM20" i="2"/>
  <c r="AH161" i="8"/>
  <c r="AH122" i="8"/>
  <c r="AI7" i="8"/>
  <c r="AN177" i="2"/>
  <c r="AN138" i="2"/>
  <c r="AO23" i="2"/>
  <c r="AI188" i="8"/>
  <c r="AI149" i="8"/>
  <c r="AJ34" i="8"/>
  <c r="AJ181" i="8"/>
  <c r="AJ142" i="8"/>
  <c r="AK27" i="8"/>
  <c r="AL158" i="8"/>
  <c r="AL119" i="8"/>
  <c r="AM4" i="8"/>
  <c r="AC205" i="2"/>
  <c r="AC207" i="2" s="1"/>
  <c r="AC210" i="2" s="1"/>
  <c r="AL159" i="2"/>
  <c r="AL120" i="2"/>
  <c r="AM5" i="2"/>
  <c r="AN5" i="2" s="1"/>
  <c r="AG175" i="8"/>
  <c r="AG136" i="8"/>
  <c r="AH21" i="8"/>
  <c r="AG163" i="8"/>
  <c r="AG124" i="8"/>
  <c r="AH9" i="8"/>
  <c r="AG182" i="2"/>
  <c r="AG143" i="2"/>
  <c r="AH28" i="2"/>
  <c r="AK169" i="8"/>
  <c r="AK130" i="8"/>
  <c r="AL15" i="8"/>
  <c r="AI187" i="8"/>
  <c r="AG184" i="8"/>
  <c r="AG145" i="8"/>
  <c r="AH30" i="8"/>
  <c r="AF167" i="8"/>
  <c r="AF128" i="8"/>
  <c r="AG13" i="8"/>
  <c r="AK185" i="2"/>
  <c r="AK146" i="2"/>
  <c r="AL31" i="2"/>
  <c r="AL178" i="8"/>
  <c r="AL139" i="8"/>
  <c r="AM24" i="8"/>
  <c r="AJ186" i="8"/>
  <c r="AJ147" i="8"/>
  <c r="AK32" i="8"/>
  <c r="AJ168" i="8"/>
  <c r="AJ129" i="8"/>
  <c r="AK14" i="8"/>
  <c r="AG172" i="2"/>
  <c r="AG133" i="2"/>
  <c r="AH18" i="2"/>
  <c r="AH162" i="2"/>
  <c r="AH123" i="2"/>
  <c r="AI8" i="2"/>
  <c r="AG185" i="8"/>
  <c r="AG146" i="8"/>
  <c r="AH31" i="8"/>
  <c r="AO16" i="2"/>
  <c r="AH173" i="2"/>
  <c r="AH134" i="2"/>
  <c r="AI19" i="2"/>
  <c r="AI176" i="2"/>
  <c r="AI137" i="2"/>
  <c r="AJ22" i="2"/>
  <c r="AI170" i="8"/>
  <c r="AI131" i="8"/>
  <c r="AJ16" i="8"/>
  <c r="AG183" i="2"/>
  <c r="AG144" i="2"/>
  <c r="AH29" i="2"/>
  <c r="AJ182" i="8"/>
  <c r="AJ143" i="8"/>
  <c r="AK28" i="8"/>
  <c r="AH189" i="8"/>
  <c r="AH150" i="8"/>
  <c r="AI35" i="8"/>
  <c r="AF189" i="2"/>
  <c r="AF150" i="2"/>
  <c r="AG35" i="2"/>
  <c r="AH173" i="8"/>
  <c r="AH134" i="8"/>
  <c r="AI19" i="8"/>
  <c r="AK180" i="8"/>
  <c r="AK141" i="8"/>
  <c r="AL26" i="8"/>
  <c r="AH166" i="2"/>
  <c r="AH127" i="2"/>
  <c r="AI12" i="2"/>
  <c r="AH119" i="2"/>
  <c r="AH158" i="2"/>
  <c r="AI4" i="2"/>
  <c r="AK148" i="2"/>
  <c r="AL33" i="2"/>
  <c r="AJ193" i="2"/>
  <c r="AJ154" i="2"/>
  <c r="AK39" i="2"/>
  <c r="AL162" i="8"/>
  <c r="AL123" i="8"/>
  <c r="AM8" i="8"/>
  <c r="AH168" i="2"/>
  <c r="AH129" i="2"/>
  <c r="AI14" i="2"/>
  <c r="AE200" i="8" l="1"/>
  <c r="AE202" i="8"/>
  <c r="AE201" i="8"/>
  <c r="AJ33" i="8"/>
  <c r="AE199" i="8"/>
  <c r="AE205" i="8" s="1"/>
  <c r="AE207" i="8" s="1"/>
  <c r="AE210" i="8" s="1"/>
  <c r="AE196" i="8"/>
  <c r="AL135" i="8"/>
  <c r="AI137" i="8"/>
  <c r="AJ5" i="8"/>
  <c r="AI159" i="8"/>
  <c r="AI120" i="8"/>
  <c r="AF155" i="8"/>
  <c r="AF201" i="8" s="1"/>
  <c r="AI176" i="8"/>
  <c r="AG40" i="8"/>
  <c r="AI140" i="8"/>
  <c r="AI179" i="8"/>
  <c r="AJ164" i="8"/>
  <c r="AJ125" i="8"/>
  <c r="AI125" i="8"/>
  <c r="AI164" i="8"/>
  <c r="AH164" i="8"/>
  <c r="AH125" i="8"/>
  <c r="AK10" i="8"/>
  <c r="AL10" i="8" s="1"/>
  <c r="AI141" i="2"/>
  <c r="AJ26" i="2"/>
  <c r="AK26" i="2" s="1"/>
  <c r="AI180" i="2"/>
  <c r="AH190" i="8"/>
  <c r="AH151" i="8"/>
  <c r="AM17" i="2"/>
  <c r="AN17" i="2" s="1"/>
  <c r="AL132" i="2"/>
  <c r="AJ179" i="2"/>
  <c r="AK25" i="2"/>
  <c r="AJ140" i="2"/>
  <c r="AJ130" i="2"/>
  <c r="AK15" i="2"/>
  <c r="AJ169" i="2"/>
  <c r="AF194" i="8"/>
  <c r="AG190" i="8"/>
  <c r="AG151" i="8"/>
  <c r="AI36" i="8"/>
  <c r="AH167" i="2"/>
  <c r="AH128" i="2"/>
  <c r="AI13" i="2"/>
  <c r="AD205" i="2"/>
  <c r="AD207" i="2" s="1"/>
  <c r="AD210" i="2" s="1"/>
  <c r="AL171" i="2"/>
  <c r="AL174" i="8"/>
  <c r="AK171" i="2"/>
  <c r="AK132" i="2"/>
  <c r="AK183" i="8"/>
  <c r="AK144" i="8"/>
  <c r="AL29" i="8"/>
  <c r="AJ132" i="2"/>
  <c r="AJ171" i="2"/>
  <c r="AH191" i="2"/>
  <c r="AH152" i="2"/>
  <c r="AO20" i="8"/>
  <c r="AO135" i="8" s="1"/>
  <c r="AD205" i="8"/>
  <c r="AD207" i="8" s="1"/>
  <c r="AD210" i="8" s="1"/>
  <c r="AI37" i="2"/>
  <c r="AN166" i="8"/>
  <c r="AN127" i="8"/>
  <c r="AO12" i="8"/>
  <c r="AH180" i="2"/>
  <c r="AH141" i="2"/>
  <c r="AK192" i="2"/>
  <c r="AK153" i="2"/>
  <c r="AJ192" i="2"/>
  <c r="AJ153" i="2"/>
  <c r="AH140" i="8"/>
  <c r="AH179" i="8"/>
  <c r="AL38" i="2"/>
  <c r="AM38" i="2" s="1"/>
  <c r="AI175" i="2"/>
  <c r="AI136" i="2"/>
  <c r="AJ21" i="2"/>
  <c r="AM165" i="2"/>
  <c r="AM126" i="2"/>
  <c r="AL151" i="2"/>
  <c r="AL190" i="2"/>
  <c r="AJ25" i="8"/>
  <c r="AJ179" i="8" s="1"/>
  <c r="AH192" i="8"/>
  <c r="AH153" i="8"/>
  <c r="AI38" i="8"/>
  <c r="AN135" i="8"/>
  <c r="AN174" i="8"/>
  <c r="AN11" i="2"/>
  <c r="AO11" i="2" s="1"/>
  <c r="AM36" i="2"/>
  <c r="AM174" i="8"/>
  <c r="AM135" i="8"/>
  <c r="AN159" i="2"/>
  <c r="AN120" i="2"/>
  <c r="AO5" i="2"/>
  <c r="AK193" i="2"/>
  <c r="AK154" i="2"/>
  <c r="AG189" i="2"/>
  <c r="AG150" i="2"/>
  <c r="AH35" i="2"/>
  <c r="AI189" i="8"/>
  <c r="AI150" i="8"/>
  <c r="AJ35" i="8"/>
  <c r="AO170" i="2"/>
  <c r="AO131" i="2"/>
  <c r="AH185" i="8"/>
  <c r="AH146" i="8"/>
  <c r="AI31" i="8"/>
  <c r="AH172" i="2"/>
  <c r="AH133" i="2"/>
  <c r="AI18" i="2"/>
  <c r="AH184" i="8"/>
  <c r="AH145" i="8"/>
  <c r="AI30" i="8"/>
  <c r="AO177" i="2"/>
  <c r="AO138" i="2"/>
  <c r="AN193" i="8"/>
  <c r="AN154" i="8"/>
  <c r="AO39" i="8"/>
  <c r="AI160" i="2"/>
  <c r="AI121" i="2"/>
  <c r="AJ6" i="2"/>
  <c r="AH178" i="2"/>
  <c r="AH139" i="2"/>
  <c r="AI24" i="2"/>
  <c r="AM184" i="2"/>
  <c r="AM145" i="2"/>
  <c r="AN30" i="2"/>
  <c r="AK164" i="2"/>
  <c r="AK125" i="2"/>
  <c r="AL10" i="2"/>
  <c r="AM162" i="8"/>
  <c r="AM123" i="8"/>
  <c r="AN8" i="8"/>
  <c r="AI158" i="2"/>
  <c r="AI119" i="2"/>
  <c r="AJ4" i="2"/>
  <c r="AI166" i="2"/>
  <c r="AI127" i="2"/>
  <c r="AJ12" i="2"/>
  <c r="AJ176" i="2"/>
  <c r="AJ137" i="2"/>
  <c r="AK22" i="2"/>
  <c r="AI173" i="2"/>
  <c r="AI134" i="2"/>
  <c r="AJ19" i="2"/>
  <c r="AK168" i="8"/>
  <c r="AK129" i="8"/>
  <c r="AL14" i="8"/>
  <c r="AM178" i="8"/>
  <c r="AM139" i="8"/>
  <c r="AN24" i="8"/>
  <c r="AH182" i="2"/>
  <c r="AH143" i="2"/>
  <c r="AI28" i="2"/>
  <c r="AH175" i="8"/>
  <c r="AH136" i="8"/>
  <c r="AI21" i="8"/>
  <c r="AK181" i="8"/>
  <c r="AK142" i="8"/>
  <c r="AL27" i="8"/>
  <c r="AJ188" i="8"/>
  <c r="AJ149" i="8"/>
  <c r="AK34" i="8"/>
  <c r="AI161" i="8"/>
  <c r="AI122" i="8"/>
  <c r="AJ7" i="8"/>
  <c r="AE202" i="2"/>
  <c r="AE200" i="2"/>
  <c r="AE201" i="2"/>
  <c r="AE196" i="2"/>
  <c r="AE203" i="2"/>
  <c r="AE199" i="2"/>
  <c r="AM174" i="2"/>
  <c r="AM135" i="2"/>
  <c r="AN20" i="2"/>
  <c r="AJ180" i="2"/>
  <c r="AJ141" i="2"/>
  <c r="AG163" i="2"/>
  <c r="AG124" i="2"/>
  <c r="AH9" i="2"/>
  <c r="AG40" i="2"/>
  <c r="AK181" i="2"/>
  <c r="AK142" i="2"/>
  <c r="AL27" i="2"/>
  <c r="AI168" i="2"/>
  <c r="AI129" i="2"/>
  <c r="AJ14" i="2"/>
  <c r="AL39" i="2"/>
  <c r="AK182" i="8"/>
  <c r="AK143" i="8"/>
  <c r="AL28" i="8"/>
  <c r="AH183" i="2"/>
  <c r="AH144" i="2"/>
  <c r="AI29" i="2"/>
  <c r="AJ170" i="8"/>
  <c r="AJ131" i="8"/>
  <c r="AK16" i="8"/>
  <c r="AK186" i="8"/>
  <c r="AK147" i="8"/>
  <c r="AL32" i="8"/>
  <c r="AL185" i="2"/>
  <c r="AL146" i="2"/>
  <c r="AM31" i="2"/>
  <c r="AG167" i="8"/>
  <c r="AG128" i="8"/>
  <c r="AH13" i="8"/>
  <c r="AL169" i="8"/>
  <c r="AL130" i="8"/>
  <c r="AM15" i="8"/>
  <c r="AJ176" i="8"/>
  <c r="AJ137" i="8"/>
  <c r="AK22" i="8"/>
  <c r="AJ165" i="8"/>
  <c r="AJ126" i="8"/>
  <c r="AK11" i="8"/>
  <c r="AF155" i="2"/>
  <c r="AJ186" i="2"/>
  <c r="AJ147" i="2"/>
  <c r="AK32" i="2"/>
  <c r="AL187" i="2"/>
  <c r="AL148" i="2"/>
  <c r="AM33" i="2"/>
  <c r="AL180" i="8"/>
  <c r="AL141" i="8"/>
  <c r="AM26" i="8"/>
  <c r="AI173" i="8"/>
  <c r="AI134" i="8"/>
  <c r="AJ19" i="8"/>
  <c r="AI162" i="2"/>
  <c r="AI123" i="2"/>
  <c r="AJ8" i="2"/>
  <c r="AJ187" i="8"/>
  <c r="AJ148" i="8"/>
  <c r="AK33" i="8"/>
  <c r="AH163" i="8"/>
  <c r="AH124" i="8"/>
  <c r="AI9" i="8"/>
  <c r="AM159" i="2"/>
  <c r="AM120" i="2"/>
  <c r="AM158" i="8"/>
  <c r="AM119" i="8"/>
  <c r="AN4" i="8"/>
  <c r="AO4" i="8" s="1"/>
  <c r="AK172" i="8"/>
  <c r="AK133" i="8"/>
  <c r="AL18" i="8"/>
  <c r="AF194" i="2"/>
  <c r="AM132" i="2"/>
  <c r="AJ191" i="8"/>
  <c r="AJ152" i="8"/>
  <c r="AK37" i="8"/>
  <c r="AF203" i="8" l="1"/>
  <c r="AF202" i="8"/>
  <c r="AF196" i="8"/>
  <c r="AF199" i="8"/>
  <c r="AG155" i="2"/>
  <c r="AG203" i="2" s="1"/>
  <c r="AF200" i="8"/>
  <c r="AJ159" i="8"/>
  <c r="AJ120" i="8"/>
  <c r="AK5" i="8"/>
  <c r="AG194" i="8"/>
  <c r="AG155" i="8"/>
  <c r="AG200" i="8" s="1"/>
  <c r="AO174" i="8"/>
  <c r="AL153" i="2"/>
  <c r="AG194" i="2"/>
  <c r="AL192" i="2"/>
  <c r="AK164" i="8"/>
  <c r="AK125" i="8"/>
  <c r="AM10" i="8"/>
  <c r="AL164" i="8"/>
  <c r="AL125" i="8"/>
  <c r="AM171" i="2"/>
  <c r="AJ13" i="2"/>
  <c r="AI167" i="2"/>
  <c r="AI128" i="2"/>
  <c r="AI151" i="8"/>
  <c r="AI190" i="8"/>
  <c r="AK179" i="2"/>
  <c r="AK140" i="2"/>
  <c r="AL25" i="2"/>
  <c r="AJ36" i="8"/>
  <c r="AK169" i="2"/>
  <c r="AL15" i="2"/>
  <c r="AK130" i="2"/>
  <c r="AO166" i="8"/>
  <c r="AO127" i="8"/>
  <c r="AI191" i="2"/>
  <c r="AI152" i="2"/>
  <c r="AK25" i="8"/>
  <c r="AK179" i="8" s="1"/>
  <c r="AL183" i="8"/>
  <c r="AL144" i="8"/>
  <c r="AM29" i="8"/>
  <c r="AJ37" i="2"/>
  <c r="AK37" i="2" s="1"/>
  <c r="AJ136" i="2"/>
  <c r="AJ175" i="2"/>
  <c r="AI192" i="8"/>
  <c r="AI153" i="8"/>
  <c r="AO126" i="2"/>
  <c r="AO165" i="2"/>
  <c r="AJ140" i="8"/>
  <c r="AJ38" i="8"/>
  <c r="AM190" i="2"/>
  <c r="AM151" i="2"/>
  <c r="AN36" i="2"/>
  <c r="AK21" i="2"/>
  <c r="AN165" i="2"/>
  <c r="AN126" i="2"/>
  <c r="AK191" i="8"/>
  <c r="AK152" i="8"/>
  <c r="AL37" i="8"/>
  <c r="AM180" i="8"/>
  <c r="AM141" i="8"/>
  <c r="AN26" i="8"/>
  <c r="AM187" i="2"/>
  <c r="AM148" i="2"/>
  <c r="AN33" i="2"/>
  <c r="AF196" i="2"/>
  <c r="AF201" i="2"/>
  <c r="AF202" i="2"/>
  <c r="AF203" i="2"/>
  <c r="AF200" i="2"/>
  <c r="AF199" i="2"/>
  <c r="AM192" i="2"/>
  <c r="AM153" i="2"/>
  <c r="AN38" i="2"/>
  <c r="AM185" i="2"/>
  <c r="AM146" i="2"/>
  <c r="AN31" i="2"/>
  <c r="AI183" i="2"/>
  <c r="AI144" i="2"/>
  <c r="AJ29" i="2"/>
  <c r="AJ168" i="2"/>
  <c r="AJ129" i="2"/>
  <c r="AK14" i="2"/>
  <c r="AE205" i="2"/>
  <c r="AE207" i="2" s="1"/>
  <c r="AE210" i="2" s="1"/>
  <c r="AJ161" i="8"/>
  <c r="AJ122" i="8"/>
  <c r="AK7" i="8"/>
  <c r="AN178" i="8"/>
  <c r="AN139" i="8"/>
  <c r="AO24" i="8"/>
  <c r="AJ166" i="2"/>
  <c r="AJ127" i="2"/>
  <c r="AK12" i="2"/>
  <c r="AJ158" i="2"/>
  <c r="AJ119" i="2"/>
  <c r="AK4" i="2"/>
  <c r="AN162" i="8"/>
  <c r="AN123" i="8"/>
  <c r="AO8" i="8"/>
  <c r="AO193" i="8"/>
  <c r="AO154" i="8"/>
  <c r="AH189" i="2"/>
  <c r="AH150" i="2"/>
  <c r="AI35" i="2"/>
  <c r="AO159" i="2"/>
  <c r="AO120" i="2"/>
  <c r="AN158" i="8"/>
  <c r="AN119" i="8"/>
  <c r="AJ173" i="8"/>
  <c r="AJ134" i="8"/>
  <c r="AK19" i="8"/>
  <c r="AK186" i="2"/>
  <c r="AK147" i="2"/>
  <c r="AL32" i="2"/>
  <c r="AK165" i="8"/>
  <c r="AK126" i="8"/>
  <c r="AL11" i="8"/>
  <c r="AM169" i="8"/>
  <c r="AM130" i="8"/>
  <c r="AN15" i="8"/>
  <c r="AH167" i="8"/>
  <c r="AH194" i="8" s="1"/>
  <c r="AH128" i="8"/>
  <c r="AH155" i="8" s="1"/>
  <c r="AI13" i="8"/>
  <c r="AI40" i="8" s="1"/>
  <c r="AN174" i="2"/>
  <c r="AN135" i="2"/>
  <c r="AO20" i="2"/>
  <c r="AJ160" i="2"/>
  <c r="AJ121" i="2"/>
  <c r="AK6" i="2"/>
  <c r="AJ189" i="8"/>
  <c r="AJ150" i="8"/>
  <c r="AK35" i="8"/>
  <c r="AK187" i="8"/>
  <c r="AK148" i="8"/>
  <c r="AL33" i="8"/>
  <c r="AK176" i="8"/>
  <c r="AK137" i="8"/>
  <c r="AL22" i="8"/>
  <c r="AK180" i="2"/>
  <c r="AK141" i="2"/>
  <c r="AL26" i="2"/>
  <c r="AL181" i="8"/>
  <c r="AL142" i="8"/>
  <c r="AM27" i="8"/>
  <c r="AI175" i="8"/>
  <c r="AI136" i="8"/>
  <c r="AJ21" i="8"/>
  <c r="AI182" i="2"/>
  <c r="AI143" i="2"/>
  <c r="AJ28" i="2"/>
  <c r="AJ173" i="2"/>
  <c r="AJ134" i="2"/>
  <c r="AK19" i="2"/>
  <c r="AN184" i="2"/>
  <c r="AN145" i="2"/>
  <c r="AO30" i="2"/>
  <c r="AI178" i="2"/>
  <c r="AI139" i="2"/>
  <c r="AJ24" i="2"/>
  <c r="AO158" i="8"/>
  <c r="AO119" i="8"/>
  <c r="AN171" i="2"/>
  <c r="AN132" i="2"/>
  <c r="AO17" i="2"/>
  <c r="AL172" i="8"/>
  <c r="AL133" i="8"/>
  <c r="AM18" i="8"/>
  <c r="AI163" i="8"/>
  <c r="AI124" i="8"/>
  <c r="AJ9" i="8"/>
  <c r="AJ162" i="2"/>
  <c r="AJ123" i="2"/>
  <c r="AK8" i="2"/>
  <c r="AL186" i="8"/>
  <c r="AL147" i="8"/>
  <c r="AM32" i="8"/>
  <c r="AK170" i="8"/>
  <c r="AK131" i="8"/>
  <c r="AL16" i="8"/>
  <c r="AL182" i="8"/>
  <c r="AL143" i="8"/>
  <c r="AM28" i="8"/>
  <c r="AL193" i="2"/>
  <c r="AL154" i="2"/>
  <c r="AM39" i="2"/>
  <c r="AN39" i="2" s="1"/>
  <c r="AL181" i="2"/>
  <c r="AL142" i="2"/>
  <c r="AM27" i="2"/>
  <c r="AH163" i="2"/>
  <c r="AH124" i="2"/>
  <c r="AI9" i="2"/>
  <c r="AH40" i="2"/>
  <c r="AK188" i="8"/>
  <c r="AK149" i="8"/>
  <c r="AL34" i="8"/>
  <c r="AL168" i="8"/>
  <c r="AL129" i="8"/>
  <c r="AM14" i="8"/>
  <c r="AK176" i="2"/>
  <c r="AK137" i="2"/>
  <c r="AL22" i="2"/>
  <c r="AL164" i="2"/>
  <c r="AL125" i="2"/>
  <c r="AM10" i="2"/>
  <c r="AI184" i="8"/>
  <c r="AI145" i="8"/>
  <c r="AJ30" i="8"/>
  <c r="AI172" i="2"/>
  <c r="AI133" i="2"/>
  <c r="AJ18" i="2"/>
  <c r="AI185" i="8"/>
  <c r="AI146" i="8"/>
  <c r="AJ31" i="8"/>
  <c r="AH40" i="8"/>
  <c r="AG200" i="2" l="1"/>
  <c r="AF205" i="8"/>
  <c r="AF207" i="8" s="1"/>
  <c r="AF210" i="8" s="1"/>
  <c r="AG199" i="8"/>
  <c r="AG196" i="8"/>
  <c r="AG201" i="8"/>
  <c r="AG202" i="8"/>
  <c r="AG203" i="8"/>
  <c r="AG196" i="2"/>
  <c r="AH194" i="2"/>
  <c r="AG199" i="2"/>
  <c r="AG201" i="2"/>
  <c r="AG202" i="2"/>
  <c r="AK159" i="8"/>
  <c r="AK120" i="8"/>
  <c r="AL5" i="8"/>
  <c r="AM5" i="8" s="1"/>
  <c r="AN10" i="8"/>
  <c r="AM164" i="8"/>
  <c r="AM125" i="8"/>
  <c r="AM15" i="2"/>
  <c r="AN15" i="2" s="1"/>
  <c r="AL169" i="2"/>
  <c r="AL130" i="2"/>
  <c r="AM25" i="2"/>
  <c r="AL179" i="2"/>
  <c r="AL140" i="2"/>
  <c r="AJ128" i="2"/>
  <c r="AJ167" i="2"/>
  <c r="AJ190" i="8"/>
  <c r="AJ151" i="8"/>
  <c r="AK36" i="8"/>
  <c r="AK13" i="2"/>
  <c r="AK191" i="2"/>
  <c r="AK152" i="2"/>
  <c r="AL25" i="8"/>
  <c r="AL179" i="8" s="1"/>
  <c r="AL37" i="2"/>
  <c r="AK140" i="8"/>
  <c r="AM144" i="8"/>
  <c r="AM183" i="8"/>
  <c r="AJ152" i="2"/>
  <c r="AJ191" i="2"/>
  <c r="AN29" i="8"/>
  <c r="AJ192" i="8"/>
  <c r="AJ153" i="8"/>
  <c r="AK38" i="8"/>
  <c r="AL38" i="8" s="1"/>
  <c r="AN151" i="2"/>
  <c r="AN190" i="2"/>
  <c r="AO36" i="2"/>
  <c r="AL21" i="2"/>
  <c r="AK175" i="2"/>
  <c r="AK136" i="2"/>
  <c r="AH155" i="2"/>
  <c r="AH201" i="2" s="1"/>
  <c r="AF205" i="2"/>
  <c r="AF207" i="2" s="1"/>
  <c r="AF210" i="2" s="1"/>
  <c r="AN193" i="2"/>
  <c r="AN154" i="2"/>
  <c r="AO39" i="2"/>
  <c r="AJ184" i="8"/>
  <c r="AJ145" i="8"/>
  <c r="AK30" i="8"/>
  <c r="AL176" i="2"/>
  <c r="AL137" i="2"/>
  <c r="AM22" i="2"/>
  <c r="AM186" i="8"/>
  <c r="AM147" i="8"/>
  <c r="AN32" i="8"/>
  <c r="AK173" i="2"/>
  <c r="AK134" i="2"/>
  <c r="AL19" i="2"/>
  <c r="AL165" i="8"/>
  <c r="AL126" i="8"/>
  <c r="AM11" i="8"/>
  <c r="AO162" i="8"/>
  <c r="AO123" i="8"/>
  <c r="AK158" i="2"/>
  <c r="AK119" i="2"/>
  <c r="AL4" i="2"/>
  <c r="AK166" i="2"/>
  <c r="AK127" i="2"/>
  <c r="AL12" i="2"/>
  <c r="AJ183" i="2"/>
  <c r="AJ144" i="2"/>
  <c r="AK29" i="2"/>
  <c r="AN187" i="2"/>
  <c r="AN148" i="2"/>
  <c r="AO33" i="2"/>
  <c r="AJ172" i="2"/>
  <c r="AJ133" i="2"/>
  <c r="AK18" i="2"/>
  <c r="AM182" i="8"/>
  <c r="AM143" i="8"/>
  <c r="AN28" i="8"/>
  <c r="AL170" i="8"/>
  <c r="AL131" i="8"/>
  <c r="AM16" i="8"/>
  <c r="AO184" i="2"/>
  <c r="AO145" i="2"/>
  <c r="AM181" i="8"/>
  <c r="AM142" i="8"/>
  <c r="AN27" i="8"/>
  <c r="AK160" i="2"/>
  <c r="AK121" i="2"/>
  <c r="AL6" i="2"/>
  <c r="AN169" i="8"/>
  <c r="AN130" i="8"/>
  <c r="AO15" i="8"/>
  <c r="AK168" i="2"/>
  <c r="AK129" i="2"/>
  <c r="AL14" i="2"/>
  <c r="AJ185" i="8"/>
  <c r="AJ146" i="8"/>
  <c r="AK31" i="8"/>
  <c r="AM181" i="2"/>
  <c r="AM142" i="2"/>
  <c r="AN27" i="2"/>
  <c r="AM193" i="2"/>
  <c r="AM154" i="2"/>
  <c r="AK162" i="2"/>
  <c r="AK123" i="2"/>
  <c r="AL8" i="2"/>
  <c r="AO171" i="2"/>
  <c r="AO132" i="2"/>
  <c r="AJ178" i="2"/>
  <c r="AJ139" i="2"/>
  <c r="AK24" i="2"/>
  <c r="AJ175" i="8"/>
  <c r="AJ136" i="8"/>
  <c r="AK21" i="8"/>
  <c r="AL180" i="2"/>
  <c r="AL141" i="2"/>
  <c r="AM26" i="2"/>
  <c r="AK189" i="8"/>
  <c r="AK150" i="8"/>
  <c r="AL35" i="8"/>
  <c r="AO174" i="2"/>
  <c r="AO135" i="2"/>
  <c r="AI167" i="8"/>
  <c r="AI194" i="8" s="1"/>
  <c r="AI128" i="8"/>
  <c r="AI155" i="8" s="1"/>
  <c r="AJ13" i="8"/>
  <c r="AJ40" i="8" s="1"/>
  <c r="AN192" i="2"/>
  <c r="AN153" i="2"/>
  <c r="AO38" i="2"/>
  <c r="AM164" i="2"/>
  <c r="AM125" i="2"/>
  <c r="AN10" i="2"/>
  <c r="AM168" i="8"/>
  <c r="AM129" i="8"/>
  <c r="AN14" i="8"/>
  <c r="AL188" i="8"/>
  <c r="AL149" i="8"/>
  <c r="AM34" i="8"/>
  <c r="AI163" i="2"/>
  <c r="AI124" i="2"/>
  <c r="AJ9" i="2"/>
  <c r="AI40" i="2"/>
  <c r="AJ163" i="8"/>
  <c r="AJ124" i="8"/>
  <c r="AK9" i="8"/>
  <c r="AM172" i="8"/>
  <c r="AM133" i="8"/>
  <c r="AN18" i="8"/>
  <c r="AJ182" i="2"/>
  <c r="AJ143" i="2"/>
  <c r="AK28" i="2"/>
  <c r="AL176" i="8"/>
  <c r="AL137" i="8"/>
  <c r="AM22" i="8"/>
  <c r="AL187" i="8"/>
  <c r="AL148" i="8"/>
  <c r="AM33" i="8"/>
  <c r="AH203" i="8"/>
  <c r="AH200" i="8"/>
  <c r="AH199" i="8"/>
  <c r="AH201" i="8"/>
  <c r="AH196" i="8"/>
  <c r="AH202" i="8"/>
  <c r="AL186" i="2"/>
  <c r="AL147" i="2"/>
  <c r="AM32" i="2"/>
  <c r="AK173" i="8"/>
  <c r="AK134" i="8"/>
  <c r="AL19" i="8"/>
  <c r="AI189" i="2"/>
  <c r="AI150" i="2"/>
  <c r="AJ35" i="2"/>
  <c r="AO178" i="8"/>
  <c r="AO139" i="8"/>
  <c r="AK161" i="8"/>
  <c r="AK122" i="8"/>
  <c r="AL7" i="8"/>
  <c r="AN185" i="2"/>
  <c r="AN146" i="2"/>
  <c r="AO31" i="2"/>
  <c r="AN180" i="8"/>
  <c r="AN141" i="8"/>
  <c r="AO26" i="8"/>
  <c r="AL191" i="8"/>
  <c r="AL152" i="8"/>
  <c r="AM37" i="8"/>
  <c r="AM159" i="8" l="1"/>
  <c r="AM120" i="8"/>
  <c r="AN5" i="8"/>
  <c r="AG205" i="8"/>
  <c r="AG207" i="8" s="1"/>
  <c r="AG210" i="8" s="1"/>
  <c r="AG205" i="2"/>
  <c r="AG207" i="2" s="1"/>
  <c r="AG210" i="2" s="1"/>
  <c r="AL159" i="8"/>
  <c r="AL120" i="8"/>
  <c r="AN169" i="2"/>
  <c r="AN130" i="2"/>
  <c r="AO15" i="2"/>
  <c r="AO169" i="2" s="1"/>
  <c r="AN125" i="8"/>
  <c r="AO10" i="8"/>
  <c r="AN164" i="8"/>
  <c r="AM179" i="2"/>
  <c r="AM140" i="2"/>
  <c r="AN25" i="2"/>
  <c r="AK128" i="2"/>
  <c r="AK167" i="2"/>
  <c r="AL13" i="2"/>
  <c r="AK151" i="8"/>
  <c r="AL36" i="8"/>
  <c r="AK190" i="8"/>
  <c r="AM130" i="2"/>
  <c r="AM169" i="2"/>
  <c r="AM25" i="8"/>
  <c r="AM140" i="8" s="1"/>
  <c r="AL140" i="8"/>
  <c r="AN183" i="8"/>
  <c r="AN144" i="8"/>
  <c r="AM37" i="2"/>
  <c r="AL191" i="2"/>
  <c r="AL152" i="2"/>
  <c r="AO29" i="8"/>
  <c r="AO190" i="2"/>
  <c r="AO151" i="2"/>
  <c r="AL192" i="8"/>
  <c r="AL153" i="8"/>
  <c r="AK153" i="8"/>
  <c r="AK192" i="8"/>
  <c r="AM38" i="8"/>
  <c r="AL175" i="2"/>
  <c r="AL136" i="2"/>
  <c r="AM21" i="2"/>
  <c r="AH196" i="2"/>
  <c r="AH200" i="2"/>
  <c r="AH203" i="2"/>
  <c r="AH199" i="2"/>
  <c r="AH202" i="2"/>
  <c r="AI196" i="8"/>
  <c r="AI200" i="8"/>
  <c r="AI203" i="8"/>
  <c r="AI201" i="8"/>
  <c r="AI202" i="8"/>
  <c r="AI199" i="8"/>
  <c r="AO180" i="8"/>
  <c r="AO141" i="8"/>
  <c r="AM186" i="2"/>
  <c r="AM147" i="2"/>
  <c r="AN32" i="2"/>
  <c r="AM176" i="8"/>
  <c r="AM137" i="8"/>
  <c r="AN22" i="8"/>
  <c r="AK182" i="2"/>
  <c r="AK143" i="2"/>
  <c r="AL28" i="2"/>
  <c r="AN172" i="8"/>
  <c r="AN133" i="8"/>
  <c r="AO18" i="8"/>
  <c r="AM188" i="8"/>
  <c r="AM149" i="8"/>
  <c r="AN34" i="8"/>
  <c r="AO192" i="2"/>
  <c r="AO153" i="2"/>
  <c r="AM180" i="2"/>
  <c r="AM141" i="2"/>
  <c r="AN26" i="2"/>
  <c r="AL162" i="2"/>
  <c r="AL123" i="2"/>
  <c r="AM8" i="2"/>
  <c r="AL168" i="2"/>
  <c r="AL129" i="2"/>
  <c r="AM14" i="2"/>
  <c r="AL160" i="2"/>
  <c r="AL121" i="2"/>
  <c r="AM6" i="2"/>
  <c r="AM170" i="8"/>
  <c r="AM131" i="8"/>
  <c r="AN16" i="8"/>
  <c r="AL158" i="2"/>
  <c r="AL119" i="2"/>
  <c r="AM4" i="2"/>
  <c r="AM191" i="8"/>
  <c r="AM152" i="8"/>
  <c r="AN37" i="8"/>
  <c r="AL161" i="8"/>
  <c r="AL122" i="8"/>
  <c r="AM7" i="8"/>
  <c r="AL173" i="8"/>
  <c r="AL134" i="8"/>
  <c r="AM19" i="8"/>
  <c r="AM187" i="8"/>
  <c r="AM148" i="8"/>
  <c r="AN33" i="8"/>
  <c r="AJ163" i="2"/>
  <c r="AJ124" i="2"/>
  <c r="AK9" i="2"/>
  <c r="AJ40" i="2"/>
  <c r="AN181" i="2"/>
  <c r="AN142" i="2"/>
  <c r="AO27" i="2"/>
  <c r="AK185" i="8"/>
  <c r="AK146" i="8"/>
  <c r="AL31" i="8"/>
  <c r="AO187" i="2"/>
  <c r="AO148" i="2"/>
  <c r="AK183" i="2"/>
  <c r="AK144" i="2"/>
  <c r="AL29" i="2"/>
  <c r="AL166" i="2"/>
  <c r="AL127" i="2"/>
  <c r="AM12" i="2"/>
  <c r="AN186" i="8"/>
  <c r="AN147" i="8"/>
  <c r="AO32" i="8"/>
  <c r="AH205" i="8"/>
  <c r="AH207" i="8" s="1"/>
  <c r="AH210" i="8" s="1"/>
  <c r="AN159" i="8"/>
  <c r="AN120" i="8"/>
  <c r="AO5" i="8"/>
  <c r="AI155" i="2"/>
  <c r="AN164" i="2"/>
  <c r="AN125" i="2"/>
  <c r="AO10" i="2"/>
  <c r="AJ167" i="8"/>
  <c r="AJ194" i="8" s="1"/>
  <c r="AJ128" i="8"/>
  <c r="AJ155" i="8" s="1"/>
  <c r="AK13" i="8"/>
  <c r="AK178" i="2"/>
  <c r="AK139" i="2"/>
  <c r="AL24" i="2"/>
  <c r="AO169" i="8"/>
  <c r="AO130" i="8"/>
  <c r="AM165" i="8"/>
  <c r="AM126" i="8"/>
  <c r="AN11" i="8"/>
  <c r="AL173" i="2"/>
  <c r="AL134" i="2"/>
  <c r="AM19" i="2"/>
  <c r="AK184" i="8"/>
  <c r="AK145" i="8"/>
  <c r="AL30" i="8"/>
  <c r="AO185" i="2"/>
  <c r="AO146" i="2"/>
  <c r="AJ189" i="2"/>
  <c r="AJ150" i="2"/>
  <c r="AK35" i="2"/>
  <c r="AK163" i="8"/>
  <c r="AK124" i="8"/>
  <c r="AL9" i="8"/>
  <c r="AI194" i="2"/>
  <c r="AN168" i="8"/>
  <c r="AN129" i="8"/>
  <c r="AO14" i="8"/>
  <c r="AL189" i="8"/>
  <c r="AL150" i="8"/>
  <c r="AM35" i="8"/>
  <c r="AK175" i="8"/>
  <c r="AK136" i="8"/>
  <c r="AL21" i="8"/>
  <c r="AN181" i="8"/>
  <c r="AN142" i="8"/>
  <c r="AO27" i="8"/>
  <c r="AN182" i="8"/>
  <c r="AN143" i="8"/>
  <c r="AO28" i="8"/>
  <c r="AK172" i="2"/>
  <c r="AK133" i="2"/>
  <c r="AL18" i="2"/>
  <c r="AM176" i="2"/>
  <c r="AM137" i="2"/>
  <c r="AN22" i="2"/>
  <c r="AO193" i="2"/>
  <c r="AO154" i="2"/>
  <c r="AN25" i="8" l="1"/>
  <c r="AM179" i="8"/>
  <c r="AO130" i="2"/>
  <c r="AO164" i="8"/>
  <c r="AO125" i="8"/>
  <c r="AN179" i="2"/>
  <c r="AN140" i="2"/>
  <c r="AL151" i="8"/>
  <c r="AM36" i="8"/>
  <c r="AL190" i="8"/>
  <c r="AO25" i="2"/>
  <c r="AM13" i="2"/>
  <c r="AL167" i="2"/>
  <c r="AL128" i="2"/>
  <c r="AO183" i="8"/>
  <c r="AO144" i="8"/>
  <c r="AM191" i="2"/>
  <c r="AM152" i="2"/>
  <c r="AN37" i="2"/>
  <c r="AH205" i="2"/>
  <c r="AH207" i="2" s="1"/>
  <c r="AH210" i="2" s="1"/>
  <c r="AM175" i="2"/>
  <c r="AM136" i="2"/>
  <c r="AN21" i="2"/>
  <c r="AM192" i="8"/>
  <c r="AM153" i="8"/>
  <c r="AN38" i="8"/>
  <c r="AI205" i="8"/>
  <c r="AI207" i="8" s="1"/>
  <c r="AI210" i="8" s="1"/>
  <c r="AJ196" i="8"/>
  <c r="AJ203" i="8"/>
  <c r="AJ200" i="8"/>
  <c r="AJ202" i="8"/>
  <c r="AJ201" i="8"/>
  <c r="AJ199" i="8"/>
  <c r="AO181" i="8"/>
  <c r="AO142" i="8"/>
  <c r="AM189" i="8"/>
  <c r="AM150" i="8"/>
  <c r="AN35" i="8"/>
  <c r="AL163" i="8"/>
  <c r="AL124" i="8"/>
  <c r="AM9" i="8"/>
  <c r="AK189" i="2"/>
  <c r="AK150" i="2"/>
  <c r="AL35" i="2"/>
  <c r="AO164" i="2"/>
  <c r="AO125" i="2"/>
  <c r="AL144" i="2"/>
  <c r="AL183" i="2"/>
  <c r="AM29" i="2"/>
  <c r="AL185" i="8"/>
  <c r="AL146" i="8"/>
  <c r="AM31" i="8"/>
  <c r="AJ155" i="2"/>
  <c r="AN191" i="8"/>
  <c r="AN152" i="8"/>
  <c r="AO37" i="8"/>
  <c r="AM158" i="2"/>
  <c r="AM119" i="2"/>
  <c r="AN4" i="2"/>
  <c r="AN170" i="8"/>
  <c r="AN131" i="8"/>
  <c r="AO16" i="8"/>
  <c r="AN180" i="2"/>
  <c r="AN141" i="2"/>
  <c r="AO26" i="2"/>
  <c r="AO172" i="8"/>
  <c r="AO133" i="8"/>
  <c r="AO182" i="8"/>
  <c r="AO143" i="8"/>
  <c r="AL175" i="8"/>
  <c r="AL136" i="8"/>
  <c r="AM21" i="8"/>
  <c r="AN165" i="8"/>
  <c r="AN126" i="8"/>
  <c r="AO11" i="8"/>
  <c r="AN179" i="8"/>
  <c r="AN140" i="8"/>
  <c r="AO25" i="8"/>
  <c r="AK167" i="8"/>
  <c r="AK194" i="8" s="1"/>
  <c r="AK128" i="8"/>
  <c r="AK155" i="8" s="1"/>
  <c r="AL13" i="8"/>
  <c r="AK40" i="8"/>
  <c r="AO159" i="8"/>
  <c r="AO120" i="8"/>
  <c r="AO186" i="8"/>
  <c r="AO147" i="8"/>
  <c r="AM166" i="2"/>
  <c r="AM127" i="2"/>
  <c r="AN12" i="2"/>
  <c r="AJ194" i="2"/>
  <c r="AM173" i="8"/>
  <c r="AM134" i="8"/>
  <c r="AN19" i="8"/>
  <c r="AM161" i="8"/>
  <c r="AM122" i="8"/>
  <c r="AN7" i="8"/>
  <c r="AM162" i="2"/>
  <c r="AM123" i="2"/>
  <c r="AN8" i="2"/>
  <c r="AN188" i="8"/>
  <c r="AN149" i="8"/>
  <c r="AO34" i="8"/>
  <c r="AN176" i="2"/>
  <c r="AN137" i="2"/>
  <c r="AO22" i="2"/>
  <c r="AL172" i="2"/>
  <c r="AL133" i="2"/>
  <c r="AM18" i="2"/>
  <c r="AL184" i="8"/>
  <c r="AL145" i="8"/>
  <c r="AM30" i="8"/>
  <c r="AM173" i="2"/>
  <c r="AM134" i="2"/>
  <c r="AN19" i="2"/>
  <c r="AL178" i="2"/>
  <c r="AL139" i="2"/>
  <c r="AM24" i="2"/>
  <c r="AN187" i="8"/>
  <c r="AN148" i="8"/>
  <c r="AO33" i="8"/>
  <c r="AM168" i="2"/>
  <c r="AM129" i="2"/>
  <c r="AN14" i="2"/>
  <c r="AN176" i="8"/>
  <c r="AN137" i="8"/>
  <c r="AO22" i="8"/>
  <c r="AO168" i="8"/>
  <c r="AO129" i="8"/>
  <c r="AI201" i="2"/>
  <c r="AI202" i="2"/>
  <c r="AI196" i="2"/>
  <c r="AI203" i="2"/>
  <c r="AI200" i="2"/>
  <c r="AI199" i="2"/>
  <c r="AO181" i="2"/>
  <c r="AO142" i="2"/>
  <c r="AK163" i="2"/>
  <c r="AK194" i="2" s="1"/>
  <c r="AK124" i="2"/>
  <c r="AL9" i="2"/>
  <c r="AK40" i="2"/>
  <c r="AM160" i="2"/>
  <c r="AM121" i="2"/>
  <c r="AN6" i="2"/>
  <c r="AL182" i="2"/>
  <c r="AL143" i="2"/>
  <c r="AM28" i="2"/>
  <c r="AN186" i="2"/>
  <c r="AN147" i="2"/>
  <c r="AO32" i="2"/>
  <c r="AM190" i="8" l="1"/>
  <c r="AM151" i="8"/>
  <c r="AN36" i="8"/>
  <c r="AO36" i="8" s="1"/>
  <c r="AM167" i="2"/>
  <c r="AM128" i="2"/>
  <c r="AN13" i="2"/>
  <c r="AO179" i="2"/>
  <c r="AO140" i="2"/>
  <c r="AN191" i="2"/>
  <c r="AN152" i="2"/>
  <c r="AO37" i="2"/>
  <c r="AK155" i="2"/>
  <c r="AK201" i="2" s="1"/>
  <c r="AN136" i="2"/>
  <c r="AO21" i="2"/>
  <c r="AN175" i="2"/>
  <c r="AN192" i="8"/>
  <c r="AN153" i="8"/>
  <c r="AO38" i="8"/>
  <c r="AK196" i="8"/>
  <c r="AK202" i="8"/>
  <c r="AK201" i="8"/>
  <c r="AK200" i="8"/>
  <c r="AK203" i="8"/>
  <c r="AK199" i="8"/>
  <c r="AO186" i="2"/>
  <c r="AO147" i="2"/>
  <c r="AL163" i="2"/>
  <c r="AL124" i="2"/>
  <c r="AM9" i="2"/>
  <c r="AL40" i="2"/>
  <c r="AN173" i="2"/>
  <c r="AN134" i="2"/>
  <c r="AO19" i="2"/>
  <c r="AO188" i="8"/>
  <c r="AO149" i="8"/>
  <c r="AN161" i="8"/>
  <c r="AN122" i="8"/>
  <c r="AO7" i="8"/>
  <c r="AO165" i="8"/>
  <c r="AO126" i="8"/>
  <c r="AN158" i="2"/>
  <c r="AN119" i="2"/>
  <c r="AO4" i="2"/>
  <c r="AO191" i="8"/>
  <c r="AO152" i="8"/>
  <c r="AJ203" i="2"/>
  <c r="AJ196" i="2"/>
  <c r="AJ200" i="2"/>
  <c r="AJ199" i="2"/>
  <c r="AJ201" i="2"/>
  <c r="AJ202" i="2"/>
  <c r="AM183" i="2"/>
  <c r="AM144" i="2"/>
  <c r="AN29" i="2"/>
  <c r="AM163" i="8"/>
  <c r="AM124" i="8"/>
  <c r="AN9" i="8"/>
  <c r="AJ205" i="8"/>
  <c r="AJ207" i="8" s="1"/>
  <c r="AJ210" i="8" s="1"/>
  <c r="AM178" i="2"/>
  <c r="AM139" i="2"/>
  <c r="AN24" i="2"/>
  <c r="AO176" i="2"/>
  <c r="AO137" i="2"/>
  <c r="AN166" i="2"/>
  <c r="AN127" i="2"/>
  <c r="AO12" i="2"/>
  <c r="AO179" i="8"/>
  <c r="AO140" i="8"/>
  <c r="AO170" i="8"/>
  <c r="AO131" i="8"/>
  <c r="AM185" i="8"/>
  <c r="AM146" i="8"/>
  <c r="AN31" i="8"/>
  <c r="AL189" i="2"/>
  <c r="AL150" i="2"/>
  <c r="AM35" i="2"/>
  <c r="AN160" i="2"/>
  <c r="AN121" i="2"/>
  <c r="AO6" i="2"/>
  <c r="AI205" i="2"/>
  <c r="AI207" i="2" s="1"/>
  <c r="AI210" i="2" s="1"/>
  <c r="AN168" i="2"/>
  <c r="AN129" i="2"/>
  <c r="AO14" i="2"/>
  <c r="AO187" i="8"/>
  <c r="AO148" i="8"/>
  <c r="AM172" i="2"/>
  <c r="AM133" i="2"/>
  <c r="AN18" i="2"/>
  <c r="AL167" i="8"/>
  <c r="AL194" i="8" s="1"/>
  <c r="AL128" i="8"/>
  <c r="AL155" i="8" s="1"/>
  <c r="AM13" i="8"/>
  <c r="AO180" i="2"/>
  <c r="AO141" i="2"/>
  <c r="AM182" i="2"/>
  <c r="AM143" i="2"/>
  <c r="AN28" i="2"/>
  <c r="AO176" i="8"/>
  <c r="AO137" i="8"/>
  <c r="AM184" i="8"/>
  <c r="AM145" i="8"/>
  <c r="AN30" i="8"/>
  <c r="AN162" i="2"/>
  <c r="AN123" i="2"/>
  <c r="AO8" i="2"/>
  <c r="AN173" i="8"/>
  <c r="AN134" i="8"/>
  <c r="AO19" i="8"/>
  <c r="AM175" i="8"/>
  <c r="AM136" i="8"/>
  <c r="AN21" i="8"/>
  <c r="AL40" i="8"/>
  <c r="AN189" i="8"/>
  <c r="AN150" i="8"/>
  <c r="AO35" i="8"/>
  <c r="AO190" i="8" l="1"/>
  <c r="AO151" i="8"/>
  <c r="AN167" i="2"/>
  <c r="AN128" i="2"/>
  <c r="AN151" i="8"/>
  <c r="AN190" i="8"/>
  <c r="AO13" i="2"/>
  <c r="AK199" i="2"/>
  <c r="AO152" i="2"/>
  <c r="AO191" i="2"/>
  <c r="AK203" i="2"/>
  <c r="AK200" i="2"/>
  <c r="AK202" i="2"/>
  <c r="AK196" i="2"/>
  <c r="AO153" i="8"/>
  <c r="AO192" i="8"/>
  <c r="AO175" i="2"/>
  <c r="AO136" i="2"/>
  <c r="AO173" i="8"/>
  <c r="AO134" i="8"/>
  <c r="AM167" i="8"/>
  <c r="AM194" i="8" s="1"/>
  <c r="AM128" i="8"/>
  <c r="AM155" i="8" s="1"/>
  <c r="AN13" i="8"/>
  <c r="AM40" i="8"/>
  <c r="AL194" i="2"/>
  <c r="AL199" i="8"/>
  <c r="AL200" i="8"/>
  <c r="AL202" i="8"/>
  <c r="AL196" i="8"/>
  <c r="AL203" i="8"/>
  <c r="AL201" i="8"/>
  <c r="AO168" i="2"/>
  <c r="AO129" i="2"/>
  <c r="AN185" i="8"/>
  <c r="AN146" i="8"/>
  <c r="AO31" i="8"/>
  <c r="AO166" i="2"/>
  <c r="AO127" i="2"/>
  <c r="AN163" i="8"/>
  <c r="AN124" i="8"/>
  <c r="AO9" i="8"/>
  <c r="AO158" i="2"/>
  <c r="AO119" i="2"/>
  <c r="AO161" i="8"/>
  <c r="AO122" i="8"/>
  <c r="AN184" i="8"/>
  <c r="AN145" i="8"/>
  <c r="AO30" i="8"/>
  <c r="AO160" i="2"/>
  <c r="AO121" i="2"/>
  <c r="AM189" i="2"/>
  <c r="AM150" i="2"/>
  <c r="AN35" i="2"/>
  <c r="AJ205" i="2"/>
  <c r="AJ207" i="2" s="1"/>
  <c r="AJ210" i="2" s="1"/>
  <c r="AO173" i="2"/>
  <c r="AO134" i="2"/>
  <c r="AM163" i="2"/>
  <c r="AM124" i="2"/>
  <c r="AN9" i="2"/>
  <c r="AM40" i="2"/>
  <c r="AN175" i="8"/>
  <c r="AN136" i="8"/>
  <c r="AO21" i="8"/>
  <c r="AN172" i="2"/>
  <c r="AN133" i="2"/>
  <c r="AO18" i="2"/>
  <c r="AN183" i="2"/>
  <c r="AN144" i="2"/>
  <c r="AO29" i="2"/>
  <c r="AO189" i="8"/>
  <c r="AO150" i="8"/>
  <c r="AO162" i="2"/>
  <c r="AO123" i="2"/>
  <c r="AN182" i="2"/>
  <c r="AN143" i="2"/>
  <c r="AO28" i="2"/>
  <c r="AN178" i="2"/>
  <c r="AN139" i="2"/>
  <c r="AO24" i="2"/>
  <c r="AL155" i="2"/>
  <c r="AK205" i="8"/>
  <c r="AK207" i="8" s="1"/>
  <c r="AK210" i="8" s="1"/>
  <c r="AK205" i="2" l="1"/>
  <c r="AK207" i="2" s="1"/>
  <c r="AK210" i="2" s="1"/>
  <c r="AO167" i="2"/>
  <c r="AO128" i="2"/>
  <c r="AM155" i="2"/>
  <c r="AM199" i="2" s="1"/>
  <c r="AL202" i="2"/>
  <c r="AL203" i="2"/>
  <c r="AL201" i="2"/>
  <c r="AL199" i="2"/>
  <c r="AL196" i="2"/>
  <c r="AL200" i="2"/>
  <c r="AO163" i="8"/>
  <c r="AO124" i="8"/>
  <c r="AO172" i="2"/>
  <c r="AO133" i="2"/>
  <c r="AN189" i="2"/>
  <c r="AN150" i="2"/>
  <c r="AO35" i="2"/>
  <c r="AO185" i="8"/>
  <c r="AO146" i="8"/>
  <c r="AO178" i="2"/>
  <c r="AO139" i="2"/>
  <c r="AO175" i="8"/>
  <c r="AO136" i="8"/>
  <c r="AN163" i="2"/>
  <c r="AN124" i="2"/>
  <c r="AO9" i="2"/>
  <c r="AN40" i="2"/>
  <c r="AO183" i="2"/>
  <c r="AO144" i="2"/>
  <c r="AM194" i="2"/>
  <c r="AO184" i="8"/>
  <c r="AO145" i="8"/>
  <c r="AN167" i="8"/>
  <c r="AN194" i="8" s="1"/>
  <c r="AN128" i="8"/>
  <c r="AN155" i="8" s="1"/>
  <c r="AO13" i="8"/>
  <c r="AN40" i="8"/>
  <c r="AO182" i="2"/>
  <c r="AO143" i="2"/>
  <c r="AL205" i="8"/>
  <c r="AL207" i="8" s="1"/>
  <c r="AL210" i="8" s="1"/>
  <c r="AM199" i="8"/>
  <c r="AM203" i="8"/>
  <c r="AM201" i="8"/>
  <c r="AM202" i="8"/>
  <c r="AM196" i="8"/>
  <c r="AM200" i="8"/>
  <c r="AM196" i="2" l="1"/>
  <c r="AM200" i="2"/>
  <c r="AN155" i="2"/>
  <c r="AN201" i="2" s="1"/>
  <c r="AM203" i="2"/>
  <c r="AM201" i="2"/>
  <c r="AM202" i="2"/>
  <c r="AM205" i="8"/>
  <c r="AM207" i="8" s="1"/>
  <c r="AM210" i="8" s="1"/>
  <c r="AN203" i="8"/>
  <c r="AN200" i="8"/>
  <c r="AN199" i="8"/>
  <c r="AN196" i="8"/>
  <c r="AN201" i="8"/>
  <c r="AN202" i="8"/>
  <c r="AO189" i="2"/>
  <c r="AO150" i="2"/>
  <c r="AO163" i="2"/>
  <c r="AO124" i="2"/>
  <c r="AO40" i="2"/>
  <c r="AO167" i="8"/>
  <c r="AO194" i="8" s="1"/>
  <c r="AO128" i="8"/>
  <c r="AO155" i="8" s="1"/>
  <c r="AL205" i="2"/>
  <c r="AL207" i="2" s="1"/>
  <c r="AL210" i="2" s="1"/>
  <c r="AN194" i="2"/>
  <c r="AO40" i="8"/>
  <c r="AN202" i="2" l="1"/>
  <c r="AN203" i="2"/>
  <c r="AN196" i="2"/>
  <c r="AN199" i="2"/>
  <c r="AN200" i="2"/>
  <c r="AN205" i="2" s="1"/>
  <c r="AN207" i="2" s="1"/>
  <c r="AN210" i="2" s="1"/>
  <c r="AM205" i="2"/>
  <c r="AM207" i="2" s="1"/>
  <c r="AM210" i="2" s="1"/>
  <c r="AO155" i="2"/>
  <c r="AO194" i="2"/>
  <c r="AO196" i="8"/>
  <c r="AO200" i="8"/>
  <c r="AO203" i="8"/>
  <c r="AO202" i="8"/>
  <c r="AO201" i="8"/>
  <c r="AO199" i="8"/>
  <c r="AN205" i="8"/>
  <c r="AN207" i="8" s="1"/>
  <c r="AN210" i="8" s="1"/>
  <c r="AO200" i="2" l="1"/>
  <c r="AO202" i="2"/>
  <c r="AO203" i="2"/>
  <c r="AO201" i="2"/>
  <c r="AO196" i="2"/>
  <c r="AO199" i="2"/>
  <c r="AO205" i="8"/>
  <c r="AO207" i="8" s="1"/>
  <c r="AO210" i="8" s="1"/>
  <c r="AO205" i="2" l="1"/>
  <c r="AO207" i="2" s="1"/>
  <c r="AO210" i="2" s="1"/>
  <c r="F209" i="2" l="1"/>
  <c r="F211" i="2" s="1"/>
  <c r="G209" i="2" s="1"/>
  <c r="G211" i="2" s="1"/>
  <c r="H209" i="2" s="1"/>
  <c r="H211" i="2" s="1"/>
  <c r="I209" i="2" s="1"/>
  <c r="I211" i="2" s="1"/>
  <c r="J209" i="2" s="1"/>
  <c r="J211" i="2" s="1"/>
  <c r="K209" i="2" s="1"/>
  <c r="K211" i="2" s="1"/>
  <c r="L209" i="2" s="1"/>
  <c r="L211" i="2" s="1"/>
  <c r="M209" i="2" s="1"/>
  <c r="M211" i="2" s="1"/>
  <c r="N209" i="2" s="1"/>
  <c r="N211" i="2" s="1"/>
  <c r="O209" i="2" s="1"/>
  <c r="O211" i="2" s="1"/>
  <c r="P209" i="2" s="1"/>
  <c r="P211" i="2" s="1"/>
  <c r="Q209" i="2" s="1"/>
  <c r="Q211" i="2" s="1"/>
  <c r="R209" i="2" s="1"/>
  <c r="R211" i="2" s="1"/>
  <c r="S209" i="2" s="1"/>
  <c r="S211" i="2" s="1"/>
  <c r="T209" i="2" s="1"/>
  <c r="T211" i="2" s="1"/>
  <c r="U209" i="2" s="1"/>
  <c r="U211" i="2" s="1"/>
  <c r="V209" i="2" s="1"/>
  <c r="V211" i="2" s="1"/>
  <c r="W209" i="2" s="1"/>
  <c r="W211" i="2" s="1"/>
  <c r="X209" i="2" s="1"/>
  <c r="X211" i="2" s="1"/>
  <c r="Y209" i="2" s="1"/>
  <c r="Y211" i="2" s="1"/>
  <c r="Z209" i="2" s="1"/>
  <c r="Z211" i="2" s="1"/>
  <c r="AA209" i="2" s="1"/>
  <c r="AA211" i="2" s="1"/>
  <c r="AB209" i="2" s="1"/>
  <c r="AB211" i="2" s="1"/>
  <c r="AC209" i="2" s="1"/>
  <c r="AC211" i="2" s="1"/>
  <c r="AD209" i="2" s="1"/>
  <c r="AD211" i="2" s="1"/>
  <c r="AE209" i="2" s="1"/>
  <c r="AE211" i="2" s="1"/>
  <c r="AF209" i="2" s="1"/>
  <c r="AF211" i="2" s="1"/>
  <c r="AG209" i="2" s="1"/>
  <c r="AG211" i="2" s="1"/>
  <c r="AH209" i="2" s="1"/>
  <c r="AH211" i="2" s="1"/>
  <c r="AI209" i="2" s="1"/>
  <c r="AI211" i="2" s="1"/>
  <c r="AJ209" i="2" s="1"/>
  <c r="AJ211" i="2" s="1"/>
  <c r="AK209" i="2" s="1"/>
  <c r="AK211" i="2" s="1"/>
  <c r="AL209" i="2" s="1"/>
  <c r="AL211" i="2" s="1"/>
  <c r="AM209" i="2" s="1"/>
  <c r="AM211" i="2" s="1"/>
  <c r="AN209" i="2" s="1"/>
  <c r="AN211" i="2" s="1"/>
  <c r="AO209" i="2" s="1"/>
  <c r="AO211" i="2" s="1"/>
  <c r="F209" i="8"/>
  <c r="F211" i="8" s="1"/>
  <c r="G209" i="8" s="1"/>
  <c r="G211" i="8" s="1"/>
  <c r="H209" i="8" s="1"/>
  <c r="H211" i="8" s="1"/>
  <c r="I209" i="8" s="1"/>
  <c r="I211" i="8" s="1"/>
  <c r="J209" i="8" s="1"/>
  <c r="J211" i="8" s="1"/>
  <c r="K209" i="8" s="1"/>
  <c r="K211" i="8" s="1"/>
  <c r="L209" i="8" s="1"/>
  <c r="L211" i="8" s="1"/>
  <c r="M209" i="8" s="1"/>
  <c r="M211" i="8" s="1"/>
  <c r="N209" i="8" s="1"/>
  <c r="N211" i="8" s="1"/>
  <c r="O209" i="8" s="1"/>
  <c r="O211" i="8" s="1"/>
  <c r="P209" i="8" s="1"/>
  <c r="P211" i="8" s="1"/>
  <c r="Q209" i="8" s="1"/>
  <c r="Q211" i="8" s="1"/>
  <c r="R209" i="8" s="1"/>
  <c r="R211" i="8" s="1"/>
  <c r="S209" i="8" s="1"/>
  <c r="S211" i="8" s="1"/>
  <c r="T209" i="8" s="1"/>
  <c r="T211" i="8" s="1"/>
  <c r="U209" i="8" s="1"/>
  <c r="U211" i="8" s="1"/>
  <c r="V209" i="8" s="1"/>
  <c r="V211" i="8" s="1"/>
  <c r="W209" i="8" s="1"/>
  <c r="W211" i="8" s="1"/>
  <c r="X209" i="8" s="1"/>
  <c r="X211" i="8" s="1"/>
  <c r="Y209" i="8" s="1"/>
  <c r="Y211" i="8" s="1"/>
  <c r="Z209" i="8" s="1"/>
  <c r="Z211" i="8" s="1"/>
  <c r="AA209" i="8" s="1"/>
  <c r="AA211" i="8" s="1"/>
  <c r="AB209" i="8" s="1"/>
  <c r="AB211" i="8" s="1"/>
  <c r="AC209" i="8" s="1"/>
  <c r="AC211" i="8" s="1"/>
  <c r="AD209" i="8" s="1"/>
  <c r="AD211" i="8" s="1"/>
  <c r="AE209" i="8" s="1"/>
  <c r="AE211" i="8" s="1"/>
  <c r="AF209" i="8" s="1"/>
  <c r="AF211" i="8" s="1"/>
  <c r="AG209" i="8" s="1"/>
  <c r="AG211" i="8" s="1"/>
  <c r="AH209" i="8" s="1"/>
  <c r="AH211" i="8" s="1"/>
  <c r="AI209" i="8" s="1"/>
  <c r="AI211" i="8" s="1"/>
  <c r="AJ209" i="8" s="1"/>
  <c r="AJ211" i="8" s="1"/>
  <c r="AK209" i="8" s="1"/>
  <c r="AK211" i="8" s="1"/>
  <c r="AL209" i="8" s="1"/>
  <c r="AL211" i="8" s="1"/>
  <c r="AM209" i="8" s="1"/>
  <c r="AM211" i="8" s="1"/>
  <c r="AN209" i="8" s="1"/>
  <c r="AN211" i="8" s="1"/>
  <c r="AO209" i="8" s="1"/>
  <c r="AO21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0C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find in 2019 WVA Assessment Grid- DIscontinued after 2017?</t>
        </r>
      </text>
    </comment>
    <comment ref="A10" authorId="0" shapeId="0" xr:uid="{00000000-0006-0000-0C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Per 2017-07-01-WVA-Assessment-Grid "Removed from CDC list. No doses expected."</t>
        </r>
      </text>
    </comment>
    <comment ref="A45" authorId="0" shapeId="0" xr:uid="{00000000-0006-0000-0C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found after 7/1/2017.</t>
        </r>
      </text>
    </comment>
    <comment ref="A46" authorId="0" shapeId="0" xr:uid="{00000000-0006-0000-0C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Source: Monster Tab. One line item for 90688</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6" background="1" saveData="1">
    <webPr sourceData="1" parsePre="1" consecutive="1" xl2000="1" url="https://www.cdc.gov/vaccines/programs/vfc/awardees/vaccine-management/price-list/2016/2016-04-06.html"/>
  </connection>
</connections>
</file>

<file path=xl/sharedStrings.xml><?xml version="1.0" encoding="utf-8"?>
<sst xmlns="http://schemas.openxmlformats.org/spreadsheetml/2006/main" count="2789" uniqueCount="922">
  <si>
    <t>Assumptions</t>
  </si>
  <si>
    <t>Indirect</t>
  </si>
  <si>
    <t>Vaccine wastage</t>
  </si>
  <si>
    <t>Denials</t>
  </si>
  <si>
    <t>Denial recoveries</t>
  </si>
  <si>
    <t>Gross Revenue</t>
  </si>
  <si>
    <t>Administrative Cost</t>
  </si>
  <si>
    <t>Administrative Budget</t>
  </si>
  <si>
    <t>Revenue in Excess of Expenditures</t>
  </si>
  <si>
    <t>Cash Begining Balance</t>
  </si>
  <si>
    <t>Cash Ending Balance</t>
  </si>
  <si>
    <t>WVA SFY20-21 Projections - November 2019 Corrected</t>
  </si>
  <si>
    <t>Units</t>
  </si>
  <si>
    <t>NDC #</t>
  </si>
  <si>
    <t>Vaccine Type</t>
  </si>
  <si>
    <t>Vaccine Brand</t>
  </si>
  <si>
    <t>CPT Code</t>
  </si>
  <si>
    <t>49281-0286-10</t>
  </si>
  <si>
    <t>DTaP</t>
  </si>
  <si>
    <t>58160-0810-11</t>
  </si>
  <si>
    <t>49281-0562-10</t>
  </si>
  <si>
    <t>DTaP/IPV</t>
  </si>
  <si>
    <t>58160-0812-11</t>
  </si>
  <si>
    <t>58160-0811-52</t>
  </si>
  <si>
    <t>DTaP/IPV/HepB</t>
  </si>
  <si>
    <t>49281-0510-05</t>
  </si>
  <si>
    <t>DTaP/IPV/Hib</t>
  </si>
  <si>
    <t>49281-0860-10</t>
  </si>
  <si>
    <t>IPV</t>
  </si>
  <si>
    <t>00006-4831-41</t>
  </si>
  <si>
    <t>HepA</t>
  </si>
  <si>
    <t>58160-0825-11</t>
  </si>
  <si>
    <t>58160-0820-52</t>
  </si>
  <si>
    <t>HepB</t>
  </si>
  <si>
    <t>00006-4981-00</t>
  </si>
  <si>
    <t>00006-4897-00</t>
  </si>
  <si>
    <t>Hib</t>
  </si>
  <si>
    <t>49281-0545-03</t>
  </si>
  <si>
    <t>58160-0818-11</t>
  </si>
  <si>
    <t>00006-4119-03</t>
  </si>
  <si>
    <t>Hpv9</t>
  </si>
  <si>
    <t>00005-0100-10</t>
  </si>
  <si>
    <t>MenB</t>
  </si>
  <si>
    <t>58160-0976-20</t>
  </si>
  <si>
    <t>49281-0589-05</t>
  </si>
  <si>
    <t>MCV4</t>
  </si>
  <si>
    <t>58160-0955-09</t>
  </si>
  <si>
    <t>00006-4681-00</t>
  </si>
  <si>
    <t>MMRII</t>
  </si>
  <si>
    <t>00006-4171-00</t>
  </si>
  <si>
    <t>MMRV</t>
  </si>
  <si>
    <t>00005-1971-02</t>
  </si>
  <si>
    <t>PCV13</t>
  </si>
  <si>
    <t>00006-4943-00</t>
  </si>
  <si>
    <t>PPSV23</t>
  </si>
  <si>
    <t>00006-4047-41</t>
  </si>
  <si>
    <t>Rotavirus</t>
  </si>
  <si>
    <t>00006-4047-20</t>
  </si>
  <si>
    <t>49281-0215-15</t>
  </si>
  <si>
    <t>TD</t>
  </si>
  <si>
    <t>13533-0131-01</t>
  </si>
  <si>
    <t>58160-0842-11</t>
  </si>
  <si>
    <t>Tdap</t>
  </si>
  <si>
    <t>49281-0400-10</t>
  </si>
  <si>
    <t>00006-4827-00</t>
  </si>
  <si>
    <t>Varicella</t>
  </si>
  <si>
    <t>66019-0306-10</t>
  </si>
  <si>
    <t>FluMist-Quad</t>
  </si>
  <si>
    <t>19515-0906-52</t>
  </si>
  <si>
    <t>Flulaval - Quad</t>
  </si>
  <si>
    <t>49281-0631-15</t>
  </si>
  <si>
    <t>Fluzone - Quad MDV</t>
  </si>
  <si>
    <t>Sanofi</t>
  </si>
  <si>
    <t>49281-0419-50</t>
  </si>
  <si>
    <t>Fluzone - Quad SYR</t>
  </si>
  <si>
    <t>70461-0319-03</t>
  </si>
  <si>
    <t>Flucelvax - Quad SYR</t>
  </si>
  <si>
    <t>Total</t>
  </si>
  <si>
    <t>Year</t>
  </si>
  <si>
    <t>Date</t>
  </si>
  <si>
    <t xml:space="preserve">Purchase Price </t>
  </si>
  <si>
    <t>Assessment Value</t>
  </si>
  <si>
    <t>Revenue</t>
  </si>
  <si>
    <t>COGS</t>
  </si>
  <si>
    <t>DOH Cost Recovery Fee.</t>
  </si>
  <si>
    <t>Cash Used</t>
  </si>
  <si>
    <t>12 mo of wva markup</t>
  </si>
  <si>
    <t>from Inception wva markup</t>
  </si>
  <si>
    <t>Washington Vaccine Association</t>
  </si>
  <si>
    <t>12 mo of vaccine cost</t>
  </si>
  <si>
    <t>from inception vaccine cost</t>
  </si>
  <si>
    <t>Analysis of Vaccine Purchases and Funds Collected - Based on WVA Actual Data</t>
  </si>
  <si>
    <t>markup as % of vaccine cost</t>
  </si>
  <si>
    <t xml:space="preserve">For the Period </t>
  </si>
  <si>
    <t>actual</t>
  </si>
  <si>
    <t>Collection Notes FYE 06/30/2019</t>
  </si>
  <si>
    <t>CPT</t>
  </si>
  <si>
    <t>NDC#</t>
  </si>
  <si>
    <t>Vaccine</t>
  </si>
  <si>
    <t>Proof</t>
  </si>
  <si>
    <t>DTaP (sanafi-pasteur)</t>
  </si>
  <si>
    <t>xxxxx</t>
  </si>
  <si>
    <t>DTaP (Glaxo Smith Kline)</t>
  </si>
  <si>
    <t>DTaP/IPV/HB</t>
  </si>
  <si>
    <t>DTaP-IPV (GlaxoSmithKline)</t>
  </si>
  <si>
    <t>Dtap-IPV - Quadracel (sanofi)</t>
  </si>
  <si>
    <t>HEPA-P (Glaxp Smith Kline)</t>
  </si>
  <si>
    <t>HEPA-P (Merck)</t>
  </si>
  <si>
    <t>HEP B (Glaxp Smith Kline)</t>
  </si>
  <si>
    <t>HEP B (Merck)</t>
  </si>
  <si>
    <t>HEP B-HIB</t>
  </si>
  <si>
    <t>HIB (sanifi-pasteur)</t>
  </si>
  <si>
    <t>HIB (Merck)</t>
  </si>
  <si>
    <t>HIB (GSK)</t>
  </si>
  <si>
    <t>00006-4045-41</t>
  </si>
  <si>
    <t>HPV (Merck)</t>
  </si>
  <si>
    <t>58160-0830-52</t>
  </si>
  <si>
    <t>HPV (GlasxoSmithKline)</t>
  </si>
  <si>
    <t>xx</t>
  </si>
  <si>
    <t>MCV4 (sanofi-pasteur)</t>
  </si>
  <si>
    <t>46028-0208-01</t>
  </si>
  <si>
    <t>MCV4 (Novartis)</t>
  </si>
  <si>
    <t>MCV4 (GSK)</t>
  </si>
  <si>
    <t>Meningococcal B</t>
  </si>
  <si>
    <t>MMR</t>
  </si>
  <si>
    <t xml:space="preserve">MMRV </t>
  </si>
  <si>
    <t>PNEUNO</t>
  </si>
  <si>
    <t>Rota (Merck)</t>
  </si>
  <si>
    <t>Rota (GlasxoSmithKline)</t>
  </si>
  <si>
    <t>TD (sanofi-pasteur)</t>
  </si>
  <si>
    <t>00006-4133-41</t>
  </si>
  <si>
    <t>TD (Mass Biolog)</t>
  </si>
  <si>
    <t>TD (Grifols)</t>
  </si>
  <si>
    <t>Tdap (GlasxoSmithKline)</t>
  </si>
  <si>
    <t>Tdap (saofi-pasteur)</t>
  </si>
  <si>
    <t>49281-286-15</t>
  </si>
  <si>
    <t>Influenza (a)</t>
  </si>
  <si>
    <t>Influenza (b)</t>
  </si>
  <si>
    <t>Influenza ( c )</t>
  </si>
  <si>
    <t>49281-278-25</t>
  </si>
  <si>
    <t>Influenza ( d )</t>
  </si>
  <si>
    <t>Influenza ( e )</t>
  </si>
  <si>
    <t>Influenza ( f )</t>
  </si>
  <si>
    <t>49281-0416-50</t>
  </si>
  <si>
    <t>Influenza ( h)</t>
  </si>
  <si>
    <t>19515-909-52 (2018) 19515-0903-11 (2017)</t>
  </si>
  <si>
    <t>Influenza ( i)</t>
  </si>
  <si>
    <t>Influenza ( g )</t>
  </si>
  <si>
    <t>Influenza ( j )</t>
  </si>
  <si>
    <t>Influenza ( k)</t>
  </si>
  <si>
    <t>NDC</t>
  </si>
  <si>
    <t>Brandname/ Tradename</t>
  </si>
  <si>
    <t>Packaging</t>
  </si>
  <si>
    <t>DTaP [1]</t>
  </si>
  <si>
    <t>Daptacel®</t>
  </si>
  <si>
    <t>10 pack – 1 dose vial</t>
  </si>
  <si>
    <t>Infanrix®</t>
  </si>
  <si>
    <t>10 pack – 1 dose syringe</t>
  </si>
  <si>
    <t>DTaP-IPV [2]</t>
  </si>
  <si>
    <t>Quadracel™</t>
  </si>
  <si>
    <t>Kinrix®</t>
  </si>
  <si>
    <t>DTaP-Hep B-IPV [4]</t>
  </si>
  <si>
    <t>Pediarix</t>
  </si>
  <si>
    <t>DTaP-IP-HI [4]</t>
  </si>
  <si>
    <t>Pentacel®</t>
  </si>
  <si>
    <t>5 pack – 1 dose vial</t>
  </si>
  <si>
    <t>e-IPV [5]</t>
  </si>
  <si>
    <t>IPOL®</t>
  </si>
  <si>
    <t>10 dose vial</t>
  </si>
  <si>
    <t>Hepatitis A Pediatric [5]</t>
  </si>
  <si>
    <t>Vaqta®</t>
  </si>
  <si>
    <t>Havrix®</t>
  </si>
  <si>
    <t>58160-0825-52</t>
  </si>
  <si>
    <t>Recombivax HB®</t>
  </si>
  <si>
    <t>Pediatric/Adolescent</t>
  </si>
  <si>
    <t>Engerix B®</t>
  </si>
  <si>
    <t>Hib [5]</t>
  </si>
  <si>
    <t>PedvaxHIB®</t>
  </si>
  <si>
    <t>ActHIB®</t>
  </si>
  <si>
    <t>Hiberix®</t>
  </si>
  <si>
    <t>HPV – Human Papillomavirus 9-valent [5]</t>
  </si>
  <si>
    <t>Gardasil®9</t>
  </si>
  <si>
    <t>MENB – Meningococcal Group B [5]</t>
  </si>
  <si>
    <t>Trumenba®</t>
  </si>
  <si>
    <t>Bexsero®</t>
  </si>
  <si>
    <t>Meningococcal Conjugate (Groups A, C, Y and W-135) [5]</t>
  </si>
  <si>
    <t>Menactra®</t>
  </si>
  <si>
    <t>Menveo®</t>
  </si>
  <si>
    <t>Measles, Mumps and Rubella (MMR) [1]</t>
  </si>
  <si>
    <t>M-M-R®II</t>
  </si>
  <si>
    <t>MMR/Varicella [2]</t>
  </si>
  <si>
    <t>ProQuad®</t>
  </si>
  <si>
    <t>13-valent [5] (Pediatric)</t>
  </si>
  <si>
    <t>Prevnar 13 TM</t>
  </si>
  <si>
    <t>Pneumococcal Polysaccharide (23 Valent)</t>
  </si>
  <si>
    <t>Pneumovax®23</t>
  </si>
  <si>
    <t>Rotavirus, Live, Oral, Pentavalent [5]</t>
  </si>
  <si>
    <t>RotaTeq®</t>
  </si>
  <si>
    <t>10 pack – 1 dose tube</t>
  </si>
  <si>
    <t>Rotavirus, Live, Oral, Oral [5]</t>
  </si>
  <si>
    <t>58160-0854-52</t>
  </si>
  <si>
    <t>Rotarix®</t>
  </si>
  <si>
    <t>Tenivac®</t>
  </si>
  <si>
    <t>49281-0215-10</t>
  </si>
  <si>
    <t>TDVAX™</t>
  </si>
  <si>
    <t>Tetanus Toxoid, Reduced Diphtheria Toxoid and Acellular Pertussis [1]</t>
  </si>
  <si>
    <t>Boostrix®</t>
  </si>
  <si>
    <t>Adacel®</t>
  </si>
  <si>
    <t>Varicella [5]</t>
  </si>
  <si>
    <t>Varivax®</t>
  </si>
  <si>
    <t>FluLaval Quadrivalent</t>
  </si>
  <si>
    <t>Flucelvax® Quadrivalent</t>
  </si>
  <si>
    <r>
      <t xml:space="preserve">Washington Vaccine Association Assessment Grid </t>
    </r>
    <r>
      <rPr>
        <b/>
        <sz val="14"/>
        <color indexed="10"/>
        <rFont val="Calibri"/>
        <family val="2"/>
      </rPr>
      <t/>
    </r>
  </si>
  <si>
    <t>NDC Code / Packaging</t>
  </si>
  <si>
    <t>CPT Code Description</t>
  </si>
  <si>
    <t>Tradename</t>
  </si>
  <si>
    <t>WVA Assessment Amount per dose as of 7/1/2019</t>
  </si>
  <si>
    <t>CDC Private Sector Cost/Dose 4/1/20</t>
  </si>
  <si>
    <t>WVA Assessment Amount per dose as of 7/1/2020</t>
  </si>
  <si>
    <t>58160-0976-20 
(10 pack – 1 dose syringe)</t>
  </si>
  <si>
    <t>Meningococcal recombinant protein and outer membrane vesicle vaccine, serogroup B (MenB-4C), 2 dose schedule, for intramuscular use</t>
  </si>
  <si>
    <t>00005-0100-10 
(10 pack – 1 dose syringe)</t>
  </si>
  <si>
    <t>Meningococcal recombinant lipoprotein vaccine, serogroup B (MenB-FHbp), 2 or 3 dose schedule, for intramuscular use</t>
  </si>
  <si>
    <t xml:space="preserve">Hepatitis A vaccine (HepA), pediatric/adolescent dosage-2 dose schedule, for intramuscular use </t>
  </si>
  <si>
    <t>58160-0825-52 
(10 pack – 1 dose syringe)</t>
  </si>
  <si>
    <t>00006-4095-02 
(10 pack – 1 dose syringe)</t>
  </si>
  <si>
    <t>00006-4897-00
(10 pack – 1 dose vial)</t>
  </si>
  <si>
    <t xml:space="preserve">Haemophilus influenzae type b vaccine (Hib), PRP-OMP conjugate, 3 dose schedule, for intramuscular use </t>
  </si>
  <si>
    <t>49281-0545-03
(5 pack – 1 dose vial)</t>
  </si>
  <si>
    <t>Haemophilus influenzae type b vaccine (Hib), PRP-T conjugate, 4 dose schedule, for intramuscular use</t>
  </si>
  <si>
    <t>Rotavirus vaccine, pentavalent (RV5), 3 dose schedule, live, for oral use</t>
  </si>
  <si>
    <t xml:space="preserve">Rotavirus vaccine, human, attenuated (RV1), 2 dose schedule, live, for oral use </t>
  </si>
  <si>
    <t>Diphtheria, tetanus toxoids, acellular pertussis vaccine and inactivated poliovirus vaccine (DTaP-IPV), when administered to children 4 through 6 years of age, for intramuscular use</t>
  </si>
  <si>
    <t>Diphtheria, tetanus toxoids, acellular pertussis vaccine, Haemophilus influenzae type b, and inactivated poliovirus vaccine, (DTaP-IPV/Hib), for intramuscular use</t>
  </si>
  <si>
    <t>49281-0286-10
(10 pack – 1 dose vial)</t>
  </si>
  <si>
    <t>Diphtheria, tetanus toxoids, and acellular pertussis vaccine (DTaP), when administered to individuals younger than seven years, for intramuscular use</t>
  </si>
  <si>
    <t>DT (pediatric)</t>
  </si>
  <si>
    <t>n/a</t>
  </si>
  <si>
    <t>00006-4681-00
(10 pack – 1 dose vial)</t>
  </si>
  <si>
    <t>Measles, mumps and rubella virus vaccine (MMR), live, for subcutaneous use</t>
  </si>
  <si>
    <t>00006-4171-00
(10 pack – 1 dose vial)</t>
  </si>
  <si>
    <t xml:space="preserve">Measles, mumps, rubella, and varicella vaccine (MMRV), live, for subcutaneous use </t>
  </si>
  <si>
    <t>Poliovirus vaccine, inactivated (IPV), for subcutaneous or intramuscular use</t>
  </si>
  <si>
    <t>49281-0215-15 
(10 pack – 1 dose syringe)</t>
  </si>
  <si>
    <t>Tetanus and diphtheria toxoids adsorbed (Td), preservative free, when administered to individuals 7 years or older, for intramuscular use</t>
  </si>
  <si>
    <t>Tetanus, diphtheria toxoids and acellular pertussis vaccine (Tdap), when administered to individuals 7 years or older, for intramuscular use</t>
  </si>
  <si>
    <t>49281-0400-10 
(10 pack – 1 dose vial)</t>
  </si>
  <si>
    <t>00006-4827-00
(10 pack – 1 dose vial)</t>
  </si>
  <si>
    <t xml:space="preserve">Varicella virus vaccine (VAR), live, for subcutaneous use </t>
  </si>
  <si>
    <t>58160-0811-52 
(10 pack – 1 dose syringe)</t>
  </si>
  <si>
    <t>Diphtheria, tetanus toxoids, acellular pertussis vaccine, hepatitis B, and inactivated poliovirus vaccine (DTaP-HepB-IPV), for intramuscular use</t>
  </si>
  <si>
    <t>Pediarix®</t>
  </si>
  <si>
    <t>00006-4837-03
(10 pack – 1 dose syringe)</t>
  </si>
  <si>
    <t xml:space="preserve">Pneumococcal polysaccharide vaccine, 23-valent (PPSV23), adult or immunosuppressed patient dosage, when administered to individuals 2 years or older, for subcutaneous or intramuscular use </t>
  </si>
  <si>
    <t xml:space="preserve">Meningococcal conjugate vaccine, serogroups A, C, Y and W-135, quadrivalent (MCV4 or MenACWY), for intramuscular use </t>
  </si>
  <si>
    <t>58160-0955-09
(5 pack – 1 dose vial)</t>
  </si>
  <si>
    <t>Hepatitis B vaccine (HepB), pediatric/adolescent dosage, 3 dose schedule, for intramuscular use</t>
  </si>
  <si>
    <t>58160-0820-52
(10 pack – 1 dose syringe)</t>
  </si>
  <si>
    <t xml:space="preserve">19515-0906-52 
(10 pack – 1 dose syringe) </t>
  </si>
  <si>
    <t>Influenza virus vaccine, quadrivalent (IIV4), split virus, preservative free, 0.5 mL dosage, for intramuscular use</t>
  </si>
  <si>
    <t>49281-0419-50 
(10 pack – 1 dose syringe)</t>
  </si>
  <si>
    <t>Fluzone®
Quadrivalent</t>
  </si>
  <si>
    <t>49281-0631-15 
(10 dose vial)</t>
  </si>
  <si>
    <t>Influenza virus vaccine, quadrivalent (IIV4), split virus, 0.5 mL dosage, for intramuscular use</t>
  </si>
  <si>
    <t>66019-0306-10 
(10 pack- 1 dose sprayer (Intranasal))</t>
  </si>
  <si>
    <t>Influenza virus vaccine, quadrivalent, live (LAIV4), for intranasal use</t>
  </si>
  <si>
    <t>FluMist®
Quadrivalent</t>
  </si>
  <si>
    <t>Influenza virus vaccine, quadrivalent (ccIIV4), derived from cell cultures, subunit, preservative and antibiotic free, 0.5 mL dosage, for intramuscular use</t>
  </si>
  <si>
    <t>Trade Name(s)</t>
  </si>
  <si>
    <t>7/1/2015 (FY 2016)</t>
  </si>
  <si>
    <t>7/1/2016 (FY 2017)</t>
  </si>
  <si>
    <t>7/1/2017 (FY 2018)</t>
  </si>
  <si>
    <t xml:space="preserve">7/1/2018 (FY 2019) </t>
  </si>
  <si>
    <t>7/1/2019 (FY 2020)</t>
  </si>
  <si>
    <t>CDC Market Survey (FY 2017)</t>
  </si>
  <si>
    <t>CDC Market Survey (FY 2018)</t>
  </si>
  <si>
    <t>CDC Private Sector Cost(FY 2019)</t>
  </si>
  <si>
    <t>CDC Private Sector Cost(FY 2020)</t>
  </si>
  <si>
    <t>Twinrix</t>
  </si>
  <si>
    <t>MenHibrix</t>
  </si>
  <si>
    <t>Gardasil</t>
  </si>
  <si>
    <t>Cervarix</t>
  </si>
  <si>
    <t>Rotarix</t>
  </si>
  <si>
    <t>Flumist</t>
  </si>
  <si>
    <t>Flucelvax</t>
  </si>
  <si>
    <t>Fluzone Pediatric Preservative Free (PF)</t>
  </si>
  <si>
    <t>Fluzone Preservative Free (PF)</t>
  </si>
  <si>
    <t>Fluarix Preservative Free (PF)</t>
  </si>
  <si>
    <t>Fluvirin Preservative Free (PF)</t>
  </si>
  <si>
    <t>Afluria Preservative Free (PF)</t>
  </si>
  <si>
    <t>Fluzone</t>
  </si>
  <si>
    <t>FluLaval</t>
  </si>
  <si>
    <t>Average</t>
  </si>
  <si>
    <t>Special Credit</t>
  </si>
  <si>
    <t>SECTION A</t>
  </si>
  <si>
    <t>Monthly Doses Requested by WA DOH in Replenishment Request</t>
  </si>
  <si>
    <t>58160-0812-11 / 0812-52</t>
  </si>
  <si>
    <t xml:space="preserve">58160-0825-11/ 825-52 </t>
  </si>
  <si>
    <t>00006-4831-41 / 4095-02</t>
  </si>
  <si>
    <t>58160-0820-11 / 0820-52</t>
  </si>
  <si>
    <t>00006-4897-00 (do not use after 06/2019 - used other line item</t>
  </si>
  <si>
    <t>49281-0545-05 / 03</t>
  </si>
  <si>
    <t>00006-4045-41 // 6-4121-02</t>
  </si>
  <si>
    <t xml:space="preserve">00006-4119-03 </t>
  </si>
  <si>
    <t>46028-0114-02 //  58160-0976-20</t>
  </si>
  <si>
    <t>00006-4999-00 // 00006-4171-00</t>
  </si>
  <si>
    <t>00006-4943-00 / 00006-4837-03</t>
  </si>
  <si>
    <t>49281-0215-10 // 49281-0215-15</t>
  </si>
  <si>
    <t>58160-0842-11 //842-52</t>
  </si>
  <si>
    <t>49281-0400-10 // 400-20</t>
  </si>
  <si>
    <t>49281-0419-50 (2019)/49281-0518-25 (2018)49820-0517-25 (2017)</t>
  </si>
  <si>
    <t>19515-0906-52(2019)/58160-0905-52 (2017)</t>
  </si>
  <si>
    <t>49281-0416-50 (2016)</t>
  </si>
  <si>
    <t>49281-0631-15(2019)/49281-0629-15 (2018) 49281-0627-15 (2017)</t>
  </si>
  <si>
    <t>66019-0305-10 (2018)/66019-306-10 (2019)</t>
  </si>
  <si>
    <t>section A</t>
  </si>
  <si>
    <t>DOH Prices</t>
  </si>
  <si>
    <t>Contract Prices</t>
  </si>
  <si>
    <t xml:space="preserve">58160-0811-52 / </t>
  </si>
  <si>
    <t>58160-0825-11 / 0825-52</t>
  </si>
  <si>
    <t>00006-4898-00</t>
  </si>
  <si>
    <t>mar</t>
  </si>
  <si>
    <t>apr</t>
  </si>
  <si>
    <t>58160-0842-11 / 842-52</t>
  </si>
  <si>
    <t>49281-0400-10 / 0400-20</t>
  </si>
  <si>
    <t>Monthly Dollar Value of Replenishment Request</t>
  </si>
  <si>
    <t>x</t>
  </si>
  <si>
    <t>58160-0820-11</t>
  </si>
  <si>
    <t>49281-0545-05</t>
  </si>
  <si>
    <t>Sub Total</t>
  </si>
  <si>
    <t>DOH indirect %</t>
  </si>
  <si>
    <t>Indirect Cost</t>
  </si>
  <si>
    <t>SECTION B</t>
  </si>
  <si>
    <t>W V A Pricing Grid Prices (May-10 thru May 11 use grid 06/28/10) (Jun-11  use grid 06/01/11 exception for influenza use grid 06/01/11 on March-11 purchase)</t>
  </si>
  <si>
    <t xml:space="preserve">W V A Pricing Grid Prices </t>
  </si>
  <si>
    <t>removed from CDC list</t>
  </si>
  <si>
    <t>00006-4999-00</t>
  </si>
  <si>
    <t>PNEUMO</t>
  </si>
  <si>
    <t>section B</t>
  </si>
  <si>
    <t>Monthly Dollar Value of Vaccinnes at W V A Grid Price</t>
  </si>
  <si>
    <t>WVA Markup</t>
  </si>
  <si>
    <t>WVA Markup %</t>
  </si>
  <si>
    <t>Historical Grid Price Trend</t>
  </si>
  <si>
    <t>70461-0420-10
(10 pack – 1 dose syringe)</t>
  </si>
  <si>
    <t>00006-4837-03</t>
  </si>
  <si>
    <t>90649</t>
  </si>
  <si>
    <t>49281-0517-25</t>
  </si>
  <si>
    <t>NOTE: The WVA reserves the right to modify the Assessment Grid in effect at any time with Board approval and appropriate notification of payers.</t>
  </si>
  <si>
    <t>Percent change 7/1/2019 to 7/1/2020</t>
  </si>
  <si>
    <t>Twinrix®</t>
  </si>
  <si>
    <t>CURRENT, PROPOSED GRID</t>
  </si>
  <si>
    <t>2020-2021 Pediatric Influenza Vaccine Assessments</t>
  </si>
  <si>
    <t>PROPOSED REVISED GRID</t>
  </si>
  <si>
    <t>70461-0320-03 (10 pack - 1 dose syringe)</t>
  </si>
  <si>
    <r>
      <t>66019-030</t>
    </r>
    <r>
      <rPr>
        <sz val="11"/>
        <rFont val="Calibri"/>
        <family val="2"/>
        <scheme val="minor"/>
      </rPr>
      <t>6</t>
    </r>
    <r>
      <rPr>
        <sz val="11"/>
        <color theme="1"/>
        <rFont val="Calibri"/>
        <family val="2"/>
        <scheme val="minor"/>
      </rPr>
      <t>-10 
(10 pack- 1 dose sprayer (Intranasal))</t>
    </r>
  </si>
  <si>
    <t>66019-0307-10 
(10 pack- 1 dose sprayer (Intranasal))</t>
  </si>
  <si>
    <t>2020 Codes</t>
  </si>
  <si>
    <t>FluLaval® Quadrivalent</t>
  </si>
  <si>
    <t>Fluzone®
Quadrivalent SYR</t>
  </si>
  <si>
    <r>
      <t xml:space="preserve">Fluzone®
Quadrivalent </t>
    </r>
    <r>
      <rPr>
        <sz val="11"/>
        <color rgb="FFFF0000"/>
        <rFont val="Calibri"/>
        <family val="2"/>
        <scheme val="minor"/>
      </rPr>
      <t>MDV</t>
    </r>
  </si>
  <si>
    <r>
      <t>49281-063</t>
    </r>
    <r>
      <rPr>
        <sz val="11"/>
        <color rgb="FFFF0000"/>
        <rFont val="Calibri"/>
        <family val="2"/>
        <scheme val="minor"/>
      </rPr>
      <t>3</t>
    </r>
    <r>
      <rPr>
        <sz val="11"/>
        <color theme="1"/>
        <rFont val="Calibri"/>
        <family val="2"/>
        <scheme val="minor"/>
      </rPr>
      <t>-15 
(10 dose vial)</t>
    </r>
  </si>
  <si>
    <t>70461-0319-03 (10 pack - 1 dose syringe)</t>
  </si>
  <si>
    <r>
      <t>49281-04</t>
    </r>
    <r>
      <rPr>
        <sz val="11"/>
        <color rgb="FFFF0000"/>
        <rFont val="Calibri"/>
        <family val="2"/>
        <scheme val="minor"/>
      </rPr>
      <t>20</t>
    </r>
    <r>
      <rPr>
        <sz val="11"/>
        <color theme="1"/>
        <rFont val="Calibri"/>
        <family val="2"/>
        <scheme val="minor"/>
      </rPr>
      <t>-50 
(10 pack – 1 dose syringe)</t>
    </r>
  </si>
  <si>
    <r>
      <t>19515-</t>
    </r>
    <r>
      <rPr>
        <sz val="11"/>
        <color rgb="FFFF0000"/>
        <rFont val="Calibri"/>
        <family val="2"/>
        <scheme val="minor"/>
      </rPr>
      <t>0816</t>
    </r>
    <r>
      <rPr>
        <sz val="11"/>
        <color theme="1"/>
        <rFont val="Calibri"/>
        <family val="2"/>
        <scheme val="minor"/>
      </rPr>
      <t xml:space="preserve">-52
(10 pack – 1 dose syringe) </t>
    </r>
  </si>
  <si>
    <t>Avg</t>
  </si>
  <si>
    <t>Weighted Avg</t>
  </si>
  <si>
    <t>(92000×13.66+120000×13.50) / (92000+120000) = 13.56943396</t>
  </si>
  <si>
    <t>Fluzone® Quadrivalent SYR</t>
  </si>
  <si>
    <t>General Instructions:</t>
  </si>
  <si>
    <t xml:space="preserve">1. On the Admin budget tab, add columns for each month of the year you are working on.  Work with Patrick and Julia to develop the admin budget and </t>
  </si>
  <si>
    <t>detail by month.</t>
  </si>
  <si>
    <t>2. Check the workpaper links from the Admin budget monthly columns to the Cash Flow Projection to be certain they are linking correctly.</t>
  </si>
  <si>
    <t>3. On the Cash Flow tab, add monthly columns and an annual total column for year 3 of projection.</t>
  </si>
  <si>
    <t>4. On the Cash Flow tab, update the formulas for the year you added.</t>
  </si>
  <si>
    <t>6. On the Cash Flow tab, update the sell price (Section C) based upon instructions from Patrick and Julia.  Instructions may be to make the sell price a percentage of the CDC Contract Price, for example 101%, to keep the price the same as last year, or other options.</t>
  </si>
  <si>
    <t>7. Based upon the sell price in Section C, copy the information to years 2 and 3.  Consult with Patrick and Julia whether to use an inflation factor.</t>
  </si>
  <si>
    <t>5. On the Cash Flow tab, update the number of doses (Section A) and CDC contract price (Section B) for the year you are working on using information from the DOH Projection Packets.  Use this information to estimate the doses for years 2 and 3.</t>
  </si>
  <si>
    <t>8. Copy the formulas in Section D to year 3 to calculate the staggered cash receipts.</t>
  </si>
  <si>
    <t>9. On the Summary Tab, move the current year column to the historical/projected side of the worksheet.  Add another year for year 3.</t>
  </si>
  <si>
    <t>10. On the Summary Tab, adjust the assumptions based upon input from Patrick and Julia</t>
  </si>
  <si>
    <t>11. Link the summary totals for year 3 to the Cash Flow tab.</t>
  </si>
  <si>
    <t>Fluzone® Quadrivalent MDV</t>
  </si>
  <si>
    <t>2022 increase</t>
  </si>
  <si>
    <t>Pediatric/VFC Vaccine Price List</t>
  </si>
  <si>
    <t>CDC Cost/ Dose</t>
  </si>
  <si>
    <t>Private Sector Cost/ Dose</t>
  </si>
  <si>
    <t>Contract End Date</t>
  </si>
  <si>
    <t>Manufacturer</t>
  </si>
  <si>
    <t>Contract Number</t>
  </si>
  <si>
    <t>Sanofi Pasteur</t>
  </si>
  <si>
    <t>58160-0810-52</t>
  </si>
  <si>
    <t>GlaxoSmithKline</t>
  </si>
  <si>
    <t>58160-0812-52</t>
  </si>
  <si>
    <t>00006-4095-02</t>
  </si>
  <si>
    <t>Merck</t>
  </si>
  <si>
    <t>Hepatitis A-Hepatitis B 18 only [3]</t>
  </si>
  <si>
    <t>58160-0815-52</t>
  </si>
  <si>
    <t>Hepatitis B [5]</t>
  </si>
  <si>
    <t>Recombivax</t>
  </si>
  <si>
    <t>HB®</t>
  </si>
  <si>
    <t>Pfizer</t>
  </si>
  <si>
    <t>Pneumococcal</t>
  </si>
  <si>
    <t>25 pack – 1 dose tube</t>
  </si>
  <si>
    <t>58160-0842-52</t>
  </si>
  <si>
    <t>5 pack – 1 dose syringe</t>
  </si>
  <si>
    <t>00006-4093-02</t>
  </si>
  <si>
    <t>1 pack – 1 dose syringe</t>
  </si>
  <si>
    <t>49281-0400-15</t>
  </si>
  <si>
    <t>Pediatric Vaccine Price List</t>
  </si>
  <si>
    <t>200-2016-89088</t>
  </si>
  <si>
    <t>200-2016-89085</t>
  </si>
  <si>
    <t>10 pack – 1 dose T-L syringe</t>
  </si>
  <si>
    <t>200-2016-89086</t>
  </si>
  <si>
    <t>HIBMENCY [3]</t>
  </si>
  <si>
    <t>MENHIBRIX®</t>
  </si>
  <si>
    <t>58160-0801-11</t>
  </si>
  <si>
    <t>200-2016-89087</t>
  </si>
  <si>
    <t>46028-0114-01</t>
  </si>
  <si>
    <t>46028-0114-02</t>
  </si>
  <si>
    <t>Tetanus &amp; Diphtheria Toxoids [3]</t>
  </si>
  <si>
    <t>2021 Increase</t>
  </si>
  <si>
    <t>2020 Increase</t>
  </si>
  <si>
    <t>2019 Increase</t>
  </si>
  <si>
    <t>2018 Increase</t>
  </si>
  <si>
    <t>Meningococcal polysaccharide (groups A, C, Y, W-135) tetanus toxoid conjugate vaccine .5mL dose, preservative free</t>
  </si>
  <si>
    <t>Vaxelis™</t>
  </si>
  <si>
    <t>Diphtheria and tetanus toxoids and acellular pertussis adsorbed, inactivated poliovirus, Haemophilus b conjugate (meningococcal protein conjugate), and Hepatitis B (recombinant) vaccine</t>
  </si>
  <si>
    <t>Skip directly to site content Skip directly to page options Skip directly to A-Z link</t>
  </si>
  <si>
    <t xml:space="preserve">Centers for Disease Control and Prevention. CDC twenty four seven. Saving Lives, Protecting People </t>
  </si>
  <si>
    <t xml:space="preserve">Search </t>
  </si>
  <si>
    <t>× Vaccines site</t>
  </si>
  <si>
    <t>Vaccines site All CDC</t>
  </si>
  <si>
    <t xml:space="preserve">Submit </t>
  </si>
  <si>
    <t>For a full list of topics: A-Z Index</t>
  </si>
  <si>
    <t xml:space="preserve">Advanced Search </t>
  </si>
  <si>
    <t>Vaccines for Children Program (VFC)</t>
  </si>
  <si>
    <t xml:space="preserve">Section Navigation </t>
  </si>
  <si>
    <t xml:space="preserve">CDC Home </t>
  </si>
  <si>
    <t>Facebook</t>
  </si>
  <si>
    <t>Twitter</t>
  </si>
  <si>
    <t>LinkedIn</t>
  </si>
  <si>
    <t>Syndicate</t>
  </si>
  <si>
    <t>Archived CDC Vaccine Price List as of April 6, 2016</t>
  </si>
  <si>
    <t>Related Pages</t>
  </si>
  <si>
    <t>On This Page</t>
  </si>
  <si>
    <t>Adult Vaccine Price List</t>
  </si>
  <si>
    <t>Pediatric Influenza Vaccine Price List</t>
  </si>
  <si>
    <t>Adult Influenza Vaccine Price List</t>
  </si>
  <si>
    <t>« Back to Vaccines For Children program</t>
  </si>
  <si>
    <t>« Back to Imunization Managers Home page</t>
  </si>
  <si>
    <t>Prices last reviewed/updated: April 6, 2016</t>
  </si>
  <si>
    <t>Note: The CDC Vaccine Price Lists posted on this website provide current vaccine contract prices and list the private sector vaccine prices for general information. Contract prices are those for CDC vaccine contracts that are established for the purchase of vaccines by immunization programs that receive CDC immunization grant funds (i.e., state health departments, certain large city immunization projects, and certain current and former U.S. territories). Private providers and private citizens cannot directly purchase vaccines through CDC contracts. Private sector prices are those reported by vaccine manufacturers annually to CDC. All questions regarding the private sector prices should be directed to the manufacturers.</t>
  </si>
  <si>
    <t>Vaccine Supply Information (for routine vaccines)</t>
  </si>
  <si>
    <t>Vaccine package insert informationexternal icon</t>
  </si>
  <si>
    <t>From this page, you can get to all of the vaccines licensed in the US. Each product page includes links to the prescribing information (package inserts).</t>
  </si>
  <si>
    <t>As of 5-14-10, the CDC Vaccine Price List also shows the NDC code and contract number for each vaccine.</t>
  </si>
  <si>
    <t>Archived Pages:</t>
  </si>
  <si>
    <t>Current Price List</t>
  </si>
  <si>
    <t>Archived Price List 2008-current</t>
  </si>
  <si>
    <t xml:space="preserve"> Top of Page</t>
  </si>
  <si>
    <t>Hepatitis A-Adult [5]</t>
  </si>
  <si>
    <t>00006-4096-02</t>
  </si>
  <si>
    <t>200-2015-62836</t>
  </si>
  <si>
    <t>00006-4841-41</t>
  </si>
  <si>
    <t>Hepatitis A Adult [5]</t>
  </si>
  <si>
    <t>58160-0826-11</t>
  </si>
  <si>
    <t>200-2015-62835</t>
  </si>
  <si>
    <t>58160-0826-52</t>
  </si>
  <si>
    <t>Hepatitis A-Hepatitis B Adult [3]</t>
  </si>
  <si>
    <t>58160-0815-11</t>
  </si>
  <si>
    <t>Hepatitis B-Adult [5]</t>
  </si>
  <si>
    <t>00006-4995-41</t>
  </si>
  <si>
    <t>00006-4094-02</t>
  </si>
  <si>
    <t>10 pack- 1 dose syringe</t>
  </si>
  <si>
    <t>Engerix-B®</t>
  </si>
  <si>
    <t>58160-0821-11</t>
  </si>
  <si>
    <t>58160-0821-52</t>
  </si>
  <si>
    <t>HPV-Human Papillomavirus 9 Valent [5]</t>
  </si>
  <si>
    <t>Measles, Mumps, &amp; Rubella-Adult [1]</t>
  </si>
  <si>
    <t>10 pack – 1 dose vials</t>
  </si>
  <si>
    <t>Meningococcal Conjugate [5]</t>
  </si>
  <si>
    <t>Menactra</t>
  </si>
  <si>
    <t>200-2015-62838</t>
  </si>
  <si>
    <t>200-2015-62837</t>
  </si>
  <si>
    <t>13-valent [5] (Adult)</t>
  </si>
  <si>
    <t>Prevnar 13™</t>
  </si>
  <si>
    <t>10 pack – 1 dose syringes</t>
  </si>
  <si>
    <t>10 pack – single dose vial</t>
  </si>
  <si>
    <t>Tetanus and Diphtheria Toxoids[3]</t>
  </si>
  <si>
    <t>Tenivac</t>
  </si>
  <si>
    <t>Adacel</t>
  </si>
  <si>
    <t>Varicella-Adult [5]</t>
  </si>
  <si>
    <t>Zoster Vaccine Live</t>
  </si>
  <si>
    <t>Zostavax®</t>
  </si>
  <si>
    <t>00006-4963-41</t>
  </si>
  <si>
    <t>Note: The table below reflects new contracts for the 2016-2017 Pediatric Flu.</t>
  </si>
  <si>
    <t>Influenza [5]</t>
  </si>
  <si>
    <t>(Age 6 months and older)</t>
  </si>
  <si>
    <t>Fluzone®</t>
  </si>
  <si>
    <t>Quadrivalent</t>
  </si>
  <si>
    <t>49281-0625-15</t>
  </si>
  <si>
    <t>200-2016-88487</t>
  </si>
  <si>
    <t>(Age 6-35 months)</t>
  </si>
  <si>
    <t>Pediatric dose</t>
  </si>
  <si>
    <t>No Preservative</t>
  </si>
  <si>
    <t>49281-0516-25</t>
  </si>
  <si>
    <t>(Age 36 months and older)</t>
  </si>
  <si>
    <t>No-Preservative</t>
  </si>
  <si>
    <t>49281-0416-10</t>
  </si>
  <si>
    <t>Fluarix®</t>
  </si>
  <si>
    <t>Preservative Free</t>
  </si>
  <si>
    <t>58160-0905-52</t>
  </si>
  <si>
    <t>200-2016-88484</t>
  </si>
  <si>
    <t>19515-0903-11</t>
  </si>
  <si>
    <t>(Age 4 years and older)</t>
  </si>
  <si>
    <t>Fluvirin®</t>
  </si>
  <si>
    <t>70461-0119-10</t>
  </si>
  <si>
    <t>Novartis</t>
  </si>
  <si>
    <t>200-2016-88486</t>
  </si>
  <si>
    <t>Live, Intranasal (Age 2-49 years)</t>
  </si>
  <si>
    <t>FluMist®</t>
  </si>
  <si>
    <t>66019-0303-10</t>
  </si>
  <si>
    <t>10 pack- 1 dose sprayer (Intranasal)</t>
  </si>
  <si>
    <t>MedImmune</t>
  </si>
  <si>
    <t>200-2016-88485</t>
  </si>
  <si>
    <t>(Age 9 years and older)</t>
  </si>
  <si>
    <t>Afluria®</t>
  </si>
  <si>
    <t>33332-0016-01</t>
  </si>
  <si>
    <t>10 pack-1 dose</t>
  </si>
  <si>
    <t>syringe</t>
  </si>
  <si>
    <t>bioCSL</t>
  </si>
  <si>
    <t>200-2016-88483</t>
  </si>
  <si>
    <t>33332-0116-10</t>
  </si>
  <si>
    <t>Note: The table below reflects new contracts for the 2016-2017 Adult Flu.</t>
  </si>
  <si>
    <t>200-2016-88482</t>
  </si>
  <si>
    <t>200-2016-88480</t>
  </si>
  <si>
    <t>200-2016-88479</t>
  </si>
  <si>
    <t>200-2016-88478</t>
  </si>
  <si>
    <t>(Age 18 years and older)</t>
  </si>
  <si>
    <t>Flublok® No Preservative</t>
  </si>
  <si>
    <t>42874-0016-10</t>
  </si>
  <si>
    <t>Protein Sciences</t>
  </si>
  <si>
    <t>200-2016-88481</t>
  </si>
  <si>
    <t>Footnotes</t>
  </si>
  <si>
    <t>1. Vaccine cost includes $2.25 dose Federal Excise Tax</t>
  </si>
  <si>
    <t>2. Vaccine cost includes $3.00 per dose Federal Excise Tax</t>
  </si>
  <si>
    <t>3. Vaccine cost includes $1.50 per dose Federal Excise Tax</t>
  </si>
  <si>
    <t>4. Vaccine cost includes $3.75 per dose Federal Excise Tax</t>
  </si>
  <si>
    <t>5. Vaccine cost includes $0.75 per dose Federal Excise Tax</t>
  </si>
  <si>
    <t>Page last reviewed: May 2, 2016</t>
  </si>
  <si>
    <t>Content source: National Center for Immunization and Respiratory Diseases</t>
  </si>
  <si>
    <t>homeVFC Home</t>
  </si>
  <si>
    <t>For Awardeesplus icon</t>
  </si>
  <si>
    <t>Vaccine Management &amp; Accountabilityplus icon</t>
  </si>
  <si>
    <t>CDC Vaccine Price List</t>
  </si>
  <si>
    <t>Vaccine Management</t>
  </si>
  <si>
    <t>Federal Excise Tax Credit &amp; FluMist Replacement Program</t>
  </si>
  <si>
    <t>Fraud &amp; Abuse</t>
  </si>
  <si>
    <t>Program Managementplus icon</t>
  </si>
  <si>
    <t>Surveys</t>
  </si>
  <si>
    <t>Awareness &amp; Promotional Materials</t>
  </si>
  <si>
    <t>For Providersplus icon</t>
  </si>
  <si>
    <t>VFC-ACIP Resolutions</t>
  </si>
  <si>
    <t>Eligibility Criteria</t>
  </si>
  <si>
    <t>Provider Questions &amp; Answersplus icon</t>
  </si>
  <si>
    <t>Why Join &amp; How to Become a VFC Provider</t>
  </si>
  <si>
    <t>Healthcare Provider Information Flyer</t>
  </si>
  <si>
    <t>Answers to Parents’ Questions</t>
  </si>
  <si>
    <t>Medicaid FAQs &amp; Other Eligibility Issues</t>
  </si>
  <si>
    <t>PREP Act Impact on VFC Program</t>
  </si>
  <si>
    <t>How Medicaid &amp; VFC Work Together</t>
  </si>
  <si>
    <t>Filing VAERS or CMR Reports</t>
  </si>
  <si>
    <t>For Parentsplus icon</t>
  </si>
  <si>
    <t>Detailed Questions &amp; Answers</t>
  </si>
  <si>
    <t>Brief Answers to Common Questions</t>
  </si>
  <si>
    <t>VFC Contacts</t>
  </si>
  <si>
    <t>Publications</t>
  </si>
  <si>
    <t>About VFCplus icon</t>
  </si>
  <si>
    <t>Vaccine Supply Policy</t>
  </si>
  <si>
    <t>VFC Acronyms</t>
  </si>
  <si>
    <t>HAVE QUESTIONS?</t>
  </si>
  <si>
    <t>Visit CDC-INFO</t>
  </si>
  <si>
    <t>Call 800-232-4636</t>
  </si>
  <si>
    <t>Email CDC-INFO</t>
  </si>
  <si>
    <t>Open 24/7</t>
  </si>
  <si>
    <t>CDC INFORMATION</t>
  </si>
  <si>
    <t>About CDC</t>
  </si>
  <si>
    <t>Jobs</t>
  </si>
  <si>
    <t>Funding</t>
  </si>
  <si>
    <t>Policies</t>
  </si>
  <si>
    <t>File Viewers &amp; Players</t>
  </si>
  <si>
    <t>Privacy</t>
  </si>
  <si>
    <t>FOIA</t>
  </si>
  <si>
    <t>No Fear Act</t>
  </si>
  <si>
    <t>OIG</t>
  </si>
  <si>
    <t>Nondiscrimination</t>
  </si>
  <si>
    <t>Accessibility</t>
  </si>
  <si>
    <t>CONNECT WITH CDC</t>
  </si>
  <si>
    <t>Instagram</t>
  </si>
  <si>
    <t>Snapchat</t>
  </si>
  <si>
    <t>Youtube</t>
  </si>
  <si>
    <t>CDC TV</t>
  </si>
  <si>
    <t>RSS</t>
  </si>
  <si>
    <t>Email</t>
  </si>
  <si>
    <t xml:space="preserve">U.S. Department of Health &amp; Human Services </t>
  </si>
  <si>
    <t xml:space="preserve">USA.gov </t>
  </si>
  <si>
    <t xml:space="preserve">CDC Website Exit Disclaimer external icon </t>
  </si>
  <si>
    <t>Exit Notification/Disclaimer Policy</t>
  </si>
  <si>
    <t>Close</t>
  </si>
  <si>
    <t>Links with this icon indicate that you are leaving the CDC website.</t>
  </si>
  <si>
    <t>The Centers for Disease Control and Prevention (CDC) cannot attest to the accuracy of a non-federal website.</t>
  </si>
  <si>
    <t>Linking to a non-federal website does not constitute an endorsement by CDC or any of its employees of the sponsors or the information and products presented on the website.</t>
  </si>
  <si>
    <t>You will be subject to the destination website's privacy policy when you follow the link.</t>
  </si>
  <si>
    <t>CDC is not responsible for Section 508 compliance (accessibility) on other federal or private website.</t>
  </si>
  <si>
    <t>For more information on CDC's web notification policies, see Website Disclaimers.</t>
  </si>
  <si>
    <t>Cancel Continue</t>
  </si>
  <si>
    <t>58160-0812-52
(10 pack – 1 dose syringe)</t>
  </si>
  <si>
    <t>49281-0564-15
(10 pack – 1 dose syringe)</t>
  </si>
  <si>
    <t>49281-0511-05 
(5 pack – 1 dose vial)</t>
  </si>
  <si>
    <t xml:space="preserve">58160-0810-52 
(10 pack – 1 dose syringe) </t>
  </si>
  <si>
    <t>49281-0215-10
(10 pack – 1 dose vial)</t>
  </si>
  <si>
    <t xml:space="preserve">58160-0842-52
(10 pack – 1 dose syringe) </t>
  </si>
  <si>
    <t xml:space="preserve">49281-0400-20
(5 pack – 1 dose syringe) </t>
  </si>
  <si>
    <t>00006-4093-02
(10 pack – 1 dose syringe)</t>
  </si>
  <si>
    <t>63361-0243-15
(10 pack – 1 dose syringe)</t>
  </si>
  <si>
    <t>MenQuadfi™</t>
  </si>
  <si>
    <t>58160-0824-15
(10 pack – 1 dose vial)</t>
  </si>
  <si>
    <t>Priorix</t>
  </si>
  <si>
    <t>00006-4329-03
(10 pack – 1 dose syringe)</t>
  </si>
  <si>
    <t>Pneumococcal conjugate PCV15, polysaccharide CRM197 conjugate, adjuvant, PF</t>
  </si>
  <si>
    <r>
      <t>Vaxneuvance</t>
    </r>
    <r>
      <rPr>
        <b/>
        <vertAlign val="superscript"/>
        <sz val="13"/>
        <rFont val="Segoe UI"/>
        <family val="2"/>
      </rPr>
      <t>TM</t>
    </r>
  </si>
  <si>
    <t>HPV</t>
  </si>
  <si>
    <t>Inactivated Poliovirus</t>
  </si>
  <si>
    <t xml:space="preserve">For Dosage-Based Assessment (DBA) Billing Used for </t>
  </si>
  <si>
    <t>Commercially Insured Patients Under the Age of 19.</t>
  </si>
  <si>
    <t>Hepatitis A</t>
  </si>
  <si>
    <t>Hepatitis B</t>
  </si>
  <si>
    <t>58160-0740-21
(10 pack – 1 oral dose)</t>
  </si>
  <si>
    <t xml:space="preserve">Pneumococcal conjugate vaccine, 20 valent (PCV20), for intramuscular use </t>
  </si>
  <si>
    <t>Meningococcal Conjugate</t>
  </si>
  <si>
    <t>Influenza</t>
  </si>
  <si>
    <t>PRINTABLE ASSESSMENT GRID TAB</t>
  </si>
  <si>
    <r>
      <t>Prevnar 20</t>
    </r>
    <r>
      <rPr>
        <b/>
        <vertAlign val="superscript"/>
        <sz val="10"/>
        <color theme="1"/>
        <rFont val="Segoe UI"/>
        <family val="2"/>
      </rPr>
      <t>TM</t>
    </r>
  </si>
  <si>
    <t>Severe acute respiratory syndrome coronavirus 2 (SARS-CoV-2) vaccine, mRNA-LNP, spike protein, 30 mcg/0.3 mL dosage, tris-sucrose formulation, for intramuscular use</t>
  </si>
  <si>
    <t>COVID-19</t>
  </si>
  <si>
    <t>RSV - Respiratory Syncytial Virus</t>
  </si>
  <si>
    <t>ABRYSVO™</t>
  </si>
  <si>
    <t>RSV</t>
  </si>
  <si>
    <t>RSV, bivalent, protein subunit RSVpreF, diluent reconstituted, 0.5 mL, PF</t>
  </si>
  <si>
    <t>Respiratory syncytial virus, monoclonal antibody, seasonal dose; 0.5 mL dosage, for intramuscular use</t>
  </si>
  <si>
    <t>Meningococcal pentavalent vaccine, conjugated Men A, C, W, Y- tetanus toxoid carrier, and Men B-FHbp, for intramuscular use</t>
  </si>
  <si>
    <t>58160-0827-30
(10 pack – 1 dose vial)</t>
  </si>
  <si>
    <t>00006-4047-20
(25 pack – 1 oral dose)</t>
  </si>
  <si>
    <t>FluMist® Quadrivalent</t>
  </si>
  <si>
    <t>58160-0726-15
(10 pack – 1 dose vial)</t>
  </si>
  <si>
    <t>Meningococcal B &amp; Conjugate</t>
  </si>
  <si>
    <t>Menveo® Two Vial</t>
  </si>
  <si>
    <t>Menveo® One Vial</t>
  </si>
  <si>
    <t>JYNNEOS®</t>
  </si>
  <si>
    <t>Smallpox and monkeypox vaccine, attenuated vaccinia virus, live, non-replicating, preservative free, 0.5 mL dosage, suspension, for subcutaneous use</t>
  </si>
  <si>
    <t>00005-2000-10
(10 pack – 1 dose syringe)</t>
  </si>
  <si>
    <t>Respiratory syncytial virus, monoclonal antibody, seasonal dose; 1.0 mL dosage, for intramuscular use</t>
  </si>
  <si>
    <t xml:space="preserve">PENBRAYA™ </t>
  </si>
  <si>
    <t>Smallpox &amp; Mpox - Age 18 Only</t>
  </si>
  <si>
    <t>Heamophilus Influenzae</t>
  </si>
  <si>
    <t>49281-0590-10
(10 pack – 1 dose vial)</t>
  </si>
  <si>
    <t>Severe acute respiratory syndrome coronavirus 2 (SARS-CoV-2) vaccine, mRNA-LNP, 25 mcg/0.25 mL dosage, for intramuscular use</t>
  </si>
  <si>
    <t>Severe acute respiratory syndrome coronavirus 2 (SARS-CoV-2) vaccine, mRNA-LNP, 50 mcg/0.5 mL dosage, for intramuscular use</t>
  </si>
  <si>
    <r>
      <t xml:space="preserve">Severe acute respiratory syndrome coronavirus 2 (SARS-CoV-2) vaccine, mRNA-LNP, </t>
    </r>
    <r>
      <rPr>
        <sz val="10"/>
        <color theme="1"/>
        <rFont val="Calibri"/>
        <family val="2"/>
        <scheme val="minor"/>
      </rPr>
      <t>spike protein, 10 mcg/0.3 mL dosage, tris-sucrose formulation, for intramuscular use</t>
    </r>
  </si>
  <si>
    <t>Fluzone® TIV</t>
  </si>
  <si>
    <t>FluLaval® TIV</t>
  </si>
  <si>
    <t>Flucelvax® TIV</t>
  </si>
  <si>
    <t>FluMist® TIV</t>
  </si>
  <si>
    <t>Influenza virus vaccine, trivalent (ccIIV3), derived from cell cultures, subunit, antibiotic free, 0.5 mL dosage, for intramuscular use</t>
  </si>
  <si>
    <t>Influenza virus vaccine, trivalent (IIV3), split virus, preservative free, 0.5 mL dosage, for intramuscular use</t>
  </si>
  <si>
    <t>Influenza virus vaccine, trivalent, live (LAIV3), for intranasal use</t>
  </si>
  <si>
    <t>Spikevax™ (Moderna) (ages 12+ yrs)</t>
  </si>
  <si>
    <t>COMIRNATY® (Pfizer) (ages 12+ yrs)</t>
  </si>
  <si>
    <t>SARS-COV-2 (COVID-19) vaccine, subunit, recombinant spike protein-nanoparticle+Matrix-M1 Adjuvant, preservative free, 5 mcg/0.5 mL dose</t>
  </si>
  <si>
    <t>00069-0600-05 
(5 pack – 1 dose vial)</t>
  </si>
  <si>
    <r>
      <t xml:space="preserve">50632-0001-03 </t>
    </r>
    <r>
      <rPr>
        <b/>
        <sz val="10"/>
        <color rgb="FFC00000"/>
        <rFont val="Arial"/>
        <family val="2"/>
      </rPr>
      <t xml:space="preserve">
</t>
    </r>
    <r>
      <rPr>
        <sz val="10"/>
        <color theme="1"/>
        <rFont val="Segoe UI"/>
        <family val="2"/>
      </rPr>
      <t>(10 pack - 1 dose vial)</t>
    </r>
  </si>
  <si>
    <r>
      <t xml:space="preserve">49281-0575-15 </t>
    </r>
    <r>
      <rPr>
        <sz val="10"/>
        <color theme="1"/>
        <rFont val="Open Sans"/>
        <family val="2"/>
      </rPr>
      <t xml:space="preserve">
(5 pack – 1 dose syringe</t>
    </r>
    <r>
      <rPr>
        <sz val="10"/>
        <color theme="1"/>
        <rFont val="Segoe UI"/>
        <family val="2"/>
      </rPr>
      <t>)</t>
    </r>
  </si>
  <si>
    <r>
      <t>Beyfortus™</t>
    </r>
    <r>
      <rPr>
        <b/>
        <sz val="9"/>
        <color theme="1"/>
        <rFont val="Open Sans"/>
        <family val="2"/>
      </rPr>
      <t xml:space="preserve"> (50mg)</t>
    </r>
  </si>
  <si>
    <r>
      <t xml:space="preserve">49281-0574-15 </t>
    </r>
    <r>
      <rPr>
        <sz val="10"/>
        <color theme="1"/>
        <rFont val="Open Sans"/>
        <family val="2"/>
      </rPr>
      <t xml:space="preserve">
(5 pack – 1 dose syringe</t>
    </r>
    <r>
      <rPr>
        <sz val="10"/>
        <color theme="1"/>
        <rFont val="Segoe UI"/>
        <family val="2"/>
      </rPr>
      <t>)</t>
    </r>
  </si>
  <si>
    <r>
      <t>Beyfortus™</t>
    </r>
    <r>
      <rPr>
        <b/>
        <sz val="9"/>
        <color theme="1"/>
        <rFont val="Open Sans"/>
        <family val="2"/>
      </rPr>
      <t xml:space="preserve"> (100mg)</t>
    </r>
  </si>
  <si>
    <t>PENMENVY</t>
  </si>
  <si>
    <t>VaccineType</t>
  </si>
  <si>
    <t>VaccineBrand</t>
  </si>
  <si>
    <t>CPTCode</t>
  </si>
  <si>
    <t>00069-2377-10</t>
  </si>
  <si>
    <t>COMIRNATY® (Pfizer) (ages 12+yrs)</t>
  </si>
  <si>
    <t>91320</t>
  </si>
  <si>
    <t>00069-2432-10</t>
  </si>
  <si>
    <t>00069-2362-10</t>
  </si>
  <si>
    <t>80777-0287-92</t>
  </si>
  <si>
    <t>91321</t>
  </si>
  <si>
    <t>80777-0291-80</t>
  </si>
  <si>
    <t>80631-0107-10</t>
  </si>
  <si>
    <t>91304</t>
  </si>
  <si>
    <t>80631-0105-02</t>
  </si>
  <si>
    <t>59267-4331-02</t>
  </si>
  <si>
    <t>91319</t>
  </si>
  <si>
    <t>59267-4438-02</t>
  </si>
  <si>
    <t>59267-4315-02</t>
  </si>
  <si>
    <t>91318</t>
  </si>
  <si>
    <t>59267-4426-02</t>
  </si>
  <si>
    <t>80777-0102-95</t>
  </si>
  <si>
    <t>91322</t>
  </si>
  <si>
    <t>80777-0110-93</t>
  </si>
  <si>
    <t>90700</t>
  </si>
  <si>
    <t>49281-0225-10</t>
  </si>
  <si>
    <t>90702</t>
  </si>
  <si>
    <t>DTaP-Hep B-IPV</t>
  </si>
  <si>
    <t xml:space="preserve">Pediarix®
</t>
  </si>
  <si>
    <t>90723</t>
  </si>
  <si>
    <t>49281-0511-05</t>
  </si>
  <si>
    <t>DTaP-IP-HI</t>
  </si>
  <si>
    <t>90698</t>
  </si>
  <si>
    <t>DTaP-IPV</t>
  </si>
  <si>
    <t>90696</t>
  </si>
  <si>
    <t>49281-0564-10</t>
  </si>
  <si>
    <t>49281-0564-15</t>
  </si>
  <si>
    <t>63361-0243-10</t>
  </si>
  <si>
    <t>DTaP-IPV-HIB-HEPB</t>
  </si>
  <si>
    <t>90697</t>
  </si>
  <si>
    <t>63361-0243-15</t>
  </si>
  <si>
    <t>e-IPV</t>
  </si>
  <si>
    <t>90713</t>
  </si>
  <si>
    <t xml:space="preserve">58160-0825-52 </t>
  </si>
  <si>
    <t>90633</t>
  </si>
  <si>
    <t xml:space="preserve">58160-0825-11 </t>
  </si>
  <si>
    <t>05861-0820-52</t>
  </si>
  <si>
    <t>HepA-HepB</t>
  </si>
  <si>
    <t>90636</t>
  </si>
  <si>
    <t>90744</t>
  </si>
  <si>
    <t>90743</t>
  </si>
  <si>
    <t>90648</t>
  </si>
  <si>
    <t>58160-0726-15</t>
  </si>
  <si>
    <t>90647</t>
  </si>
  <si>
    <t>90650</t>
  </si>
  <si>
    <t>00006-4121-02</t>
  </si>
  <si>
    <t>HPV9</t>
  </si>
  <si>
    <t>90651</t>
  </si>
  <si>
    <t>58160-0907-52</t>
  </si>
  <si>
    <t>90686</t>
  </si>
  <si>
    <t>70461-0201-01</t>
  </si>
  <si>
    <t>90674</t>
  </si>
  <si>
    <t>19515-0912-52</t>
  </si>
  <si>
    <t>70461-0320-03</t>
  </si>
  <si>
    <t>70461-0321-03</t>
  </si>
  <si>
    <t>70461-0322-03</t>
  </si>
  <si>
    <t>70461-0323-03</t>
  </si>
  <si>
    <t>70461-0654-03</t>
  </si>
  <si>
    <t>90661</t>
  </si>
  <si>
    <t>70461-0655-03</t>
  </si>
  <si>
    <t>19515-0818-52</t>
  </si>
  <si>
    <t>90688</t>
  </si>
  <si>
    <t>19515-0896-11</t>
  </si>
  <si>
    <t>19515-0909-52</t>
  </si>
  <si>
    <t>19515-0816-52</t>
  </si>
  <si>
    <t>19515-0808-52</t>
  </si>
  <si>
    <t>19515-0814-52</t>
  </si>
  <si>
    <t xml:space="preserve">FluLaval® Quadrivalent
</t>
  </si>
  <si>
    <t>19515-0810-52</t>
  </si>
  <si>
    <t>90656</t>
  </si>
  <si>
    <t xml:space="preserve">19515-0904-52 </t>
  </si>
  <si>
    <t>66019-0305-10</t>
  </si>
  <si>
    <t>FluMist</t>
  </si>
  <si>
    <t>90672</t>
  </si>
  <si>
    <t>FluMist Quadrivalent</t>
  </si>
  <si>
    <t>66019-0307-10</t>
  </si>
  <si>
    <t>66019-0308-10</t>
  </si>
  <si>
    <t>66019-0309-10</t>
  </si>
  <si>
    <t>66019-0310-10</t>
  </si>
  <si>
    <t>66019-0311-10</t>
  </si>
  <si>
    <t>90660</t>
  </si>
  <si>
    <t xml:space="preserve">66019-0112-10 </t>
  </si>
  <si>
    <t>90687</t>
  </si>
  <si>
    <t>49281-0629-15</t>
  </si>
  <si>
    <t>90685</t>
  </si>
  <si>
    <t>49281-0518-25</t>
  </si>
  <si>
    <t>49281-0417-10</t>
  </si>
  <si>
    <t>49281-0417-50</t>
  </si>
  <si>
    <t>Fluzone Quadrivalent</t>
  </si>
  <si>
    <t>49281-0633-15</t>
  </si>
  <si>
    <t>Fluzone Quadrivalent MDV</t>
  </si>
  <si>
    <t>49281-0635-15</t>
  </si>
  <si>
    <t>49281-0420-50</t>
  </si>
  <si>
    <t>Fluzone Quadrivalent SYR</t>
  </si>
  <si>
    <t>49281-0421-50</t>
  </si>
  <si>
    <t>49281-0637-15</t>
  </si>
  <si>
    <t>49281-0639-15</t>
  </si>
  <si>
    <t>49281-0422-50</t>
  </si>
  <si>
    <t>49281-0423-50</t>
  </si>
  <si>
    <t xml:space="preserve">Fluzone® Quadrivalent SYR
</t>
  </si>
  <si>
    <t>49281-0641-15</t>
  </si>
  <si>
    <t>90658</t>
  </si>
  <si>
    <t>49281-0425-50</t>
  </si>
  <si>
    <t>90734</t>
  </si>
  <si>
    <t>49281-0590-05</t>
  </si>
  <si>
    <t>90619</t>
  </si>
  <si>
    <t>49281-0590-10</t>
  </si>
  <si>
    <t>58160-0827-30</t>
  </si>
  <si>
    <t>MENB</t>
  </si>
  <si>
    <t>90620</t>
  </si>
  <si>
    <t>58160-0976-06</t>
  </si>
  <si>
    <t>90621</t>
  </si>
  <si>
    <t>00069-0600-01</t>
  </si>
  <si>
    <t>MENB &amp; Conjugate</t>
  </si>
  <si>
    <t>90623</t>
  </si>
  <si>
    <t>00069-0600-05</t>
  </si>
  <si>
    <t>MenC</t>
  </si>
  <si>
    <t>90644</t>
  </si>
  <si>
    <t>90707</t>
  </si>
  <si>
    <t>58160-0824-15</t>
  </si>
  <si>
    <t>90710</t>
  </si>
  <si>
    <t>50632-0001-03</t>
  </si>
  <si>
    <t>Mpox</t>
  </si>
  <si>
    <t>90611</t>
  </si>
  <si>
    <t>90670</t>
  </si>
  <si>
    <t>00006-4329-03</t>
  </si>
  <si>
    <t>PCV15</t>
  </si>
  <si>
    <t>Vaxneuvance</t>
  </si>
  <si>
    <t>90671</t>
  </si>
  <si>
    <t>00005-2000-10</t>
  </si>
  <si>
    <t>PCV20</t>
  </si>
  <si>
    <t>Prevnar 20™</t>
  </si>
  <si>
    <t>90677</t>
  </si>
  <si>
    <t>90732</t>
  </si>
  <si>
    <t xml:space="preserve">00006-4943-00 </t>
  </si>
  <si>
    <t xml:space="preserve">00006-4943-03 </t>
  </si>
  <si>
    <t>90681</t>
  </si>
  <si>
    <t>58160-0740-21</t>
  </si>
  <si>
    <t>Rotavirus5</t>
  </si>
  <si>
    <t>90680</t>
  </si>
  <si>
    <t>49281-0574-15</t>
  </si>
  <si>
    <t>Beyfortus™ (100mg)</t>
  </si>
  <si>
    <t>90381</t>
  </si>
  <si>
    <t>49281-0575-15</t>
  </si>
  <si>
    <t>Beyfortus™ (50mg)</t>
  </si>
  <si>
    <t>90380</t>
  </si>
  <si>
    <t>00069-0344-01</t>
  </si>
  <si>
    <t>RSV Maternal</t>
  </si>
  <si>
    <t>90678</t>
  </si>
  <si>
    <t>TDVax™</t>
  </si>
  <si>
    <t>90714</t>
  </si>
  <si>
    <t>90715</t>
  </si>
  <si>
    <t>49281-0400-20</t>
  </si>
  <si>
    <t>90716</t>
  </si>
  <si>
    <t>Y2023_2024</t>
  </si>
  <si>
    <t>Y2024_2025</t>
  </si>
  <si>
    <t>Y2025_2026</t>
  </si>
  <si>
    <t>Y2016_2017</t>
  </si>
  <si>
    <t>Y2017_2018</t>
  </si>
  <si>
    <t>Y2018_2019</t>
  </si>
  <si>
    <t>Y2019_2020</t>
  </si>
  <si>
    <t>Y2020_2021</t>
  </si>
  <si>
    <t>Y2021_2022</t>
  </si>
  <si>
    <t>Y2022_2023</t>
  </si>
  <si>
    <t>58160-0757-15</t>
  </si>
  <si>
    <t>NOTE: To ensure proper DBA submission and carrier/TPA remittance to the WVA, providers should check the:</t>
  </si>
  <si>
    <t>00006-4047-41
(10 pack – 1 oral dose)</t>
  </si>
  <si>
    <t>49281-0860-10
(1 pack – 10 dose vial)</t>
  </si>
  <si>
    <t>Enflonsia™</t>
  </si>
  <si>
    <t>Respiratory syncytial virus, monoclonal antibody, seasonal dose, 0.7 mL, for intramuscular use</t>
  </si>
  <si>
    <t>ENFLONSIA™</t>
  </si>
  <si>
    <t>00006-5073-01</t>
  </si>
  <si>
    <t>00006-5073-02</t>
  </si>
  <si>
    <t>00069-2501-10</t>
  </si>
  <si>
    <t>COMIRNATY® (Pfizer) (ages 5 - 11 yrs)</t>
  </si>
  <si>
    <t>00069-2528-10</t>
  </si>
  <si>
    <t>80777-0113-80</t>
  </si>
  <si>
    <t>80777-0112-96</t>
  </si>
  <si>
    <r>
      <t xml:space="preserve">- </t>
    </r>
    <r>
      <rPr>
        <b/>
        <sz val="10"/>
        <color rgb="FFC00000"/>
        <rFont val="Segoe UI"/>
        <family val="2"/>
      </rPr>
      <t>Date of service</t>
    </r>
    <r>
      <rPr>
        <sz val="10"/>
        <color rgb="FFC00000"/>
        <rFont val="Segoe UI"/>
        <family val="2"/>
      </rPr>
      <t xml:space="preserve"> to ensure the correct Grid year is being used;</t>
    </r>
  </si>
  <si>
    <r>
      <t xml:space="preserve">- </t>
    </r>
    <r>
      <rPr>
        <b/>
        <sz val="10"/>
        <color rgb="FFC00000"/>
        <rFont val="Segoe UI"/>
        <family val="2"/>
      </rPr>
      <t>CPT code</t>
    </r>
    <r>
      <rPr>
        <sz val="10"/>
        <color rgb="FFC00000"/>
        <rFont val="Segoe UI"/>
        <family val="2"/>
      </rPr>
      <t xml:space="preserve"> to ensure it is a valid code for the date of service (</t>
    </r>
    <r>
      <rPr>
        <b/>
        <sz val="10"/>
        <color rgb="FFC00000"/>
        <rFont val="Segoe UI"/>
        <family val="2"/>
      </rPr>
      <t>*</t>
    </r>
    <r>
      <rPr>
        <sz val="10"/>
        <color rgb="FFC00000"/>
        <rFont val="Segoe UI"/>
        <family val="2"/>
      </rPr>
      <t>see </t>
    </r>
    <r>
      <rPr>
        <b/>
        <sz val="10"/>
        <color rgb="FFC00000"/>
        <rFont val="Segoe UI"/>
        <family val="2"/>
      </rPr>
      <t>note</t>
    </r>
    <r>
      <rPr>
        <sz val="10"/>
        <color rgb="FFC00000"/>
        <rFont val="Segoe UI"/>
        <family val="2"/>
      </rPr>
      <t> below); and</t>
    </r>
  </si>
  <si>
    <r>
      <t xml:space="preserve">- </t>
    </r>
    <r>
      <rPr>
        <b/>
        <sz val="10"/>
        <color rgb="FFC00000"/>
        <rFont val="Segoe UI"/>
        <family val="2"/>
      </rPr>
      <t>Assessment Grid amount</t>
    </r>
    <r>
      <rPr>
        <sz val="10"/>
        <color rgb="FFC00000"/>
        <rFont val="Segoe UI"/>
        <family val="2"/>
      </rPr>
      <t xml:space="preserve"> to ensure proper DBA submission and carrier/TPA remittance to the WVA.</t>
    </r>
  </si>
  <si>
    <t xml:space="preserve">80631-0207-10
(10 pack - 1 dose syringe)
</t>
  </si>
  <si>
    <t>80631-0207-10</t>
  </si>
  <si>
    <t>Novavax (Sanofi) (ages 12+yrs)</t>
  </si>
  <si>
    <t>Nuvaxovid™ (Sanofi) (ages 12+yrs)</t>
  </si>
  <si>
    <t>Spikevax® (Moderna) (ages 6mos-11yrs)</t>
  </si>
  <si>
    <t>Spikevax® (Moderna) (ages 12+yrs)</t>
  </si>
  <si>
    <t>COMIRNATY® (Pfizer) (ages 5-11yrs)</t>
  </si>
  <si>
    <t>COMIRNATY® (Pfizer) (ages 6mos-12yrs)</t>
  </si>
  <si>
    <t>Spikevax™ (Moderna) (ages 6 mos - 11 yrs)</t>
  </si>
  <si>
    <r>
      <t>3 - New CPT / NDC Codes Are in</t>
    </r>
    <r>
      <rPr>
        <sz val="14"/>
        <color rgb="FFC00000"/>
        <rFont val="Segoe UI"/>
        <family val="2"/>
      </rPr>
      <t xml:space="preserve"> Red Text</t>
    </r>
  </si>
  <si>
    <t>Percent Change 07/01/2025 to 07/01/2026</t>
  </si>
  <si>
    <r>
      <t xml:space="preserve">WVA Assessment Amount </t>
    </r>
    <r>
      <rPr>
        <b/>
        <u/>
        <sz val="10"/>
        <rFont val="Segoe UI"/>
        <family val="2"/>
      </rPr>
      <t>Per Dose</t>
    </r>
    <r>
      <rPr>
        <b/>
        <sz val="10"/>
        <rFont val="Segoe UI"/>
        <family val="2"/>
      </rPr>
      <t xml:space="preserve"> from 07/01/2025 to 06/30/2026</t>
    </r>
  </si>
  <si>
    <r>
      <t xml:space="preserve">For Reference: CDC Private Sector Cost </t>
    </r>
    <r>
      <rPr>
        <b/>
        <u/>
        <sz val="10"/>
        <rFont val="Segoe UI"/>
        <family val="2"/>
      </rPr>
      <t>Per Dose</t>
    </r>
    <r>
      <rPr>
        <b/>
        <sz val="10"/>
        <rFont val="Segoe UI"/>
        <family val="2"/>
      </rPr>
      <t xml:space="preserve"> 04/01/2026</t>
    </r>
  </si>
  <si>
    <r>
      <t xml:space="preserve">WVA Assessment Amount </t>
    </r>
    <r>
      <rPr>
        <b/>
        <u/>
        <sz val="12"/>
        <color rgb="FFC00000"/>
        <rFont val="Segoe UI"/>
        <family val="2"/>
      </rPr>
      <t>Per Dose</t>
    </r>
    <r>
      <rPr>
        <b/>
        <sz val="12"/>
        <color rgb="FFC00000"/>
        <rFont val="Segoe UI"/>
        <family val="2"/>
      </rPr>
      <t xml:space="preserve"> from 07/01/2026 to 06/30/2027</t>
    </r>
  </si>
  <si>
    <t xml:space="preserve">FOR ALL DOSAGE BASED ASSESSMENTS (DBA) WITH A DATE OF SERVICE </t>
  </si>
  <si>
    <t>ON OR AFTER JULY 1, 2026.</t>
  </si>
  <si>
    <t>00006-5073-01
(1 pack - 1 dose syringe)</t>
  </si>
  <si>
    <t>00006-5073-02
(10 pack - 1 dose syringe)</t>
  </si>
  <si>
    <t>58160-0757-15
(10 pack – 1 dose vial)</t>
  </si>
  <si>
    <t>00069-2501-10
(10 pack- 1 dose vial)</t>
  </si>
  <si>
    <t>00069-2528-10
(10 pack –1 dose syringe)</t>
  </si>
  <si>
    <t>80777-0113-80
(10 pack –1 dose syringe)</t>
  </si>
  <si>
    <t>80777-0112-96
(10 pack –1 dose syringe)</t>
  </si>
  <si>
    <t>Y2026_2027</t>
  </si>
  <si>
    <t>66019-0113-10</t>
  </si>
  <si>
    <t>19515-0822-52</t>
  </si>
  <si>
    <t>70461-0656-03</t>
  </si>
  <si>
    <t>49281-0465-50</t>
  </si>
  <si>
    <t>00069-2465-01</t>
  </si>
  <si>
    <r>
      <t xml:space="preserve">Please note that this </t>
    </r>
    <r>
      <rPr>
        <b/>
        <sz val="11"/>
        <rFont val="Segoe UI"/>
        <family val="2"/>
      </rPr>
      <t>WVA Assessment Grid, effective July 1, 2026, replaces the grid last updated on July 1, 2025</t>
    </r>
    <r>
      <rPr>
        <b/>
        <sz val="10"/>
        <rFont val="Segoe UI"/>
        <family val="2"/>
      </rPr>
      <t>.</t>
    </r>
    <r>
      <rPr>
        <sz val="10"/>
        <rFont val="Segoe UI"/>
        <family val="2"/>
      </rPr>
      <t xml:space="preserve"> The grid lists vaccines and their corresponding CPT codes that are part of the dosage-based assessment (DBA) process for providers, health insurance carriers, and third party administrators. There are other childhood vaccines (and corresponding CPT codes) that are not included in the DBA process and, therefore, no assessment is needed. The availability of specific vaccine brands are determined by the manufacturer and not all brands of flu vaccine are offered through the Childhood Vaccine Program (CVP).
</t>
    </r>
    <r>
      <rPr>
        <b/>
        <sz val="11"/>
        <rFont val="Segoe UI"/>
        <family val="2"/>
      </rPr>
      <t xml:space="preserve">The </t>
    </r>
    <r>
      <rPr>
        <b/>
        <sz val="11"/>
        <color theme="4" tint="-0.249977111117893"/>
        <rFont val="Segoe UI"/>
        <family val="2"/>
      </rPr>
      <t>BLUE COLUMN</t>
    </r>
    <r>
      <rPr>
        <b/>
        <sz val="11"/>
        <color rgb="FFCBCF13"/>
        <rFont val="Segoe UI"/>
        <family val="2"/>
      </rPr>
      <t xml:space="preserve"> </t>
    </r>
    <r>
      <rPr>
        <b/>
        <sz val="11"/>
        <color theme="1"/>
        <rFont val="Segoe UI"/>
        <family val="2"/>
      </rPr>
      <t>with per dose amount in</t>
    </r>
    <r>
      <rPr>
        <b/>
        <sz val="11"/>
        <color rgb="FFC00000"/>
        <rFont val="Segoe UI"/>
        <family val="2"/>
      </rPr>
      <t xml:space="preserve"> red </t>
    </r>
    <r>
      <rPr>
        <b/>
        <sz val="11"/>
        <color theme="1"/>
        <rFont val="Segoe UI"/>
        <family val="2"/>
      </rPr>
      <t>is the assessment amount per dose as of</t>
    </r>
    <r>
      <rPr>
        <b/>
        <sz val="11"/>
        <color theme="6"/>
        <rFont val="Segoe UI"/>
        <family val="2"/>
      </rPr>
      <t xml:space="preserve"> </t>
    </r>
    <r>
      <rPr>
        <b/>
        <sz val="11"/>
        <color rgb="FFC5343C"/>
        <rFont val="Segoe UI"/>
        <family val="2"/>
      </rPr>
      <t>July 1, 2026</t>
    </r>
    <r>
      <rPr>
        <b/>
        <sz val="11"/>
        <color theme="1"/>
        <rFont val="Segoe UI"/>
        <family val="2"/>
      </rPr>
      <t>.</t>
    </r>
    <r>
      <rPr>
        <b/>
        <sz val="10"/>
        <color theme="1"/>
        <rFont val="Segoe UI"/>
        <family val="2"/>
      </rPr>
      <t xml:space="preserve"> </t>
    </r>
  </si>
  <si>
    <t>PLEASE READ:</t>
  </si>
  <si>
    <r>
      <t xml:space="preserve">The majority of the codes on the enclosed </t>
    </r>
    <r>
      <rPr>
        <b/>
        <sz val="10"/>
        <color rgb="FFC00000"/>
        <rFont val="Segoe UI"/>
        <family val="2"/>
      </rPr>
      <t>WVA Assessment Grid</t>
    </r>
    <r>
      <rPr>
        <sz val="10"/>
        <color rgb="FFC00000"/>
        <rFont val="Segoe UI"/>
        <family val="2"/>
      </rPr>
      <t xml:space="preserve"> ("Grid") for the period of July 1, 2026-June 30, 2027 do </t>
    </r>
    <r>
      <rPr>
        <b/>
        <sz val="10"/>
        <color rgb="FFC00000"/>
        <rFont val="Segoe UI"/>
        <family val="2"/>
      </rPr>
      <t>NOT</t>
    </r>
    <r>
      <rPr>
        <sz val="10"/>
        <color rgb="FFC00000"/>
        <rFont val="Segoe UI"/>
        <family val="2"/>
      </rPr>
      <t xml:space="preserve"> have changes in the </t>
    </r>
    <r>
      <rPr>
        <b/>
        <sz val="10"/>
        <color rgb="FFC00000"/>
        <rFont val="Segoe UI"/>
        <family val="2"/>
      </rPr>
      <t>WVA Assessment Grid Amount</t>
    </r>
    <r>
      <rPr>
        <sz val="10"/>
        <color rgb="FFC00000"/>
        <rFont val="Segoe UI"/>
        <family val="2"/>
      </rPr>
      <t xml:space="preserve"> from the current Grid (July 1, 2025-June 30, 2026). Exceptions include:
1) All COVID-19 codes have </t>
    </r>
    <r>
      <rPr>
        <b/>
        <sz val="10"/>
        <color rgb="FFC00000"/>
        <rFont val="Segoe UI"/>
        <family val="2"/>
      </rPr>
      <t>new Assessment Grid Amounts</t>
    </r>
    <r>
      <rPr>
        <sz val="10"/>
        <color rgb="FFC00000"/>
        <rFont val="Segoe UI"/>
        <family val="2"/>
      </rPr>
      <t xml:space="preserve">. </t>
    </r>
    <r>
      <rPr>
        <u/>
        <sz val="10"/>
        <color rgb="FFC00000"/>
        <rFont val="Segoe UI"/>
        <family val="2"/>
      </rPr>
      <t>New NDCs are expected late summer 2026, prior to respiratory season beginning, and will be communicated when WVA receives them</t>
    </r>
    <r>
      <rPr>
        <sz val="10"/>
        <color rgb="FFC00000"/>
        <rFont val="Segoe UI"/>
        <family val="2"/>
      </rPr>
      <t xml:space="preserve">. 
2) All Influenza codes have </t>
    </r>
    <r>
      <rPr>
        <b/>
        <sz val="10"/>
        <color rgb="FFC00000"/>
        <rFont val="Segoe UI"/>
        <family val="2"/>
      </rPr>
      <t>NDC changes</t>
    </r>
    <r>
      <rPr>
        <sz val="10"/>
        <color rgb="FFC00000"/>
        <rFont val="Segoe UI"/>
        <family val="2"/>
      </rPr>
      <t xml:space="preserve"> and one code has an </t>
    </r>
    <r>
      <rPr>
        <b/>
        <sz val="10"/>
        <color rgb="FFC00000"/>
        <rFont val="Segoe UI"/>
        <family val="2"/>
      </rPr>
      <t>Assessment Grid Amount change</t>
    </r>
    <r>
      <rPr>
        <sz val="10"/>
        <color rgb="FFC00000"/>
        <rFont val="Segoe UI"/>
        <family val="2"/>
      </rPr>
      <t xml:space="preserve">.
3) ABRYSVO's </t>
    </r>
    <r>
      <rPr>
        <b/>
        <sz val="10"/>
        <color rgb="FFC00000"/>
        <rFont val="Segoe UI"/>
        <family val="2"/>
      </rPr>
      <t>NDC code</t>
    </r>
    <r>
      <rPr>
        <sz val="10"/>
        <color rgb="FFC00000"/>
        <rFont val="Segoe UI"/>
        <family val="2"/>
      </rPr>
      <t xml:space="preserve"> has also changed.</t>
    </r>
  </si>
  <si>
    <t>00006-4121-02
(10 pack – 1 dose syringe)</t>
  </si>
  <si>
    <t>Human Papillomavirus vaccine types 6, 11, 16, 18, 31, 33, 45, 52, 58, nonavalent (9vHPV), 2 or 3 dose schedule, for intramuscular use</t>
  </si>
  <si>
    <t>49281-0590-05
(5 pack – 1 dose vial)</t>
  </si>
  <si>
    <r>
      <rPr>
        <b/>
        <sz val="10"/>
        <color rgb="FFC00000"/>
        <rFont val="Segoe UI"/>
        <family val="2"/>
      </rPr>
      <t>00069-2465-01 (**NEW NDC**)</t>
    </r>
    <r>
      <rPr>
        <sz val="10"/>
        <color rgb="FFFF0000"/>
        <rFont val="Segoe UI"/>
        <family val="2"/>
      </rPr>
      <t xml:space="preserve">
</t>
    </r>
    <r>
      <rPr>
        <sz val="10"/>
        <color theme="1"/>
        <rFont val="Segoe UI"/>
        <family val="2"/>
      </rPr>
      <t>(1 pack – 1 dose vial)</t>
    </r>
  </si>
  <si>
    <r>
      <t xml:space="preserve">70461-0656-03 (**NEW NDC**)
</t>
    </r>
    <r>
      <rPr>
        <sz val="10"/>
        <color theme="1"/>
        <rFont val="Segoe UI"/>
        <family val="2"/>
      </rPr>
      <t>(10 pack - 1 dose syringe)</t>
    </r>
  </si>
  <si>
    <r>
      <t xml:space="preserve">66019-0113-10 (**NEW NDC**)
</t>
    </r>
    <r>
      <rPr>
        <sz val="10"/>
        <color theme="1"/>
        <rFont val="Segoe UI"/>
        <family val="2"/>
      </rPr>
      <t>(10 pack - 1 dose sprayer, intranasal)</t>
    </r>
  </si>
  <si>
    <r>
      <t xml:space="preserve">19515-0822-52 (**NEW NDC**)
</t>
    </r>
    <r>
      <rPr>
        <sz val="10"/>
        <color theme="1"/>
        <rFont val="Segoe UI"/>
        <family val="2"/>
      </rPr>
      <t>(10 pack - 1 dose syringe)</t>
    </r>
  </si>
  <si>
    <r>
      <t xml:space="preserve">49281-0426-50 (**NEW NDC**)
</t>
    </r>
    <r>
      <rPr>
        <sz val="10"/>
        <color theme="1"/>
        <rFont val="Segoe UI"/>
        <family val="2"/>
      </rPr>
      <t>(10 pack - 1 dose syringe)</t>
    </r>
  </si>
  <si>
    <r>
      <t>In addition to the PDF version of the WVA's Vaccine Assessment Grid (</t>
    </r>
    <r>
      <rPr>
        <sz val="14"/>
        <color theme="3" tint="0.39997558519241921"/>
        <rFont val="Segoe UI"/>
        <family val="2"/>
      </rPr>
      <t>https://wavaccine.org/assessment-grid/</t>
    </r>
    <r>
      <rPr>
        <sz val="14"/>
        <color theme="1"/>
        <rFont val="Segoe UI"/>
        <family val="2"/>
      </rPr>
      <t>), this Excel spreadsheet has the same information and all historic data:
1- The Tab labeled "</t>
    </r>
    <r>
      <rPr>
        <u/>
        <sz val="14"/>
        <color theme="1"/>
        <rFont val="Segoe UI"/>
        <family val="2"/>
      </rPr>
      <t>26-27 Assessment Grid Printable</t>
    </r>
    <r>
      <rPr>
        <sz val="14"/>
        <color theme="1"/>
        <rFont val="Segoe UI"/>
        <family val="2"/>
      </rPr>
      <t>" is for those who need a printed copy. It contains the codes effective July 1, 2026. It does not contain any deleted CPT or NDC codes from prior years. Those can be found in the next Tab.
2- The Tab labeled "</t>
    </r>
    <r>
      <rPr>
        <u/>
        <sz val="14"/>
        <color theme="1"/>
        <rFont val="Segoe UI"/>
        <family val="2"/>
      </rPr>
      <t>Uploadable Table - All Years</t>
    </r>
    <r>
      <rPr>
        <sz val="14"/>
        <color theme="1"/>
        <rFont val="Segoe UI"/>
        <family val="2"/>
      </rPr>
      <t xml:space="preserve">" contains current and historic codes and Grid amounts from 2016 to the present. The intention is that it can be more easily uploaded into Provider billing systems and Payer adjudication systems when fee schedules are updated. It is also
sortable.
</t>
    </r>
  </si>
  <si>
    <r>
      <t xml:space="preserve">Influenza - </t>
    </r>
    <r>
      <rPr>
        <b/>
        <sz val="12"/>
        <color rgb="FFC00000"/>
        <rFont val="Segoe UI"/>
        <family val="2"/>
      </rPr>
      <t>ALL NEW NDC CODES; FLUCELVAX GRID AMOUNT FOR JULY 1, 2026 HAS INCREASED</t>
    </r>
  </si>
  <si>
    <r>
      <t xml:space="preserve">COVID-19 - </t>
    </r>
    <r>
      <rPr>
        <b/>
        <sz val="12"/>
        <color rgb="FFC00000"/>
        <rFont val="Segoe UI"/>
        <family val="2"/>
      </rPr>
      <t>ALL COVID-19 GRID AMOUNTS FOR JULY 1, 2026 HAVE INCREASED; NEW NDC CODES EXPECTED LATE SUMMER 2026</t>
    </r>
  </si>
  <si>
    <r>
      <t xml:space="preserve">COVID-19 - CONTINUED - </t>
    </r>
    <r>
      <rPr>
        <b/>
        <sz val="12"/>
        <color rgb="FFC00000"/>
        <rFont val="Segoe UI"/>
        <family val="2"/>
      </rPr>
      <t>ALL COVID-19 GRID AMOUNTS FOR JULY 1, 2026 HAVE INCREASED; NEW NDC CODES EXPECTED LATE SUMMER 2026</t>
    </r>
  </si>
  <si>
    <t>NOTES Regarding The Assessment Grid Document Tabs</t>
  </si>
  <si>
    <t>This draft is dated 04.30.2026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</si>
</sst>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409]mmm\-yy;@"/>
    <numFmt numFmtId="168" formatCode="_(* #,##0.000_);_(* \(#,##0.000\);_(* &quot;-&quot;???_);_(@_)"/>
    <numFmt numFmtId="169" formatCode="&quot;$&quot;#,##0.00"/>
  </numFmts>
  <fonts count="6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rgb="FFFF0000"/>
      <name val="Calibri"/>
      <family val="2"/>
      <scheme val="minor"/>
    </font>
    <font>
      <sz val="11"/>
      <name val="Calibri"/>
      <family val="2"/>
      <scheme val="minor"/>
    </font>
    <font>
      <b/>
      <sz val="12"/>
      <name val="Arial"/>
      <family val="2"/>
    </font>
    <font>
      <sz val="11"/>
      <name val="Arial Narrow"/>
      <family val="2"/>
    </font>
    <font>
      <b/>
      <sz val="14"/>
      <color indexed="10"/>
      <name val="Calibri"/>
      <family val="2"/>
    </font>
    <font>
      <sz val="10"/>
      <color indexed="8"/>
      <name val="Arial"/>
      <family val="2"/>
    </font>
    <font>
      <sz val="11"/>
      <color theme="1"/>
      <name val="Arial"/>
      <family val="2"/>
    </font>
    <font>
      <b/>
      <sz val="11"/>
      <color theme="0"/>
      <name val="Arial"/>
      <family val="2"/>
    </font>
    <font>
      <sz val="10"/>
      <color rgb="FFFF0000"/>
      <name val="Arial"/>
      <family val="2"/>
    </font>
    <font>
      <b/>
      <i/>
      <sz val="14"/>
      <color rgb="FF666699"/>
      <name val="Arial"/>
      <family val="2"/>
    </font>
    <font>
      <sz val="10"/>
      <color theme="1"/>
      <name val="Segoe UI"/>
      <family val="2"/>
    </font>
    <font>
      <sz val="11"/>
      <color theme="1"/>
      <name val="Segoe UI"/>
      <family val="2"/>
    </font>
    <font>
      <b/>
      <sz val="10"/>
      <name val="Segoe UI"/>
      <family val="2"/>
    </font>
    <font>
      <sz val="10"/>
      <name val="Segoe UI"/>
      <family val="2"/>
    </font>
    <font>
      <b/>
      <sz val="12"/>
      <name val="Segoe UI"/>
      <family val="2"/>
    </font>
    <font>
      <sz val="10"/>
      <color indexed="8"/>
      <name val="Segoe UI"/>
      <family val="2"/>
    </font>
    <font>
      <sz val="10"/>
      <color rgb="FF000000"/>
      <name val="Segoe UI"/>
      <family val="2"/>
    </font>
    <font>
      <b/>
      <sz val="10"/>
      <color indexed="8"/>
      <name val="Segoe UI"/>
      <family val="2"/>
    </font>
    <font>
      <b/>
      <sz val="10"/>
      <color indexed="10"/>
      <name val="Segoe UI"/>
      <family val="2"/>
    </font>
    <font>
      <b/>
      <sz val="10"/>
      <color theme="1"/>
      <name val="Segoe UI"/>
      <family val="2"/>
    </font>
    <font>
      <sz val="10"/>
      <color rgb="FF212529"/>
      <name val="Segoe UI"/>
      <family val="2"/>
    </font>
    <font>
      <b/>
      <sz val="12"/>
      <color rgb="FFC5343C"/>
      <name val="Segoe UI"/>
      <family val="2"/>
    </font>
    <font>
      <b/>
      <sz val="12"/>
      <color indexed="8"/>
      <name val="Segoe UI"/>
      <family val="2"/>
    </font>
    <font>
      <b/>
      <u/>
      <sz val="10"/>
      <name val="Segoe UI"/>
      <family val="2"/>
    </font>
    <font>
      <b/>
      <vertAlign val="superscript"/>
      <sz val="13"/>
      <name val="Segoe UI"/>
      <family val="2"/>
    </font>
    <font>
      <b/>
      <sz val="11"/>
      <name val="Segoe UI"/>
      <family val="2"/>
    </font>
    <font>
      <b/>
      <sz val="11"/>
      <color theme="1"/>
      <name val="Segoe UI"/>
      <family val="2"/>
    </font>
    <font>
      <b/>
      <sz val="11"/>
      <color rgb="FFC5343C"/>
      <name val="Segoe UI"/>
      <family val="2"/>
    </font>
    <font>
      <b/>
      <sz val="11"/>
      <color rgb="FFCBCF13"/>
      <name val="Segoe UI"/>
      <family val="2"/>
    </font>
    <font>
      <b/>
      <sz val="11"/>
      <color theme="6"/>
      <name val="Segoe UI"/>
      <family val="2"/>
    </font>
    <font>
      <b/>
      <sz val="12"/>
      <color rgb="FFC00000"/>
      <name val="Segoe UI"/>
      <family val="2"/>
    </font>
    <font>
      <b/>
      <u/>
      <sz val="12"/>
      <color rgb="FFC00000"/>
      <name val="Segoe UI"/>
      <family val="2"/>
    </font>
    <font>
      <b/>
      <sz val="10"/>
      <color rgb="FFC00000"/>
      <name val="Segoe UI"/>
      <family val="2"/>
    </font>
    <font>
      <sz val="10"/>
      <color rgb="FFC00000"/>
      <name val="Segoe UI"/>
      <family val="2"/>
    </font>
    <font>
      <b/>
      <sz val="11"/>
      <color rgb="FFC00000"/>
      <name val="Segoe UI"/>
      <family val="2"/>
    </font>
    <font>
      <b/>
      <sz val="14"/>
      <color rgb="FFC00000"/>
      <name val="Segoe UI"/>
      <family val="2"/>
    </font>
    <font>
      <sz val="14"/>
      <color theme="1"/>
      <name val="Segoe UI"/>
      <family val="2"/>
    </font>
    <font>
      <u/>
      <sz val="14"/>
      <color theme="1"/>
      <name val="Segoe UI"/>
      <family val="2"/>
    </font>
    <font>
      <sz val="14"/>
      <color theme="3" tint="0.39997558519241921"/>
      <name val="Segoe UI"/>
      <family val="2"/>
    </font>
    <font>
      <b/>
      <vertAlign val="superscript"/>
      <sz val="10"/>
      <color theme="1"/>
      <name val="Segoe UI"/>
      <family val="2"/>
    </font>
    <font>
      <b/>
      <sz val="10"/>
      <color rgb="FFC00000"/>
      <name val="Arial"/>
      <family val="2"/>
    </font>
    <font>
      <sz val="10"/>
      <color theme="1"/>
      <name val="Calibri"/>
      <family val="2"/>
      <scheme val="minor"/>
    </font>
    <font>
      <b/>
      <sz val="9.5"/>
      <color theme="1"/>
      <name val="Segoe UI"/>
      <family val="2"/>
    </font>
    <font>
      <sz val="10"/>
      <color theme="1"/>
      <name val="Open Sans"/>
      <family val="2"/>
    </font>
    <font>
      <b/>
      <sz val="9"/>
      <color theme="1"/>
      <name val="Open Sans"/>
      <family val="2"/>
    </font>
    <font>
      <sz val="11"/>
      <color theme="1"/>
      <name val="Calibri"/>
      <family val="2"/>
    </font>
    <font>
      <sz val="11"/>
      <color rgb="FFC00000"/>
      <name val="Calibri"/>
      <family val="2"/>
      <scheme val="minor"/>
    </font>
    <font>
      <sz val="14"/>
      <color rgb="FFC00000"/>
      <name val="Segoe UI"/>
      <family val="2"/>
    </font>
    <font>
      <b/>
      <sz val="11"/>
      <color theme="4" tint="-0.249977111117893"/>
      <name val="Segoe UI"/>
      <family val="2"/>
    </font>
    <font>
      <sz val="11"/>
      <color rgb="FFFF0000"/>
      <name val="Calibri"/>
      <family val="2"/>
    </font>
    <font>
      <sz val="11"/>
      <name val="Calibri"/>
      <family val="2"/>
    </font>
    <font>
      <sz val="10"/>
      <color rgb="FFFF0000"/>
      <name val="Segoe UI"/>
      <family val="2"/>
    </font>
    <font>
      <b/>
      <sz val="12"/>
      <color rgb="FF156082"/>
      <name val="Segoe UI"/>
      <family val="2"/>
    </font>
    <font>
      <u/>
      <sz val="10"/>
      <color rgb="FFC00000"/>
      <name val="Segoe UI"/>
      <family val="2"/>
    </font>
    <font>
      <sz val="20"/>
      <color rgb="FFC00000"/>
      <name val="Calibri"/>
      <family val="2"/>
      <scheme val="minor"/>
    </font>
    <font>
      <sz val="11"/>
      <color rgb="FFC00000"/>
      <name val="Calibri"/>
      <family val="2"/>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7" tint="0.59999389629810485"/>
        <bgColor indexed="65"/>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indexed="42"/>
        <bgColor indexed="64"/>
      </patternFill>
    </fill>
    <fill>
      <patternFill patternType="solid">
        <fgColor rgb="FFCCFFCC"/>
        <bgColor indexed="64"/>
      </patternFill>
    </fill>
    <fill>
      <patternFill patternType="solid">
        <fgColor theme="9" tint="0.39997558519241921"/>
        <bgColor indexed="64"/>
      </patternFill>
    </fill>
    <fill>
      <patternFill patternType="solid">
        <fgColor indexed="27"/>
        <bgColor indexed="64"/>
      </patternFill>
    </fill>
    <fill>
      <patternFill patternType="solid">
        <fgColor rgb="FFCCFFFF"/>
        <bgColor indexed="64"/>
      </patternFill>
    </fill>
    <fill>
      <patternFill patternType="solid">
        <fgColor indexed="41"/>
        <bgColor indexed="64"/>
      </patternFill>
    </fill>
    <fill>
      <patternFill patternType="solid">
        <fgColor indexed="43"/>
        <bgColor indexed="64"/>
      </patternFill>
    </fill>
    <fill>
      <patternFill patternType="solid">
        <fgColor theme="9" tint="0.59999389629810485"/>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6" tint="0.39997558519241921"/>
        <bgColor indexed="64"/>
      </patternFill>
    </fill>
    <fill>
      <patternFill patternType="solid">
        <fgColor theme="0"/>
        <bgColor theme="4" tint="0.79998168889431442"/>
      </patternFill>
    </fill>
    <fill>
      <patternFill patternType="solid">
        <fgColor theme="9"/>
      </patternFill>
    </fill>
    <fill>
      <patternFill patternType="solid">
        <fgColor theme="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auto="1"/>
      </right>
      <top/>
      <bottom style="medium">
        <color indexed="64"/>
      </bottom>
      <diagonal/>
    </border>
    <border>
      <left style="medium">
        <color indexed="64"/>
      </left>
      <right style="medium">
        <color indexed="64"/>
      </right>
      <top style="medium">
        <color indexed="64"/>
      </top>
      <bottom/>
      <diagonal/>
    </border>
    <border>
      <left style="thin">
        <color auto="1"/>
      </left>
      <right style="medium">
        <color indexed="64"/>
      </right>
      <top style="thin">
        <color auto="1"/>
      </top>
      <bottom/>
      <diagonal/>
    </border>
    <border>
      <left style="thin">
        <color auto="1"/>
      </left>
      <right style="medium">
        <color indexed="64"/>
      </right>
      <top/>
      <bottom style="medium">
        <color indexed="64"/>
      </bottom>
      <diagonal/>
    </border>
    <border>
      <left style="thin">
        <color auto="1"/>
      </left>
      <right style="medium">
        <color indexed="64"/>
      </right>
      <top style="medium">
        <color auto="1"/>
      </top>
      <bottom/>
      <diagonal/>
    </border>
    <border>
      <left style="medium">
        <color auto="1"/>
      </left>
      <right style="thin">
        <color auto="1"/>
      </right>
      <top style="medium">
        <color auto="1"/>
      </top>
      <bottom/>
      <diagonal/>
    </border>
    <border>
      <left style="medium">
        <color indexed="64"/>
      </left>
      <right style="medium">
        <color indexed="64"/>
      </right>
      <top/>
      <bottom style="medium">
        <color indexed="64"/>
      </bottom>
      <diagonal/>
    </border>
    <border>
      <left style="medium">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medium">
        <color indexed="64"/>
      </bottom>
      <diagonal/>
    </border>
    <border>
      <left style="medium">
        <color auto="1"/>
      </left>
      <right style="thin">
        <color auto="1"/>
      </right>
      <top/>
      <bottom/>
      <diagonal/>
    </border>
  </borders>
  <cellStyleXfs count="17">
    <xf numFmtId="0" fontId="0" fillId="0" borderId="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4" fillId="0" borderId="0"/>
    <xf numFmtId="0" fontId="4" fillId="0" borderId="0"/>
    <xf numFmtId="43"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5" borderId="0" applyNumberFormat="0" applyBorder="0" applyAlignment="0" applyProtection="0"/>
    <xf numFmtId="43" fontId="1" fillId="0" borderId="0" applyFon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4" fillId="0" borderId="0"/>
  </cellStyleXfs>
  <cellXfs count="488">
    <xf numFmtId="0" fontId="0" fillId="0" borderId="0" xfId="0"/>
    <xf numFmtId="14" fontId="0" fillId="0" borderId="0" xfId="0" applyNumberFormat="1"/>
    <xf numFmtId="17" fontId="5" fillId="0" borderId="0" xfId="5" applyNumberFormat="1" applyFont="1" applyAlignment="1">
      <alignment wrapText="1"/>
    </xf>
    <xf numFmtId="0" fontId="1" fillId="2" borderId="0" xfId="2"/>
    <xf numFmtId="0" fontId="1" fillId="3" borderId="0" xfId="3"/>
    <xf numFmtId="0" fontId="4" fillId="0" borderId="0" xfId="5"/>
    <xf numFmtId="164" fontId="1" fillId="2" borderId="0" xfId="2" applyNumberFormat="1"/>
    <xf numFmtId="44" fontId="1" fillId="2" borderId="0" xfId="2" applyNumberFormat="1"/>
    <xf numFmtId="44" fontId="2" fillId="0" borderId="1" xfId="1" applyNumberFormat="1"/>
    <xf numFmtId="14" fontId="3" fillId="4" borderId="0" xfId="4" applyNumberFormat="1"/>
    <xf numFmtId="0" fontId="0" fillId="3" borderId="0" xfId="3" applyFont="1"/>
    <xf numFmtId="44" fontId="4" fillId="0" borderId="0" xfId="5" applyNumberFormat="1"/>
    <xf numFmtId="165" fontId="0" fillId="0" borderId="0" xfId="8" applyNumberFormat="1" applyFont="1"/>
    <xf numFmtId="44" fontId="1" fillId="5" borderId="0" xfId="10" applyNumberFormat="1"/>
    <xf numFmtId="44" fontId="1" fillId="2" borderId="0" xfId="8" applyFill="1"/>
    <xf numFmtId="1" fontId="1" fillId="5" borderId="0" xfId="10" applyNumberFormat="1"/>
    <xf numFmtId="1" fontId="2" fillId="0" borderId="1" xfId="1" applyNumberFormat="1"/>
    <xf numFmtId="10" fontId="0" fillId="0" borderId="0" xfId="9" applyNumberFormat="1" applyFont="1"/>
    <xf numFmtId="0" fontId="0" fillId="0" borderId="3" xfId="0" applyBorder="1"/>
    <xf numFmtId="41" fontId="0" fillId="0" borderId="0" xfId="0" applyNumberFormat="1"/>
    <xf numFmtId="41" fontId="0" fillId="0" borderId="4" xfId="0" applyNumberFormat="1" applyBorder="1"/>
    <xf numFmtId="10" fontId="0" fillId="0" borderId="0" xfId="0" applyNumberFormat="1"/>
    <xf numFmtId="41" fontId="0" fillId="0" borderId="3" xfId="0" applyNumberFormat="1" applyBorder="1"/>
    <xf numFmtId="0" fontId="0" fillId="7" borderId="0" xfId="0" applyFill="1"/>
    <xf numFmtId="41" fontId="4" fillId="0" borderId="0" xfId="0" applyNumberFormat="1" applyFont="1"/>
    <xf numFmtId="0" fontId="0" fillId="0" borderId="0" xfId="0" applyAlignment="1">
      <alignment horizontal="centerContinuous"/>
    </xf>
    <xf numFmtId="0" fontId="4" fillId="0" borderId="0" xfId="0" applyFont="1"/>
    <xf numFmtId="0" fontId="0" fillId="0" borderId="15" xfId="0" applyBorder="1" applyAlignment="1">
      <alignment horizontal="centerContinuous"/>
    </xf>
    <xf numFmtId="17" fontId="0" fillId="0" borderId="3" xfId="0" applyNumberFormat="1" applyBorder="1" applyAlignment="1">
      <alignment horizontal="center"/>
    </xf>
    <xf numFmtId="17" fontId="0" fillId="0" borderId="12" xfId="0" applyNumberFormat="1" applyBorder="1" applyAlignment="1">
      <alignment horizontal="center"/>
    </xf>
    <xf numFmtId="0" fontId="0" fillId="0" borderId="11" xfId="0" applyBorder="1"/>
    <xf numFmtId="167" fontId="4" fillId="0" borderId="0" xfId="0" applyNumberFormat="1" applyFont="1"/>
    <xf numFmtId="167" fontId="0" fillId="0" borderId="0" xfId="0" applyNumberFormat="1"/>
    <xf numFmtId="0" fontId="8" fillId="0" borderId="0" xfId="0" applyFont="1"/>
    <xf numFmtId="0" fontId="0" fillId="10" borderId="0" xfId="0" applyFill="1"/>
    <xf numFmtId="41" fontId="0" fillId="10" borderId="0" xfId="0" applyNumberFormat="1" applyFill="1"/>
    <xf numFmtId="0" fontId="4" fillId="0" borderId="0" xfId="0" applyFont="1" applyAlignment="1">
      <alignment horizontal="center"/>
    </xf>
    <xf numFmtId="0" fontId="0" fillId="10" borderId="3" xfId="0" applyFill="1" applyBorder="1" applyAlignment="1">
      <alignment horizontal="center"/>
    </xf>
    <xf numFmtId="0" fontId="9" fillId="0" borderId="0" xfId="0" applyFont="1"/>
    <xf numFmtId="3" fontId="0" fillId="0" borderId="0" xfId="0" applyNumberFormat="1"/>
    <xf numFmtId="3" fontId="7" fillId="0" borderId="2" xfId="5" applyNumberFormat="1" applyFont="1" applyBorder="1"/>
    <xf numFmtId="3" fontId="7" fillId="0" borderId="0" xfId="5" applyNumberFormat="1" applyFont="1"/>
    <xf numFmtId="0" fontId="0" fillId="10" borderId="0" xfId="0" applyFill="1" applyAlignment="1">
      <alignment horizontal="center"/>
    </xf>
    <xf numFmtId="3" fontId="0" fillId="10" borderId="0" xfId="0" applyNumberFormat="1" applyFill="1"/>
    <xf numFmtId="0" fontId="0" fillId="7" borderId="0" xfId="0" applyFill="1" applyAlignment="1">
      <alignment horizontal="center"/>
    </xf>
    <xf numFmtId="41" fontId="0" fillId="7" borderId="0" xfId="0" applyNumberFormat="1" applyFill="1"/>
    <xf numFmtId="0" fontId="0" fillId="11" borderId="0" xfId="0" applyFill="1"/>
    <xf numFmtId="3" fontId="0" fillId="0" borderId="5" xfId="0" applyNumberFormat="1" applyBorder="1"/>
    <xf numFmtId="0" fontId="0" fillId="10" borderId="4" xfId="0" applyFill="1" applyBorder="1" applyAlignment="1">
      <alignment horizontal="center"/>
    </xf>
    <xf numFmtId="168" fontId="0" fillId="0" borderId="0" xfId="0" applyNumberFormat="1"/>
    <xf numFmtId="0" fontId="0" fillId="12" borderId="0" xfId="0" applyFill="1"/>
    <xf numFmtId="41" fontId="0" fillId="0" borderId="2" xfId="0" applyNumberFormat="1" applyBorder="1"/>
    <xf numFmtId="41" fontId="0" fillId="10" borderId="2" xfId="0" applyNumberFormat="1" applyFill="1" applyBorder="1"/>
    <xf numFmtId="41" fontId="0" fillId="10" borderId="5" xfId="0" applyNumberFormat="1" applyFill="1" applyBorder="1"/>
    <xf numFmtId="0" fontId="5" fillId="0" borderId="0" xfId="0" applyFont="1"/>
    <xf numFmtId="0" fontId="0" fillId="13" borderId="0" xfId="0" applyFill="1"/>
    <xf numFmtId="41" fontId="0" fillId="14" borderId="0" xfId="0" applyNumberFormat="1" applyFill="1"/>
    <xf numFmtId="0" fontId="0" fillId="0" borderId="3" xfId="0" applyBorder="1" applyAlignment="1">
      <alignment horizontal="center"/>
    </xf>
    <xf numFmtId="0" fontId="0" fillId="15" borderId="0" xfId="0" applyFill="1"/>
    <xf numFmtId="41" fontId="0" fillId="15" borderId="0" xfId="0" applyNumberFormat="1" applyFill="1"/>
    <xf numFmtId="0" fontId="0" fillId="14" borderId="0" xfId="0" applyFill="1"/>
    <xf numFmtId="0" fontId="0" fillId="16" borderId="0" xfId="0" applyFill="1"/>
    <xf numFmtId="9" fontId="2" fillId="0" borderId="1" xfId="1" applyNumberFormat="1"/>
    <xf numFmtId="10" fontId="2" fillId="0" borderId="1" xfId="1" applyNumberFormat="1"/>
    <xf numFmtId="0" fontId="2" fillId="2" borderId="6" xfId="2" applyFont="1" applyBorder="1"/>
    <xf numFmtId="0" fontId="2" fillId="2" borderId="6" xfId="2" applyFont="1" applyBorder="1" applyAlignment="1">
      <alignment horizontal="center" vertical="center" wrapText="1"/>
    </xf>
    <xf numFmtId="14" fontId="2" fillId="2" borderId="6" xfId="2" applyNumberFormat="1" applyFont="1" applyBorder="1" applyAlignment="1">
      <alignment horizontal="center" vertical="center" wrapText="1"/>
    </xf>
    <xf numFmtId="0" fontId="0" fillId="8" borderId="0" xfId="0" applyFill="1"/>
    <xf numFmtId="0" fontId="0" fillId="7" borderId="0" xfId="0" applyFill="1" applyAlignment="1">
      <alignment vertical="center"/>
    </xf>
    <xf numFmtId="0" fontId="0" fillId="7" borderId="0" xfId="0" applyFill="1" applyAlignment="1">
      <alignment horizontal="center" vertical="center"/>
    </xf>
    <xf numFmtId="0" fontId="0" fillId="8" borderId="0" xfId="0" applyFill="1" applyAlignment="1">
      <alignment horizontal="center" vertical="center"/>
    </xf>
    <xf numFmtId="0" fontId="0" fillId="0" borderId="0" xfId="0" applyAlignment="1">
      <alignment horizontal="center"/>
    </xf>
    <xf numFmtId="1" fontId="1" fillId="2" borderId="0" xfId="2" applyNumberFormat="1"/>
    <xf numFmtId="1" fontId="0" fillId="0" borderId="0" xfId="0" applyNumberFormat="1"/>
    <xf numFmtId="0" fontId="0" fillId="17" borderId="0" xfId="0" applyFill="1"/>
    <xf numFmtId="0" fontId="6" fillId="0" borderId="0" xfId="0" applyFont="1"/>
    <xf numFmtId="0" fontId="12" fillId="0" borderId="0" xfId="0" applyFont="1"/>
    <xf numFmtId="0" fontId="11" fillId="0" borderId="0" xfId="0" applyFont="1"/>
    <xf numFmtId="0" fontId="13" fillId="0" borderId="0" xfId="0" applyFont="1"/>
    <xf numFmtId="0" fontId="11" fillId="0" borderId="0" xfId="0" applyFont="1" applyAlignment="1">
      <alignment horizontal="center"/>
    </xf>
    <xf numFmtId="0" fontId="2" fillId="0" borderId="1" xfId="1"/>
    <xf numFmtId="44" fontId="0" fillId="0" borderId="0" xfId="0" applyNumberFormat="1"/>
    <xf numFmtId="0" fontId="2" fillId="0" borderId="0" xfId="0" applyFont="1"/>
    <xf numFmtId="44" fontId="0" fillId="0" borderId="0" xfId="8" applyFont="1"/>
    <xf numFmtId="164" fontId="0" fillId="0" borderId="0" xfId="9" applyNumberFormat="1" applyFont="1"/>
    <xf numFmtId="43" fontId="0" fillId="0" borderId="0" xfId="0" applyNumberFormat="1"/>
    <xf numFmtId="44" fontId="1" fillId="7" borderId="0" xfId="10" applyNumberFormat="1" applyFill="1"/>
    <xf numFmtId="0" fontId="14" fillId="0" borderId="0" xfId="0" applyFont="1" applyAlignment="1">
      <alignment horizontal="center"/>
    </xf>
    <xf numFmtId="0" fontId="0" fillId="0" borderId="0" xfId="0" applyAlignment="1">
      <alignment wrapText="1"/>
    </xf>
    <xf numFmtId="166" fontId="0" fillId="0" borderId="0" xfId="0" applyNumberFormat="1"/>
    <xf numFmtId="166" fontId="0" fillId="9" borderId="27" xfId="11" applyNumberFormat="1" applyFont="1" applyFill="1" applyBorder="1"/>
    <xf numFmtId="44" fontId="0" fillId="9" borderId="0" xfId="0" applyNumberFormat="1" applyFill="1"/>
    <xf numFmtId="44" fontId="0" fillId="9" borderId="27" xfId="0" applyNumberFormat="1" applyFill="1" applyBorder="1"/>
    <xf numFmtId="166" fontId="0" fillId="22" borderId="27" xfId="11" applyNumberFormat="1" applyFont="1" applyFill="1" applyBorder="1"/>
    <xf numFmtId="0" fontId="6" fillId="0" borderId="6" xfId="0" applyFont="1" applyBorder="1" applyAlignment="1">
      <alignment vertical="center"/>
    </xf>
    <xf numFmtId="0" fontId="0" fillId="0" borderId="6" xfId="0" applyBorder="1" applyAlignment="1">
      <alignment horizontal="center" vertical="center"/>
    </xf>
    <xf numFmtId="0" fontId="0" fillId="0" borderId="6" xfId="0" applyBorder="1" applyAlignment="1">
      <alignment horizontal="left" vertical="center"/>
    </xf>
    <xf numFmtId="44" fontId="0" fillId="0" borderId="16" xfId="8" applyFont="1" applyBorder="1" applyAlignment="1">
      <alignment vertical="center"/>
    </xf>
    <xf numFmtId="44" fontId="0" fillId="0" borderId="6" xfId="8" applyFont="1" applyBorder="1"/>
    <xf numFmtId="0" fontId="0" fillId="0" borderId="14" xfId="0" applyBorder="1" applyAlignment="1">
      <alignment horizontal="center" vertical="center"/>
    </xf>
    <xf numFmtId="0" fontId="0" fillId="0" borderId="6" xfId="0" applyBorder="1"/>
    <xf numFmtId="164" fontId="0" fillId="0" borderId="16" xfId="9" applyNumberFormat="1" applyFont="1" applyBorder="1" applyAlignment="1">
      <alignment vertical="center"/>
    </xf>
    <xf numFmtId="0" fontId="0" fillId="0" borderId="16" xfId="0" applyBorder="1" applyAlignment="1">
      <alignment horizontal="center" vertical="center"/>
    </xf>
    <xf numFmtId="0" fontId="6" fillId="0" borderId="6" xfId="0" applyFont="1" applyBorder="1" applyAlignment="1">
      <alignment wrapText="1"/>
    </xf>
    <xf numFmtId="164" fontId="0" fillId="0" borderId="0" xfId="9" applyNumberFormat="1" applyFont="1" applyBorder="1"/>
    <xf numFmtId="164" fontId="0" fillId="0" borderId="6" xfId="9" applyNumberFormat="1" applyFont="1" applyBorder="1"/>
    <xf numFmtId="0" fontId="0" fillId="0" borderId="6" xfId="0" applyBorder="1" applyAlignment="1">
      <alignment wrapText="1"/>
    </xf>
    <xf numFmtId="164" fontId="5" fillId="9" borderId="6" xfId="9" applyNumberFormat="1" applyFont="1" applyFill="1" applyBorder="1" applyAlignment="1">
      <alignment horizontal="center" vertical="center" wrapText="1"/>
    </xf>
    <xf numFmtId="169" fontId="5" fillId="21" borderId="6" xfId="0" applyNumberFormat="1" applyFont="1" applyFill="1" applyBorder="1" applyAlignment="1">
      <alignment horizontal="center" vertical="center" wrapText="1"/>
    </xf>
    <xf numFmtId="169" fontId="5" fillId="0" borderId="6" xfId="0" applyNumberFormat="1" applyFont="1" applyBorder="1" applyAlignment="1">
      <alignment horizontal="center" vertical="center" wrapText="1"/>
    </xf>
    <xf numFmtId="169" fontId="5" fillId="6" borderId="6" xfId="0" applyNumberFormat="1" applyFont="1" applyFill="1" applyBorder="1" applyAlignment="1">
      <alignment horizontal="center" vertical="center" wrapText="1"/>
    </xf>
    <xf numFmtId="0" fontId="5" fillId="21" borderId="6" xfId="0" applyFont="1" applyFill="1" applyBorder="1" applyAlignment="1">
      <alignment horizontal="center" vertical="center" wrapText="1"/>
    </xf>
    <xf numFmtId="0" fontId="5" fillId="21" borderId="6" xfId="0" applyFont="1" applyFill="1" applyBorder="1" applyAlignment="1">
      <alignment horizontal="center" vertical="center"/>
    </xf>
    <xf numFmtId="0" fontId="1" fillId="2" borderId="0" xfId="2" applyNumberFormat="1"/>
    <xf numFmtId="0" fontId="1" fillId="2" borderId="0" xfId="2" applyAlignment="1">
      <alignment horizontal="center" vertical="center"/>
    </xf>
    <xf numFmtId="0" fontId="1" fillId="2" borderId="0" xfId="2" applyAlignment="1"/>
    <xf numFmtId="0" fontId="15" fillId="24" borderId="10" xfId="0" applyFont="1" applyFill="1" applyBorder="1"/>
    <xf numFmtId="0" fontId="0" fillId="24" borderId="11" xfId="0" applyFill="1" applyBorder="1"/>
    <xf numFmtId="0" fontId="0" fillId="24" borderId="17" xfId="0" applyFill="1" applyBorder="1"/>
    <xf numFmtId="0" fontId="5" fillId="0" borderId="28" xfId="0" applyFont="1" applyBorder="1" applyAlignment="1">
      <alignment horizontal="left" indent="1"/>
    </xf>
    <xf numFmtId="0" fontId="0" fillId="0" borderId="15" xfId="0" applyBorder="1"/>
    <xf numFmtId="0" fontId="0" fillId="0" borderId="26" xfId="0" applyBorder="1"/>
    <xf numFmtId="0" fontId="5" fillId="0" borderId="0" xfId="0" applyFont="1" applyAlignment="1">
      <alignment horizontal="left" indent="1"/>
    </xf>
    <xf numFmtId="49" fontId="0" fillId="0" borderId="0" xfId="0" applyNumberFormat="1"/>
    <xf numFmtId="0" fontId="0" fillId="0" borderId="0" xfId="2" applyFont="1" applyFill="1" applyBorder="1"/>
    <xf numFmtId="0" fontId="7" fillId="0" borderId="0" xfId="13" applyFont="1" applyFill="1" applyBorder="1"/>
    <xf numFmtId="0" fontId="7" fillId="0" borderId="0" xfId="14" applyFont="1" applyFill="1" applyBorder="1"/>
    <xf numFmtId="0" fontId="7" fillId="0" borderId="0" xfId="15" applyFont="1" applyFill="1" applyBorder="1"/>
    <xf numFmtId="10" fontId="17" fillId="0" borderId="0" xfId="9" applyNumberFormat="1" applyFont="1" applyFill="1"/>
    <xf numFmtId="0" fontId="21" fillId="0" borderId="6" xfId="0" applyFont="1" applyBorder="1" applyAlignment="1">
      <alignment horizontal="left" vertical="center" wrapText="1"/>
    </xf>
    <xf numFmtId="169" fontId="16" fillId="0" borderId="0" xfId="0" applyNumberFormat="1" applyFont="1" applyAlignment="1">
      <alignment horizontal="center" vertical="center"/>
    </xf>
    <xf numFmtId="0" fontId="16" fillId="0" borderId="0" xfId="0" applyFont="1" applyAlignment="1">
      <alignment horizontal="left"/>
    </xf>
    <xf numFmtId="0" fontId="16" fillId="0" borderId="6" xfId="0" applyFont="1" applyBorder="1" applyAlignment="1">
      <alignment wrapText="1"/>
    </xf>
    <xf numFmtId="0" fontId="16" fillId="0" borderId="0" xfId="0" applyFont="1" applyAlignment="1">
      <alignment vertical="center"/>
    </xf>
    <xf numFmtId="0" fontId="16" fillId="0" borderId="0" xfId="0" applyFont="1"/>
    <xf numFmtId="0" fontId="1" fillId="0" borderId="0" xfId="2" applyFill="1"/>
    <xf numFmtId="39" fontId="17" fillId="0" borderId="0" xfId="8" applyNumberFormat="1" applyFont="1" applyFill="1"/>
    <xf numFmtId="8" fontId="0" fillId="0" borderId="0" xfId="0" applyNumberFormat="1"/>
    <xf numFmtId="9" fontId="0" fillId="0" borderId="0" xfId="9" applyFont="1"/>
    <xf numFmtId="39" fontId="0" fillId="0" borderId="0" xfId="0" applyNumberFormat="1"/>
    <xf numFmtId="39" fontId="17" fillId="7" borderId="0" xfId="8" applyNumberFormat="1" applyFont="1" applyFill="1"/>
    <xf numFmtId="9" fontId="17" fillId="0" borderId="0" xfId="9" applyFont="1" applyFill="1"/>
    <xf numFmtId="10" fontId="0" fillId="0" borderId="0" xfId="9" applyNumberFormat="1" applyFont="1" applyFill="1"/>
    <xf numFmtId="43" fontId="0" fillId="0" borderId="0" xfId="11" applyFont="1"/>
    <xf numFmtId="0" fontId="21" fillId="0" borderId="24" xfId="0" applyFont="1" applyBorder="1" applyAlignment="1">
      <alignment horizontal="left" vertical="center" wrapText="1"/>
    </xf>
    <xf numFmtId="0" fontId="18" fillId="0" borderId="24" xfId="0" applyFont="1" applyBorder="1" applyAlignment="1">
      <alignment horizontal="left" vertical="center"/>
    </xf>
    <xf numFmtId="0" fontId="18" fillId="0" borderId="6" xfId="0" applyFont="1" applyBorder="1" applyAlignment="1">
      <alignment horizontal="left" vertical="center"/>
    </xf>
    <xf numFmtId="0" fontId="18" fillId="0" borderId="13" xfId="0" applyFont="1" applyBorder="1" applyAlignment="1">
      <alignment horizontal="left" vertical="center"/>
    </xf>
    <xf numFmtId="169" fontId="19" fillId="6" borderId="6" xfId="8" applyNumberFormat="1" applyFont="1" applyFill="1" applyBorder="1" applyAlignment="1">
      <alignment horizontal="center" vertical="center"/>
    </xf>
    <xf numFmtId="0" fontId="19" fillId="9" borderId="13"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19" fillId="9" borderId="6" xfId="0" applyFont="1" applyFill="1" applyBorder="1" applyAlignment="1">
      <alignment vertical="center" wrapText="1"/>
    </xf>
    <xf numFmtId="0" fontId="19" fillId="9" borderId="13" xfId="0" applyFont="1" applyFill="1" applyBorder="1" applyAlignment="1">
      <alignment horizontal="left" wrapText="1"/>
    </xf>
    <xf numFmtId="0" fontId="19" fillId="9" borderId="6" xfId="0" applyFont="1" applyFill="1" applyBorder="1" applyAlignment="1">
      <alignment horizontal="left" wrapText="1"/>
    </xf>
    <xf numFmtId="0" fontId="18" fillId="9" borderId="6" xfId="0" applyFont="1" applyFill="1" applyBorder="1" applyAlignment="1">
      <alignment horizontal="left" vertical="center"/>
    </xf>
    <xf numFmtId="0" fontId="19" fillId="9" borderId="13" xfId="0" applyFont="1" applyFill="1" applyBorder="1" applyAlignment="1">
      <alignment vertical="center" wrapText="1"/>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1" xfId="0" applyFont="1" applyBorder="1" applyAlignment="1">
      <alignment horizontal="center"/>
    </xf>
    <xf numFmtId="0" fontId="18" fillId="0" borderId="24" xfId="0" applyFont="1" applyBorder="1" applyAlignment="1">
      <alignment horizontal="left" vertical="center" wrapText="1"/>
    </xf>
    <xf numFmtId="169" fontId="19" fillId="6" borderId="24" xfId="8" applyNumberFormat="1" applyFont="1" applyFill="1" applyBorder="1" applyAlignment="1">
      <alignment horizontal="center" vertical="center"/>
    </xf>
    <xf numFmtId="0" fontId="18" fillId="0" borderId="31" xfId="0" applyFont="1" applyBorder="1" applyAlignment="1">
      <alignment horizontal="center" vertical="center"/>
    </xf>
    <xf numFmtId="0" fontId="19" fillId="9" borderId="32" xfId="0" applyFont="1" applyFill="1" applyBorder="1" applyAlignment="1">
      <alignment horizontal="left" vertical="center" wrapText="1"/>
    </xf>
    <xf numFmtId="0" fontId="21" fillId="0" borderId="32" xfId="0" applyFont="1" applyBorder="1" applyAlignment="1">
      <alignment vertical="center" wrapText="1"/>
    </xf>
    <xf numFmtId="0" fontId="18" fillId="0" borderId="32" xfId="0" applyFont="1" applyBorder="1" applyAlignment="1">
      <alignment horizontal="left" vertical="center"/>
    </xf>
    <xf numFmtId="169" fontId="19" fillId="6" borderId="32" xfId="8" applyNumberFormat="1" applyFont="1" applyFill="1" applyBorder="1" applyAlignment="1">
      <alignment horizontal="center" vertical="center"/>
    </xf>
    <xf numFmtId="169" fontId="38" fillId="0" borderId="0" xfId="0" applyNumberFormat="1" applyFont="1" applyAlignment="1">
      <alignment horizontal="center" vertical="center"/>
    </xf>
    <xf numFmtId="0" fontId="0" fillId="0" borderId="0" xfId="0" applyAlignment="1">
      <alignment horizontal="left" vertical="top" wrapText="1"/>
    </xf>
    <xf numFmtId="17" fontId="41" fillId="0" borderId="34" xfId="0" applyNumberFormat="1" applyFont="1" applyBorder="1" applyAlignment="1">
      <alignment horizontal="center" vertical="top" wrapText="1"/>
    </xf>
    <xf numFmtId="0" fontId="42" fillId="0" borderId="0" xfId="0" applyFont="1" applyAlignment="1">
      <alignment horizontal="left" vertical="top" wrapText="1"/>
    </xf>
    <xf numFmtId="0" fontId="21" fillId="0" borderId="13" xfId="0" applyFont="1" applyBorder="1" applyAlignment="1">
      <alignment horizontal="left" vertical="center" wrapText="1"/>
    </xf>
    <xf numFmtId="0" fontId="18" fillId="0" borderId="29" xfId="0" applyFont="1" applyBorder="1" applyAlignment="1">
      <alignment horizontal="center"/>
    </xf>
    <xf numFmtId="0" fontId="19" fillId="9" borderId="24" xfId="0" applyFont="1" applyFill="1" applyBorder="1" applyAlignment="1">
      <alignment horizontal="left" wrapText="1"/>
    </xf>
    <xf numFmtId="0" fontId="16" fillId="0" borderId="13" xfId="0" applyFont="1" applyBorder="1" applyAlignment="1">
      <alignment horizontal="left" vertical="center" wrapText="1"/>
    </xf>
    <xf numFmtId="169" fontId="19" fillId="6" borderId="13" xfId="8" applyNumberFormat="1" applyFont="1" applyFill="1" applyBorder="1" applyAlignment="1">
      <alignment horizontal="center" vertical="center"/>
    </xf>
    <xf numFmtId="0" fontId="22" fillId="9" borderId="13" xfId="0" applyFont="1" applyFill="1" applyBorder="1" applyAlignment="1">
      <alignment horizontal="left" wrapText="1"/>
    </xf>
    <xf numFmtId="0" fontId="19" fillId="0" borderId="13" xfId="0" applyFont="1" applyBorder="1" applyAlignment="1">
      <alignment horizontal="left" vertical="center" wrapText="1"/>
    </xf>
    <xf numFmtId="0" fontId="16" fillId="9" borderId="6" xfId="0" applyFont="1" applyFill="1" applyBorder="1" applyAlignment="1">
      <alignment horizontal="left" vertical="center" wrapText="1"/>
    </xf>
    <xf numFmtId="169" fontId="16" fillId="6" borderId="6" xfId="8" applyNumberFormat="1" applyFont="1" applyFill="1" applyBorder="1" applyAlignment="1">
      <alignment horizontal="center" vertical="center"/>
    </xf>
    <xf numFmtId="169" fontId="16" fillId="6" borderId="24" xfId="8" applyNumberFormat="1" applyFont="1" applyFill="1" applyBorder="1" applyAlignment="1">
      <alignment horizontal="center" vertical="center"/>
    </xf>
    <xf numFmtId="0" fontId="19" fillId="9" borderId="24" xfId="0" applyFont="1" applyFill="1" applyBorder="1" applyAlignment="1">
      <alignment vertical="center" wrapText="1"/>
    </xf>
    <xf numFmtId="0" fontId="21" fillId="0" borderId="24" xfId="0" applyFont="1" applyBorder="1" applyAlignment="1">
      <alignment vertical="center" wrapText="1"/>
    </xf>
    <xf numFmtId="0" fontId="18" fillId="0" borderId="6" xfId="0" applyFont="1" applyBorder="1" applyAlignment="1">
      <alignment vertical="center"/>
    </xf>
    <xf numFmtId="0" fontId="18" fillId="0" borderId="24" xfId="0" applyFont="1" applyBorder="1" applyAlignment="1">
      <alignment vertical="center"/>
    </xf>
    <xf numFmtId="0" fontId="16" fillId="0" borderId="32" xfId="0" applyFont="1" applyBorder="1" applyAlignment="1">
      <alignment horizontal="left" vertical="center" wrapText="1"/>
    </xf>
    <xf numFmtId="0" fontId="16" fillId="9" borderId="32" xfId="0" applyFont="1" applyFill="1" applyBorder="1" applyAlignment="1">
      <alignment horizontal="left" vertical="center" wrapText="1"/>
    </xf>
    <xf numFmtId="0" fontId="18" fillId="0" borderId="13" xfId="0" applyFont="1" applyBorder="1" applyAlignment="1">
      <alignment vertical="center" wrapText="1"/>
    </xf>
    <xf numFmtId="169" fontId="18" fillId="6" borderId="32" xfId="0" applyNumberFormat="1" applyFont="1" applyFill="1" applyBorder="1" applyAlignment="1">
      <alignment horizontal="center" vertical="center" wrapText="1"/>
    </xf>
    <xf numFmtId="169" fontId="18" fillId="9" borderId="33" xfId="0" applyNumberFormat="1" applyFont="1" applyFill="1" applyBorder="1" applyAlignment="1">
      <alignment horizontal="center" vertical="center" wrapText="1"/>
    </xf>
    <xf numFmtId="0" fontId="16" fillId="0" borderId="6" xfId="0" applyFont="1" applyBorder="1" applyAlignment="1">
      <alignment horizontal="left" vertical="center" wrapText="1"/>
    </xf>
    <xf numFmtId="169" fontId="16" fillId="6" borderId="32" xfId="8" applyNumberFormat="1" applyFont="1" applyFill="1" applyBorder="1" applyAlignment="1">
      <alignment horizontal="center" vertical="center"/>
    </xf>
    <xf numFmtId="0" fontId="25" fillId="0" borderId="6" xfId="0" applyFont="1" applyBorder="1" applyAlignment="1">
      <alignment horizontal="left" vertical="center"/>
    </xf>
    <xf numFmtId="0" fontId="25" fillId="0" borderId="21" xfId="0" applyFont="1" applyBorder="1" applyAlignment="1">
      <alignment horizontal="center" vertical="center"/>
    </xf>
    <xf numFmtId="0" fontId="21" fillId="0" borderId="32" xfId="0" applyFont="1" applyBorder="1" applyAlignment="1">
      <alignment horizontal="left" vertical="center" wrapText="1"/>
    </xf>
    <xf numFmtId="0" fontId="16" fillId="0" borderId="24" xfId="0" applyFont="1" applyBorder="1" applyAlignment="1">
      <alignment wrapText="1"/>
    </xf>
    <xf numFmtId="0" fontId="25" fillId="0" borderId="13" xfId="0" applyFont="1" applyBorder="1" applyAlignment="1">
      <alignment horizontal="left" vertical="center"/>
    </xf>
    <xf numFmtId="0" fontId="25" fillId="0" borderId="31" xfId="0" applyFont="1" applyBorder="1" applyAlignment="1">
      <alignment horizontal="center" vertical="center"/>
    </xf>
    <xf numFmtId="0" fontId="25" fillId="0" borderId="32" xfId="0" applyFont="1" applyBorder="1" applyAlignment="1">
      <alignment horizontal="left" vertical="center"/>
    </xf>
    <xf numFmtId="0" fontId="25" fillId="0" borderId="29" xfId="0" applyFont="1" applyBorder="1" applyAlignment="1">
      <alignment horizontal="center" vertical="center"/>
    </xf>
    <xf numFmtId="169" fontId="21" fillId="6" borderId="13" xfId="8" applyNumberFormat="1" applyFont="1" applyFill="1" applyBorder="1" applyAlignment="1">
      <alignment horizontal="center" vertical="center"/>
    </xf>
    <xf numFmtId="0" fontId="26" fillId="0" borderId="6" xfId="0" applyFont="1" applyBorder="1" applyAlignment="1">
      <alignment horizontal="left" vertical="center" wrapText="1"/>
    </xf>
    <xf numFmtId="0" fontId="16" fillId="9" borderId="13" xfId="0" applyFont="1" applyFill="1" applyBorder="1" applyAlignment="1">
      <alignment horizontal="left" wrapText="1"/>
    </xf>
    <xf numFmtId="0" fontId="18" fillId="0" borderId="13" xfId="0" applyFont="1" applyBorder="1" applyAlignment="1">
      <alignment vertical="center"/>
    </xf>
    <xf numFmtId="0" fontId="25" fillId="0" borderId="24" xfId="0" applyFont="1" applyBorder="1" applyAlignment="1">
      <alignment vertical="center"/>
    </xf>
    <xf numFmtId="0" fontId="14" fillId="0" borderId="0" xfId="0" applyFont="1"/>
    <xf numFmtId="0" fontId="14" fillId="0" borderId="0" xfId="0" applyFont="1" applyAlignment="1">
      <alignment vertical="center" wrapText="1"/>
    </xf>
    <xf numFmtId="0" fontId="51" fillId="0" borderId="6" xfId="0" applyFont="1" applyBorder="1"/>
    <xf numFmtId="0" fontId="51" fillId="9" borderId="6" xfId="0" applyFont="1" applyFill="1" applyBorder="1"/>
    <xf numFmtId="0" fontId="0" fillId="9" borderId="0" xfId="0" applyFill="1"/>
    <xf numFmtId="0" fontId="16" fillId="0" borderId="6" xfId="0" applyFont="1" applyBorder="1" applyAlignment="1">
      <alignment horizontal="left" vertical="center"/>
    </xf>
    <xf numFmtId="0" fontId="18" fillId="0" borderId="23" xfId="0" applyFont="1" applyBorder="1" applyAlignment="1">
      <alignment horizontal="center"/>
    </xf>
    <xf numFmtId="0" fontId="16" fillId="9" borderId="24" xfId="0" applyFont="1" applyFill="1" applyBorder="1" applyAlignment="1">
      <alignment horizontal="left" wrapText="1"/>
    </xf>
    <xf numFmtId="0" fontId="0" fillId="26" borderId="6" xfId="0" applyFill="1" applyBorder="1"/>
    <xf numFmtId="0" fontId="16" fillId="0" borderId="13" xfId="0" applyFont="1" applyBorder="1" applyAlignment="1">
      <alignment wrapText="1"/>
    </xf>
    <xf numFmtId="43" fontId="0" fillId="26" borderId="6" xfId="11" applyFont="1" applyFill="1" applyBorder="1"/>
    <xf numFmtId="43" fontId="1" fillId="0" borderId="6" xfId="11" applyFont="1" applyFill="1" applyBorder="1" applyAlignment="1">
      <alignment horizontal="center" vertical="center"/>
    </xf>
    <xf numFmtId="43" fontId="0" fillId="0" borderId="6" xfId="11" applyFont="1" applyBorder="1"/>
    <xf numFmtId="43" fontId="51" fillId="0" borderId="6" xfId="11" applyFont="1" applyBorder="1"/>
    <xf numFmtId="43" fontId="51" fillId="9" borderId="6" xfId="11" applyFont="1" applyFill="1" applyBorder="1"/>
    <xf numFmtId="0" fontId="52" fillId="0" borderId="0" xfId="0" applyFont="1"/>
    <xf numFmtId="0" fontId="42" fillId="0" borderId="36" xfId="0" applyFont="1" applyBorder="1" applyAlignment="1">
      <alignment horizontal="left" vertical="top" wrapText="1"/>
    </xf>
    <xf numFmtId="0" fontId="42" fillId="0" borderId="41" xfId="0" applyFont="1" applyBorder="1" applyAlignment="1">
      <alignment horizontal="left" vertical="top" wrapText="1"/>
    </xf>
    <xf numFmtId="0" fontId="16" fillId="0" borderId="24" xfId="0" applyFont="1" applyBorder="1" applyAlignment="1">
      <alignment horizontal="left" vertical="center" wrapText="1"/>
    </xf>
    <xf numFmtId="0" fontId="25" fillId="0" borderId="24" xfId="0" applyFont="1" applyBorder="1" applyAlignment="1">
      <alignment horizontal="left" vertical="center"/>
    </xf>
    <xf numFmtId="0" fontId="25" fillId="0" borderId="23" xfId="0" applyFont="1" applyBorder="1" applyAlignment="1">
      <alignment horizontal="center" vertical="center"/>
    </xf>
    <xf numFmtId="0" fontId="25" fillId="0" borderId="6" xfId="0" applyFont="1" applyBorder="1" applyAlignment="1">
      <alignment wrapText="1"/>
    </xf>
    <xf numFmtId="0" fontId="18" fillId="25" borderId="32" xfId="0" applyFont="1" applyFill="1" applyBorder="1" applyAlignment="1">
      <alignment horizontal="center" vertical="center" wrapText="1"/>
    </xf>
    <xf numFmtId="169" fontId="21" fillId="25" borderId="24" xfId="8" applyNumberFormat="1" applyFont="1" applyFill="1" applyBorder="1" applyAlignment="1">
      <alignment horizontal="center" vertical="center"/>
    </xf>
    <xf numFmtId="169" fontId="16" fillId="25" borderId="13" xfId="8" applyNumberFormat="1" applyFont="1" applyFill="1" applyBorder="1" applyAlignment="1">
      <alignment horizontal="center" vertical="center"/>
    </xf>
    <xf numFmtId="169" fontId="16" fillId="25" borderId="6" xfId="8" applyNumberFormat="1" applyFont="1" applyFill="1" applyBorder="1" applyAlignment="1">
      <alignment horizontal="center" vertical="center"/>
    </xf>
    <xf numFmtId="169" fontId="16" fillId="25" borderId="24" xfId="8" applyNumberFormat="1" applyFont="1" applyFill="1" applyBorder="1" applyAlignment="1">
      <alignment horizontal="center" vertical="center"/>
    </xf>
    <xf numFmtId="169" fontId="21" fillId="25" borderId="20" xfId="0" applyNumberFormat="1" applyFont="1" applyFill="1" applyBorder="1" applyAlignment="1">
      <alignment horizontal="center" vertical="center" wrapText="1"/>
    </xf>
    <xf numFmtId="0" fontId="18" fillId="27" borderId="31" xfId="0" applyFont="1" applyFill="1" applyBorder="1" applyAlignment="1">
      <alignment horizontal="center" vertical="center" wrapText="1"/>
    </xf>
    <xf numFmtId="0" fontId="18" fillId="27" borderId="32" xfId="0" applyFont="1" applyFill="1" applyBorder="1" applyAlignment="1">
      <alignment horizontal="center" vertical="center" wrapText="1"/>
    </xf>
    <xf numFmtId="0" fontId="18" fillId="27" borderId="32" xfId="0" applyFont="1" applyFill="1" applyBorder="1" applyAlignment="1">
      <alignment horizontal="center" vertical="center"/>
    </xf>
    <xf numFmtId="169" fontId="36" fillId="27" borderId="32" xfId="0" applyNumberFormat="1" applyFont="1" applyFill="1" applyBorder="1" applyAlignment="1">
      <alignment horizontal="center" vertical="center" wrapText="1"/>
    </xf>
    <xf numFmtId="169" fontId="36" fillId="27" borderId="13" xfId="8" applyNumberFormat="1" applyFont="1" applyFill="1" applyBorder="1" applyAlignment="1">
      <alignment horizontal="center" vertical="center"/>
    </xf>
    <xf numFmtId="169" fontId="36" fillId="27" borderId="24" xfId="8" applyNumberFormat="1" applyFont="1" applyFill="1" applyBorder="1" applyAlignment="1">
      <alignment horizontal="center" vertical="center"/>
    </xf>
    <xf numFmtId="169" fontId="36" fillId="27" borderId="6" xfId="8" applyNumberFormat="1" applyFont="1" applyFill="1" applyBorder="1" applyAlignment="1">
      <alignment horizontal="center" vertical="center"/>
    </xf>
    <xf numFmtId="169" fontId="36" fillId="27" borderId="32" xfId="8" applyNumberFormat="1" applyFont="1" applyFill="1" applyBorder="1" applyAlignment="1">
      <alignment horizontal="center" vertical="center"/>
    </xf>
    <xf numFmtId="169" fontId="16" fillId="0" borderId="6" xfId="8" applyNumberFormat="1" applyFont="1" applyFill="1" applyBorder="1" applyAlignment="1">
      <alignment horizontal="center" vertical="center"/>
    </xf>
    <xf numFmtId="0" fontId="28" fillId="9" borderId="10" xfId="0" applyFont="1" applyFill="1" applyBorder="1" applyAlignment="1">
      <alignment horizontal="left"/>
    </xf>
    <xf numFmtId="0" fontId="23" fillId="9" borderId="11" xfId="0" applyFont="1" applyFill="1" applyBorder="1" applyAlignment="1">
      <alignment horizontal="left"/>
    </xf>
    <xf numFmtId="0" fontId="21" fillId="9" borderId="11" xfId="0" applyFont="1" applyFill="1" applyBorder="1"/>
    <xf numFmtId="0" fontId="27" fillId="9" borderId="11" xfId="0" applyFont="1" applyFill="1" applyBorder="1" applyAlignment="1">
      <alignment vertical="center"/>
    </xf>
    <xf numFmtId="169" fontId="16" fillId="9" borderId="11" xfId="0" applyNumberFormat="1" applyFont="1" applyFill="1" applyBorder="1" applyAlignment="1">
      <alignment horizontal="center" vertical="center"/>
    </xf>
    <xf numFmtId="169" fontId="38" fillId="9" borderId="11" xfId="0" applyNumberFormat="1" applyFont="1" applyFill="1" applyBorder="1" applyAlignment="1">
      <alignment horizontal="center" vertical="center"/>
    </xf>
    <xf numFmtId="169" fontId="16" fillId="9" borderId="17" xfId="0" applyNumberFormat="1" applyFont="1" applyFill="1" applyBorder="1" applyAlignment="1">
      <alignment horizontal="center" vertical="center"/>
    </xf>
    <xf numFmtId="0" fontId="20" fillId="9" borderId="18" xfId="0" applyFont="1" applyFill="1" applyBorder="1" applyAlignment="1">
      <alignment horizontal="left"/>
    </xf>
    <xf numFmtId="169" fontId="16" fillId="9" borderId="0" xfId="0" applyNumberFormat="1" applyFont="1" applyFill="1" applyAlignment="1">
      <alignment horizontal="center" vertical="center"/>
    </xf>
    <xf numFmtId="169" fontId="38" fillId="9" borderId="0" xfId="0" applyNumberFormat="1" applyFont="1" applyFill="1" applyAlignment="1">
      <alignment horizontal="center" vertical="center"/>
    </xf>
    <xf numFmtId="169" fontId="16" fillId="9" borderId="19" xfId="0" applyNumberFormat="1" applyFont="1" applyFill="1" applyBorder="1" applyAlignment="1">
      <alignment horizontal="center" vertical="center"/>
    </xf>
    <xf numFmtId="0" fontId="38" fillId="9" borderId="0" xfId="0" applyFont="1" applyFill="1" applyAlignment="1">
      <alignment horizontal="left"/>
    </xf>
    <xf numFmtId="0" fontId="16" fillId="9" borderId="0" xfId="0" applyFont="1" applyFill="1" applyAlignment="1">
      <alignment horizontal="left"/>
    </xf>
    <xf numFmtId="0" fontId="16" fillId="9" borderId="0" xfId="0" applyFont="1" applyFill="1"/>
    <xf numFmtId="0" fontId="16" fillId="9" borderId="0" xfId="0" applyFont="1" applyFill="1" applyAlignment="1">
      <alignment vertical="center"/>
    </xf>
    <xf numFmtId="0" fontId="12" fillId="9" borderId="0" xfId="0" applyFont="1" applyFill="1"/>
    <xf numFmtId="0" fontId="18" fillId="9" borderId="0" xfId="0" applyFont="1" applyFill="1" applyAlignment="1">
      <alignment horizontal="center" vertical="center"/>
    </xf>
    <xf numFmtId="0" fontId="19" fillId="9" borderId="0" xfId="0" applyFont="1" applyFill="1" applyAlignment="1">
      <alignment horizontal="left" vertical="center" wrapText="1"/>
    </xf>
    <xf numFmtId="0" fontId="21" fillId="9" borderId="0" xfId="0" applyFont="1" applyFill="1" applyAlignment="1">
      <alignment horizontal="left" vertical="center" wrapText="1"/>
    </xf>
    <xf numFmtId="0" fontId="18" fillId="9" borderId="0" xfId="0" applyFont="1" applyFill="1" applyAlignment="1">
      <alignment horizontal="left" vertical="center"/>
    </xf>
    <xf numFmtId="169" fontId="21" fillId="9" borderId="0" xfId="8" applyNumberFormat="1" applyFont="1" applyFill="1" applyBorder="1" applyAlignment="1">
      <alignment horizontal="center" vertical="center"/>
    </xf>
    <xf numFmtId="169" fontId="19" fillId="9" borderId="0" xfId="8" applyNumberFormat="1" applyFont="1" applyFill="1" applyBorder="1" applyAlignment="1">
      <alignment horizontal="center" vertical="center"/>
    </xf>
    <xf numFmtId="169" fontId="36" fillId="9" borderId="0" xfId="8" applyNumberFormat="1" applyFont="1" applyFill="1" applyBorder="1" applyAlignment="1">
      <alignment horizontal="center" vertical="center"/>
    </xf>
    <xf numFmtId="164" fontId="21" fillId="9" borderId="0" xfId="9" applyNumberFormat="1" applyFont="1" applyFill="1" applyBorder="1" applyAlignment="1">
      <alignment horizontal="center" vertical="center"/>
    </xf>
    <xf numFmtId="0" fontId="11" fillId="9" borderId="0" xfId="0" applyFont="1" applyFill="1"/>
    <xf numFmtId="0" fontId="25" fillId="9" borderId="0" xfId="0" applyFont="1" applyFill="1" applyAlignment="1">
      <alignment horizontal="center" vertical="center"/>
    </xf>
    <xf numFmtId="0" fontId="16" fillId="9" borderId="0" xfId="0" applyFont="1" applyFill="1" applyAlignment="1">
      <alignment horizontal="left" vertical="center" wrapText="1"/>
    </xf>
    <xf numFmtId="0" fontId="25" fillId="9" borderId="0" xfId="0" applyFont="1" applyFill="1" applyAlignment="1">
      <alignment horizontal="left" vertical="center"/>
    </xf>
    <xf numFmtId="0" fontId="14" fillId="9" borderId="0" xfId="0" applyFont="1" applyFill="1" applyAlignment="1">
      <alignment horizontal="center"/>
    </xf>
    <xf numFmtId="169" fontId="39" fillId="9" borderId="19" xfId="0" applyNumberFormat="1" applyFont="1" applyFill="1" applyBorder="1" applyAlignment="1">
      <alignment horizontal="center" vertical="center"/>
    </xf>
    <xf numFmtId="0" fontId="39" fillId="9" borderId="18" xfId="0" quotePrefix="1" applyFont="1" applyFill="1" applyBorder="1" applyAlignment="1">
      <alignment horizontal="left" vertical="center" indent="1"/>
    </xf>
    <xf numFmtId="43" fontId="1" fillId="26" borderId="6" xfId="11" applyFont="1" applyFill="1" applyBorder="1"/>
    <xf numFmtId="43" fontId="1" fillId="0" borderId="6" xfId="11" applyFont="1" applyBorder="1"/>
    <xf numFmtId="0" fontId="1" fillId="0" borderId="0" xfId="0" applyFont="1"/>
    <xf numFmtId="0" fontId="51" fillId="0" borderId="6" xfId="0" applyFont="1" applyBorder="1" applyAlignment="1">
      <alignment horizontal="left" vertical="top"/>
    </xf>
    <xf numFmtId="43" fontId="0" fillId="0" borderId="6" xfId="11" applyFont="1" applyFill="1" applyBorder="1" applyAlignment="1">
      <alignment horizontal="center" vertical="center"/>
    </xf>
    <xf numFmtId="0" fontId="51" fillId="0" borderId="6" xfId="0" applyFont="1" applyBorder="1" applyAlignment="1">
      <alignment horizontal="left"/>
    </xf>
    <xf numFmtId="169" fontId="21" fillId="25" borderId="6" xfId="0" applyNumberFormat="1" applyFont="1" applyFill="1" applyBorder="1" applyAlignment="1">
      <alignment horizontal="center" vertical="center" wrapText="1"/>
    </xf>
    <xf numFmtId="169" fontId="21" fillId="25" borderId="13" xfId="0" applyNumberFormat="1" applyFont="1" applyFill="1" applyBorder="1" applyAlignment="1">
      <alignment horizontal="center" vertical="center" wrapText="1"/>
    </xf>
    <xf numFmtId="169" fontId="21" fillId="25" borderId="24" xfId="0" applyNumberFormat="1" applyFont="1" applyFill="1" applyBorder="1" applyAlignment="1">
      <alignment horizontal="center" vertical="center" wrapText="1"/>
    </xf>
    <xf numFmtId="169" fontId="16" fillId="6" borderId="13" xfId="8" applyNumberFormat="1" applyFont="1" applyFill="1" applyBorder="1" applyAlignment="1">
      <alignment horizontal="center" vertical="center"/>
    </xf>
    <xf numFmtId="0" fontId="16" fillId="0" borderId="6" xfId="0" applyFont="1" applyBorder="1" applyAlignment="1">
      <alignment vertical="center" wrapText="1"/>
    </xf>
    <xf numFmtId="169" fontId="36" fillId="27" borderId="6" xfId="0" applyNumberFormat="1" applyFont="1" applyFill="1" applyBorder="1" applyAlignment="1">
      <alignment horizontal="center" vertical="center" wrapText="1"/>
    </xf>
    <xf numFmtId="0" fontId="38" fillId="0" borderId="6" xfId="16" applyFont="1" applyBorder="1" applyAlignment="1">
      <alignment vertical="center" wrapText="1"/>
    </xf>
    <xf numFmtId="169" fontId="36" fillId="27" borderId="24" xfId="0" applyNumberFormat="1" applyFont="1" applyFill="1" applyBorder="1" applyAlignment="1">
      <alignment horizontal="center" vertical="center" wrapText="1"/>
    </xf>
    <xf numFmtId="0" fontId="16" fillId="0" borderId="13" xfId="0" applyFont="1" applyBorder="1" applyAlignment="1">
      <alignment vertical="center" wrapText="1"/>
    </xf>
    <xf numFmtId="0" fontId="25" fillId="0" borderId="29" xfId="0" applyFont="1" applyBorder="1" applyAlignment="1">
      <alignment vertical="center"/>
    </xf>
    <xf numFmtId="0" fontId="25" fillId="0" borderId="21" xfId="0" applyFont="1" applyBorder="1" applyAlignment="1">
      <alignment vertical="center"/>
    </xf>
    <xf numFmtId="0" fontId="25" fillId="0" borderId="6" xfId="0" applyFont="1" applyBorder="1" applyAlignment="1">
      <alignment vertical="center"/>
    </xf>
    <xf numFmtId="0" fontId="25" fillId="0" borderId="29" xfId="0" applyFont="1" applyBorder="1" applyAlignment="1">
      <alignment vertical="center" wrapText="1"/>
    </xf>
    <xf numFmtId="169" fontId="16" fillId="0" borderId="13" xfId="8" applyNumberFormat="1" applyFont="1" applyFill="1" applyBorder="1" applyAlignment="1">
      <alignment horizontal="center" vertical="center"/>
    </xf>
    <xf numFmtId="169" fontId="36" fillId="27" borderId="13" xfId="0" applyNumberFormat="1" applyFont="1" applyFill="1" applyBorder="1" applyAlignment="1">
      <alignment horizontal="center" vertical="center" wrapText="1"/>
    </xf>
    <xf numFmtId="0" fontId="25" fillId="0" borderId="21" xfId="0" applyFont="1" applyBorder="1" applyAlignment="1">
      <alignment vertical="center" wrapText="1"/>
    </xf>
    <xf numFmtId="0" fontId="25" fillId="0" borderId="23" xfId="0" applyFont="1" applyBorder="1" applyAlignment="1">
      <alignment vertical="center" wrapText="1"/>
    </xf>
    <xf numFmtId="0" fontId="38" fillId="0" borderId="24" xfId="16" applyFont="1" applyBorder="1" applyAlignment="1">
      <alignment vertical="center" wrapText="1"/>
    </xf>
    <xf numFmtId="0" fontId="16" fillId="0" borderId="24" xfId="0" applyFont="1" applyBorder="1" applyAlignment="1">
      <alignment vertical="center" wrapText="1"/>
    </xf>
    <xf numFmtId="169" fontId="16" fillId="0" borderId="24" xfId="8" applyNumberFormat="1" applyFont="1" applyFill="1" applyBorder="1" applyAlignment="1">
      <alignment horizontal="center" vertical="center"/>
    </xf>
    <xf numFmtId="0" fontId="38" fillId="0" borderId="13" xfId="16" applyFont="1" applyBorder="1" applyAlignment="1">
      <alignment vertical="center" wrapText="1"/>
    </xf>
    <xf numFmtId="0" fontId="25" fillId="0" borderId="13" xfId="0" applyFont="1" applyBorder="1" applyAlignment="1">
      <alignment wrapText="1"/>
    </xf>
    <xf numFmtId="0" fontId="25" fillId="0" borderId="23" xfId="0" applyFont="1" applyBorder="1" applyAlignment="1">
      <alignment vertical="center"/>
    </xf>
    <xf numFmtId="0" fontId="25" fillId="0" borderId="24" xfId="0" applyFont="1" applyBorder="1" applyAlignment="1">
      <alignment vertical="center" wrapText="1"/>
    </xf>
    <xf numFmtId="0" fontId="38" fillId="9" borderId="10" xfId="0" applyFont="1" applyFill="1" applyBorder="1" applyAlignment="1">
      <alignment vertical="center"/>
    </xf>
    <xf numFmtId="0" fontId="38" fillId="9" borderId="11" xfId="0" applyFont="1" applyFill="1" applyBorder="1" applyAlignment="1">
      <alignment horizontal="left"/>
    </xf>
    <xf numFmtId="0" fontId="38" fillId="9" borderId="11" xfId="0" applyFont="1" applyFill="1" applyBorder="1"/>
    <xf numFmtId="0" fontId="39" fillId="9" borderId="11" xfId="0" applyFont="1" applyFill="1" applyBorder="1" applyAlignment="1">
      <alignment vertical="center"/>
    </xf>
    <xf numFmtId="169" fontId="39" fillId="9" borderId="11" xfId="0" applyNumberFormat="1" applyFont="1" applyFill="1" applyBorder="1" applyAlignment="1">
      <alignment horizontal="center" vertical="center"/>
    </xf>
    <xf numFmtId="169" fontId="39" fillId="9" borderId="17" xfId="0" applyNumberFormat="1" applyFont="1" applyFill="1" applyBorder="1" applyAlignment="1">
      <alignment horizontal="center" vertical="center"/>
    </xf>
    <xf numFmtId="0" fontId="39" fillId="9" borderId="0" xfId="0" applyFont="1" applyFill="1" applyAlignment="1">
      <alignment horizontal="left"/>
    </xf>
    <xf numFmtId="0" fontId="39" fillId="9" borderId="0" xfId="0" applyFont="1" applyFill="1"/>
    <xf numFmtId="0" fontId="39" fillId="9" borderId="0" xfId="0" applyFont="1" applyFill="1" applyAlignment="1">
      <alignment vertical="center"/>
    </xf>
    <xf numFmtId="169" fontId="39" fillId="9" borderId="0" xfId="0" applyNumberFormat="1" applyFont="1" applyFill="1" applyAlignment="1">
      <alignment horizontal="center" vertical="center"/>
    </xf>
    <xf numFmtId="43" fontId="6" fillId="0" borderId="6" xfId="11" applyFont="1" applyFill="1" applyBorder="1" applyAlignment="1">
      <alignment horizontal="center" vertical="center"/>
    </xf>
    <xf numFmtId="0" fontId="1" fillId="0" borderId="6" xfId="0" applyFont="1" applyBorder="1"/>
    <xf numFmtId="43" fontId="51" fillId="0" borderId="6" xfId="11" applyFont="1" applyFill="1" applyBorder="1"/>
    <xf numFmtId="0" fontId="56" fillId="0" borderId="6" xfId="0" applyFont="1" applyBorder="1"/>
    <xf numFmtId="169" fontId="16" fillId="25" borderId="14" xfId="8" applyNumberFormat="1" applyFont="1" applyFill="1" applyBorder="1" applyAlignment="1">
      <alignment horizontal="center" vertical="center"/>
    </xf>
    <xf numFmtId="169" fontId="19" fillId="6" borderId="14" xfId="8" applyNumberFormat="1" applyFont="1" applyFill="1" applyBorder="1" applyAlignment="1">
      <alignment horizontal="center" vertical="center"/>
    </xf>
    <xf numFmtId="169" fontId="36" fillId="27" borderId="14" xfId="8" applyNumberFormat="1" applyFont="1" applyFill="1" applyBorder="1" applyAlignment="1">
      <alignment horizontal="center" vertical="center"/>
    </xf>
    <xf numFmtId="43" fontId="55" fillId="0" borderId="6" xfId="11" applyFont="1" applyBorder="1"/>
    <xf numFmtId="0" fontId="12" fillId="0" borderId="11" xfId="0" applyFont="1" applyBorder="1"/>
    <xf numFmtId="0" fontId="24" fillId="9" borderId="0" xfId="0" applyFont="1" applyFill="1" applyAlignment="1">
      <alignment horizontal="left"/>
    </xf>
    <xf numFmtId="0" fontId="21" fillId="9" borderId="0" xfId="0" applyFont="1" applyFill="1"/>
    <xf numFmtId="0" fontId="27" fillId="9" borderId="0" xfId="0" applyFont="1" applyFill="1" applyAlignment="1">
      <alignment vertical="center"/>
    </xf>
    <xf numFmtId="0" fontId="21" fillId="9" borderId="0" xfId="0" applyFont="1" applyFill="1" applyAlignment="1">
      <alignment vertical="center"/>
    </xf>
    <xf numFmtId="0" fontId="12" fillId="0" borderId="15" xfId="0" applyFont="1" applyBorder="1"/>
    <xf numFmtId="164" fontId="23" fillId="0" borderId="30" xfId="9" applyNumberFormat="1" applyFont="1" applyFill="1" applyBorder="1" applyAlignment="1">
      <alignment horizontal="center" vertical="center"/>
    </xf>
    <xf numFmtId="164" fontId="23" fillId="0" borderId="22" xfId="9" applyNumberFormat="1" applyFont="1" applyFill="1" applyBorder="1" applyAlignment="1">
      <alignment horizontal="center" vertical="center"/>
    </xf>
    <xf numFmtId="164" fontId="23" fillId="0" borderId="25" xfId="9" applyNumberFormat="1" applyFont="1" applyFill="1" applyBorder="1" applyAlignment="1">
      <alignment horizontal="center" vertical="center"/>
    </xf>
    <xf numFmtId="164" fontId="23" fillId="9" borderId="43" xfId="9" applyNumberFormat="1" applyFont="1" applyFill="1" applyBorder="1" applyAlignment="1">
      <alignment horizontal="center" vertical="center"/>
    </xf>
    <xf numFmtId="164" fontId="23" fillId="0" borderId="33" xfId="9" applyNumberFormat="1" applyFont="1" applyFill="1" applyBorder="1" applyAlignment="1">
      <alignment horizontal="center" vertical="center"/>
    </xf>
    <xf numFmtId="0" fontId="25" fillId="0" borderId="42" xfId="0" applyFont="1" applyBorder="1" applyAlignment="1">
      <alignment vertical="center"/>
    </xf>
    <xf numFmtId="0" fontId="16" fillId="0" borderId="14" xfId="0" applyFont="1" applyBorder="1" applyAlignment="1">
      <alignment wrapText="1"/>
    </xf>
    <xf numFmtId="0" fontId="16" fillId="0" borderId="14" xfId="0" applyFont="1" applyBorder="1" applyAlignment="1">
      <alignment vertical="center" wrapText="1"/>
    </xf>
    <xf numFmtId="0" fontId="48" fillId="0" borderId="14" xfId="0" applyFont="1" applyBorder="1" applyAlignment="1">
      <alignment vertical="center" wrapText="1"/>
    </xf>
    <xf numFmtId="169" fontId="21" fillId="25" borderId="14" xfId="0" applyNumberFormat="1" applyFont="1" applyFill="1" applyBorder="1" applyAlignment="1">
      <alignment horizontal="center" vertical="center" wrapText="1"/>
    </xf>
    <xf numFmtId="169" fontId="16" fillId="6" borderId="14" xfId="8" applyNumberFormat="1" applyFont="1" applyFill="1" applyBorder="1" applyAlignment="1">
      <alignment horizontal="center" vertical="center"/>
    </xf>
    <xf numFmtId="169" fontId="36" fillId="27" borderId="14" xfId="0" applyNumberFormat="1" applyFont="1" applyFill="1" applyBorder="1" applyAlignment="1">
      <alignment horizontal="center" vertical="center" wrapText="1"/>
    </xf>
    <xf numFmtId="164" fontId="39" fillId="0" borderId="0" xfId="9" applyNumberFormat="1" applyFont="1" applyFill="1" applyBorder="1" applyAlignment="1">
      <alignment horizontal="center" vertical="center"/>
    </xf>
    <xf numFmtId="0" fontId="25" fillId="0" borderId="0" xfId="0" applyFont="1" applyAlignment="1">
      <alignment vertical="center"/>
    </xf>
    <xf numFmtId="0" fontId="16" fillId="0" borderId="0" xfId="0" applyFont="1" applyAlignment="1">
      <alignment wrapText="1"/>
    </xf>
    <xf numFmtId="0" fontId="16" fillId="0" borderId="0" xfId="0" applyFont="1" applyAlignment="1">
      <alignment vertical="center" wrapText="1"/>
    </xf>
    <xf numFmtId="0" fontId="25" fillId="0" borderId="0" xfId="0" applyFont="1" applyAlignment="1">
      <alignment vertical="center" wrapText="1"/>
    </xf>
    <xf numFmtId="169" fontId="21" fillId="0" borderId="0" xfId="0" applyNumberFormat="1" applyFont="1" applyAlignment="1">
      <alignment horizontal="center" vertical="center" wrapText="1"/>
    </xf>
    <xf numFmtId="169" fontId="16" fillId="0" borderId="0" xfId="8" applyNumberFormat="1" applyFont="1" applyFill="1" applyBorder="1" applyAlignment="1">
      <alignment horizontal="center" vertical="center"/>
    </xf>
    <xf numFmtId="169" fontId="36" fillId="0" borderId="0" xfId="0" applyNumberFormat="1" applyFont="1" applyAlignment="1">
      <alignment horizontal="center" vertical="center" wrapText="1"/>
    </xf>
    <xf numFmtId="0" fontId="25" fillId="0" borderId="42" xfId="0" applyFont="1" applyBorder="1" applyAlignment="1">
      <alignment horizontal="center"/>
    </xf>
    <xf numFmtId="0" fontId="19" fillId="0" borderId="14" xfId="0" applyFont="1" applyBorder="1" applyAlignment="1">
      <alignment horizontal="left" wrapText="1"/>
    </xf>
    <xf numFmtId="0" fontId="16" fillId="0" borderId="14" xfId="0" applyFont="1" applyBorder="1" applyAlignment="1">
      <alignment horizontal="left" vertical="center" wrapText="1"/>
    </xf>
    <xf numFmtId="0" fontId="25" fillId="0" borderId="14" xfId="0" applyFont="1" applyBorder="1" applyAlignment="1">
      <alignment horizontal="left" vertical="center"/>
    </xf>
    <xf numFmtId="0" fontId="16" fillId="0" borderId="0" xfId="0" applyFont="1" applyAlignment="1">
      <alignment horizontal="left" wrapText="1"/>
    </xf>
    <xf numFmtId="0" fontId="21" fillId="0" borderId="0" xfId="0" applyFont="1" applyAlignment="1">
      <alignment horizontal="left" vertical="center" wrapText="1"/>
    </xf>
    <xf numFmtId="169" fontId="19" fillId="0" borderId="0" xfId="8" applyNumberFormat="1" applyFont="1" applyFill="1" applyBorder="1" applyAlignment="1">
      <alignment horizontal="center" vertical="center"/>
    </xf>
    <xf numFmtId="169" fontId="36" fillId="0" borderId="0" xfId="8" applyNumberFormat="1" applyFont="1" applyFill="1" applyBorder="1" applyAlignment="1">
      <alignment horizontal="center" vertical="center"/>
    </xf>
    <xf numFmtId="0" fontId="25" fillId="0" borderId="0" xfId="0" applyFont="1" applyAlignment="1">
      <alignment horizontal="center" vertical="center"/>
    </xf>
    <xf numFmtId="164" fontId="18" fillId="0" borderId="0" xfId="9" applyNumberFormat="1" applyFont="1" applyFill="1" applyBorder="1" applyAlignment="1">
      <alignment horizontal="center" vertical="center"/>
    </xf>
    <xf numFmtId="0" fontId="57" fillId="9" borderId="6" xfId="0" applyFont="1" applyFill="1" applyBorder="1" applyAlignment="1">
      <alignment horizontal="left" vertical="center" wrapText="1"/>
    </xf>
    <xf numFmtId="0" fontId="25" fillId="0" borderId="13" xfId="0" applyFont="1" applyBorder="1" applyAlignment="1">
      <alignment vertical="center"/>
    </xf>
    <xf numFmtId="164" fontId="38" fillId="0" borderId="25" xfId="9" applyNumberFormat="1" applyFont="1" applyFill="1" applyBorder="1" applyAlignment="1">
      <alignment horizontal="center" vertical="center"/>
    </xf>
    <xf numFmtId="164" fontId="38" fillId="0" borderId="30" xfId="9" applyNumberFormat="1" applyFont="1" applyFill="1" applyBorder="1" applyAlignment="1">
      <alignment horizontal="center" vertical="center"/>
    </xf>
    <xf numFmtId="164" fontId="38" fillId="0" borderId="22" xfId="9" applyNumberFormat="1" applyFont="1" applyFill="1" applyBorder="1" applyAlignment="1">
      <alignment horizontal="center" vertical="center"/>
    </xf>
    <xf numFmtId="164" fontId="38" fillId="0" borderId="43" xfId="9" applyNumberFormat="1"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left" wrapText="1"/>
    </xf>
    <xf numFmtId="0" fontId="19" fillId="0" borderId="0" xfId="0" applyFont="1" applyAlignment="1">
      <alignment horizontal="left" vertical="center" wrapText="1"/>
    </xf>
    <xf numFmtId="0" fontId="18" fillId="0" borderId="0" xfId="0" applyFont="1" applyAlignment="1">
      <alignment horizontal="left" vertical="center"/>
    </xf>
    <xf numFmtId="164" fontId="21" fillId="0" borderId="0" xfId="9" applyNumberFormat="1" applyFont="1" applyFill="1" applyBorder="1" applyAlignment="1">
      <alignment horizontal="center" vertical="center"/>
    </xf>
    <xf numFmtId="0" fontId="19" fillId="0" borderId="24" xfId="0" applyFont="1" applyBorder="1" applyAlignment="1">
      <alignment horizontal="left" vertical="center" wrapText="1"/>
    </xf>
    <xf numFmtId="164" fontId="21" fillId="0" borderId="25" xfId="9" applyNumberFormat="1" applyFont="1" applyFill="1" applyBorder="1" applyAlignment="1">
      <alignment horizontal="center" vertical="center"/>
    </xf>
    <xf numFmtId="0" fontId="60" fillId="7" borderId="0" xfId="0" applyFont="1" applyFill="1" applyAlignment="1">
      <alignment horizontal="left" vertical="top" wrapText="1"/>
    </xf>
    <xf numFmtId="0" fontId="61" fillId="0" borderId="6" xfId="0" applyFont="1" applyBorder="1"/>
    <xf numFmtId="43" fontId="52" fillId="0" borderId="6" xfId="11" applyFont="1" applyFill="1" applyBorder="1" applyAlignment="1">
      <alignment horizontal="center" vertical="center"/>
    </xf>
    <xf numFmtId="0" fontId="61" fillId="0" borderId="6" xfId="0" applyFont="1" applyBorder="1" applyAlignment="1">
      <alignment wrapText="1"/>
    </xf>
    <xf numFmtId="0" fontId="61" fillId="0" borderId="6" xfId="0" applyFont="1" applyBorder="1" applyAlignment="1">
      <alignment horizontal="left"/>
    </xf>
    <xf numFmtId="0" fontId="61" fillId="0" borderId="0" xfId="0" applyFont="1"/>
    <xf numFmtId="164" fontId="23" fillId="0" borderId="39" xfId="9" applyNumberFormat="1" applyFont="1" applyFill="1" applyBorder="1" applyAlignment="1">
      <alignment horizontal="center" vertical="center"/>
    </xf>
    <xf numFmtId="164" fontId="23" fillId="0" borderId="43" xfId="9" applyNumberFormat="1" applyFont="1" applyFill="1" applyBorder="1" applyAlignment="1">
      <alignment horizontal="center" vertical="center"/>
    </xf>
    <xf numFmtId="0" fontId="58" fillId="9" borderId="7" xfId="0" applyFont="1" applyFill="1" applyBorder="1" applyAlignment="1">
      <alignment horizontal="left"/>
    </xf>
    <xf numFmtId="0" fontId="58" fillId="9" borderId="8" xfId="0" applyFont="1" applyFill="1" applyBorder="1" applyAlignment="1">
      <alignment horizontal="left"/>
    </xf>
    <xf numFmtId="0" fontId="58" fillId="9" borderId="9" xfId="0" applyFont="1" applyFill="1" applyBorder="1" applyAlignment="1">
      <alignment horizontal="left"/>
    </xf>
    <xf numFmtId="169" fontId="21" fillId="6" borderId="6" xfId="8" applyNumberFormat="1" applyFont="1" applyFill="1" applyBorder="1" applyAlignment="1">
      <alignment horizontal="center" vertical="center"/>
    </xf>
    <xf numFmtId="169" fontId="21" fillId="6" borderId="24" xfId="8" applyNumberFormat="1" applyFont="1" applyFill="1" applyBorder="1" applyAlignment="1">
      <alignment horizontal="center" vertical="center"/>
    </xf>
    <xf numFmtId="0" fontId="16" fillId="0" borderId="6" xfId="0" applyFont="1" applyBorder="1" applyAlignment="1">
      <alignment horizontal="left" vertical="center" wrapText="1"/>
    </xf>
    <xf numFmtId="0" fontId="0" fillId="0" borderId="24" xfId="0" applyBorder="1" applyAlignment="1">
      <alignment horizontal="left" vertical="center" wrapText="1"/>
    </xf>
    <xf numFmtId="0" fontId="25" fillId="0" borderId="16" xfId="0" applyFont="1" applyBorder="1" applyAlignment="1">
      <alignment horizontal="left" vertical="center"/>
    </xf>
    <xf numFmtId="0" fontId="0" fillId="0" borderId="35" xfId="0" applyBorder="1" applyAlignment="1">
      <alignment vertical="center"/>
    </xf>
    <xf numFmtId="169" fontId="16" fillId="25" borderId="20" xfId="0" applyNumberFormat="1" applyFont="1" applyFill="1" applyBorder="1" applyAlignment="1">
      <alignment horizontal="center" vertical="center" wrapText="1"/>
    </xf>
    <xf numFmtId="169" fontId="16" fillId="25" borderId="35" xfId="0" applyNumberFormat="1" applyFont="1" applyFill="1" applyBorder="1" applyAlignment="1">
      <alignment horizontal="center" vertical="center" wrapText="1"/>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21" fillId="0" borderId="6" xfId="0" applyFont="1" applyBorder="1" applyAlignment="1">
      <alignment horizontal="left" vertical="center" wrapText="1"/>
    </xf>
    <xf numFmtId="0" fontId="21" fillId="0" borderId="24" xfId="0" applyFont="1" applyBorder="1" applyAlignment="1">
      <alignment horizontal="left" vertical="center" wrapText="1"/>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20" xfId="0" applyFont="1" applyBorder="1" applyAlignment="1">
      <alignment horizontal="left" vertical="center"/>
    </xf>
    <xf numFmtId="0" fontId="18" fillId="0" borderId="14" xfId="0" applyFont="1" applyBorder="1" applyAlignment="1">
      <alignment horizontal="left" vertical="center"/>
    </xf>
    <xf numFmtId="169" fontId="16" fillId="25" borderId="6" xfId="8" applyNumberFormat="1" applyFont="1" applyFill="1" applyBorder="1" applyAlignment="1">
      <alignment horizontal="center" vertical="center"/>
    </xf>
    <xf numFmtId="169" fontId="16" fillId="25" borderId="24" xfId="8" applyNumberFormat="1" applyFont="1" applyFill="1" applyBorder="1" applyAlignment="1">
      <alignment horizontal="center" vertical="center"/>
    </xf>
    <xf numFmtId="0" fontId="58" fillId="9" borderId="10" xfId="0" applyFont="1" applyFill="1" applyBorder="1" applyAlignment="1">
      <alignment horizontal="left"/>
    </xf>
    <xf numFmtId="0" fontId="58" fillId="9" borderId="11" xfId="0" applyFont="1" applyFill="1" applyBorder="1" applyAlignment="1">
      <alignment horizontal="left"/>
    </xf>
    <xf numFmtId="0" fontId="58" fillId="9" borderId="17" xfId="0" applyFont="1" applyFill="1" applyBorder="1" applyAlignment="1">
      <alignment horizontal="left"/>
    </xf>
    <xf numFmtId="169" fontId="16" fillId="25" borderId="20" xfId="8" applyNumberFormat="1" applyFont="1" applyFill="1" applyBorder="1" applyAlignment="1">
      <alignment horizontal="center" vertical="center"/>
    </xf>
    <xf numFmtId="169" fontId="16" fillId="25" borderId="14" xfId="8" applyNumberFormat="1" applyFont="1" applyFill="1" applyBorder="1" applyAlignment="1">
      <alignment horizontal="center" vertical="center"/>
    </xf>
    <xf numFmtId="164" fontId="23" fillId="0" borderId="37" xfId="9" applyNumberFormat="1" applyFont="1" applyFill="1" applyBorder="1" applyAlignment="1">
      <alignment horizontal="center" vertical="center"/>
    </xf>
    <xf numFmtId="164" fontId="23" fillId="0" borderId="38" xfId="9" applyNumberFormat="1" applyFont="1" applyFill="1" applyBorder="1" applyAlignment="1">
      <alignment horizontal="center" vertical="center"/>
    </xf>
    <xf numFmtId="0" fontId="21" fillId="0" borderId="13" xfId="0" applyFont="1" applyBorder="1" applyAlignment="1">
      <alignment horizontal="left" vertical="center" wrapText="1"/>
    </xf>
    <xf numFmtId="169" fontId="36" fillId="27" borderId="20" xfId="8" applyNumberFormat="1" applyFont="1" applyFill="1" applyBorder="1" applyAlignment="1">
      <alignment horizontal="center" vertical="center"/>
    </xf>
    <xf numFmtId="169" fontId="36" fillId="27" borderId="35" xfId="8" applyNumberFormat="1" applyFont="1" applyFill="1" applyBorder="1" applyAlignment="1">
      <alignment horizontal="center" vertical="center"/>
    </xf>
    <xf numFmtId="169" fontId="21" fillId="25" borderId="13" xfId="8" applyNumberFormat="1" applyFont="1" applyFill="1" applyBorder="1" applyAlignment="1">
      <alignment horizontal="center" vertical="center"/>
    </xf>
    <xf numFmtId="169" fontId="21" fillId="25" borderId="24" xfId="8" applyNumberFormat="1" applyFont="1" applyFill="1" applyBorder="1" applyAlignment="1">
      <alignment horizontal="center" vertical="center"/>
    </xf>
    <xf numFmtId="169" fontId="36" fillId="27" borderId="13" xfId="8" applyNumberFormat="1" applyFont="1" applyFill="1" applyBorder="1" applyAlignment="1">
      <alignment horizontal="center" vertical="center"/>
    </xf>
    <xf numFmtId="169" fontId="36" fillId="27" borderId="24" xfId="8" applyNumberFormat="1" applyFont="1" applyFill="1" applyBorder="1" applyAlignment="1">
      <alignment horizontal="center" vertical="center"/>
    </xf>
    <xf numFmtId="164" fontId="23" fillId="0" borderId="30" xfId="9" applyNumberFormat="1" applyFont="1" applyFill="1" applyBorder="1" applyAlignment="1">
      <alignment horizontal="center" vertical="center"/>
    </xf>
    <xf numFmtId="164" fontId="23" fillId="0" borderId="25" xfId="9" applyNumberFormat="1" applyFont="1" applyFill="1" applyBorder="1" applyAlignment="1">
      <alignment horizontal="center" vertical="center"/>
    </xf>
    <xf numFmtId="0" fontId="21" fillId="0" borderId="20" xfId="0" applyFont="1" applyBorder="1" applyAlignment="1">
      <alignment horizontal="left" vertical="center" wrapText="1"/>
    </xf>
    <xf numFmtId="0" fontId="21" fillId="0" borderId="35" xfId="0" applyFont="1" applyBorder="1" applyAlignment="1">
      <alignment horizontal="left" vertical="center" wrapText="1"/>
    </xf>
    <xf numFmtId="169" fontId="36" fillId="27" borderId="6" xfId="8" applyNumberFormat="1" applyFont="1" applyFill="1" applyBorder="1" applyAlignment="1">
      <alignment horizontal="center" vertical="center"/>
    </xf>
    <xf numFmtId="164" fontId="23" fillId="0" borderId="22" xfId="9" applyNumberFormat="1" applyFont="1" applyFill="1" applyBorder="1" applyAlignment="1">
      <alignment horizontal="center" vertical="center"/>
    </xf>
    <xf numFmtId="0" fontId="18" fillId="0" borderId="6" xfId="0" applyFont="1" applyBorder="1" applyAlignment="1">
      <alignment horizontal="left" vertical="center"/>
    </xf>
    <xf numFmtId="0" fontId="18" fillId="0" borderId="24" xfId="0" applyFont="1" applyBorder="1" applyAlignment="1">
      <alignment horizontal="left" vertical="center"/>
    </xf>
    <xf numFmtId="169" fontId="19" fillId="6" borderId="6" xfId="8" applyNumberFormat="1" applyFont="1" applyFill="1" applyBorder="1" applyAlignment="1">
      <alignment horizontal="center" vertical="center"/>
    </xf>
    <xf numFmtId="169" fontId="19" fillId="6" borderId="24" xfId="8" applyNumberFormat="1" applyFont="1" applyFill="1" applyBorder="1" applyAlignment="1">
      <alignment horizontal="center" vertical="center"/>
    </xf>
    <xf numFmtId="0" fontId="21" fillId="0" borderId="14" xfId="0" applyFont="1" applyBorder="1" applyAlignment="1">
      <alignment horizontal="left" vertical="center" wrapText="1"/>
    </xf>
    <xf numFmtId="169" fontId="36" fillId="27" borderId="14" xfId="8" applyNumberFormat="1" applyFont="1" applyFill="1" applyBorder="1" applyAlignment="1">
      <alignment horizontal="center" vertical="center"/>
    </xf>
    <xf numFmtId="0" fontId="58" fillId="9" borderId="18" xfId="0" applyFont="1" applyFill="1" applyBorder="1" applyAlignment="1">
      <alignment horizontal="left"/>
    </xf>
    <xf numFmtId="0" fontId="58" fillId="9" borderId="0" xfId="0" applyFont="1" applyFill="1" applyAlignment="1">
      <alignment horizontal="left"/>
    </xf>
    <xf numFmtId="0" fontId="58" fillId="9" borderId="19" xfId="0" applyFont="1" applyFill="1" applyBorder="1" applyAlignment="1">
      <alignment horizontal="left"/>
    </xf>
    <xf numFmtId="169" fontId="19" fillId="6" borderId="20" xfId="8" applyNumberFormat="1" applyFont="1" applyFill="1" applyBorder="1" applyAlignment="1">
      <alignment horizontal="center" vertical="center"/>
    </xf>
    <xf numFmtId="169" fontId="19" fillId="6" borderId="14" xfId="8" applyNumberFormat="1" applyFont="1" applyFill="1" applyBorder="1" applyAlignment="1">
      <alignment horizontal="center" vertical="center"/>
    </xf>
    <xf numFmtId="0" fontId="19" fillId="9" borderId="28" xfId="0" applyFont="1" applyFill="1" applyBorder="1" applyAlignment="1">
      <alignment horizontal="left" vertical="top" wrapText="1"/>
    </xf>
    <xf numFmtId="0" fontId="19" fillId="9" borderId="15" xfId="0" applyFont="1" applyFill="1" applyBorder="1" applyAlignment="1">
      <alignment horizontal="left" vertical="top" wrapText="1"/>
    </xf>
    <xf numFmtId="0" fontId="19" fillId="9" borderId="26" xfId="0" applyFont="1" applyFill="1" applyBorder="1" applyAlignment="1">
      <alignment horizontal="left" vertical="top" wrapText="1"/>
    </xf>
    <xf numFmtId="0" fontId="18" fillId="0" borderId="13" xfId="0" applyFont="1" applyBorder="1" applyAlignment="1">
      <alignment horizontal="left" vertical="center"/>
    </xf>
    <xf numFmtId="169" fontId="21" fillId="25" borderId="6" xfId="8" applyNumberFormat="1" applyFont="1" applyFill="1" applyBorder="1" applyAlignment="1">
      <alignment horizontal="center" vertical="center"/>
    </xf>
    <xf numFmtId="169" fontId="21" fillId="6" borderId="13" xfId="8" applyNumberFormat="1" applyFont="1" applyFill="1" applyBorder="1" applyAlignment="1">
      <alignment horizontal="center" vertical="center"/>
    </xf>
    <xf numFmtId="0" fontId="26" fillId="0" borderId="20" xfId="0" applyFont="1" applyBorder="1" applyAlignment="1">
      <alignment horizontal="left" vertical="center" wrapText="1"/>
    </xf>
    <xf numFmtId="0" fontId="26" fillId="0" borderId="14" xfId="0" applyFont="1" applyBorder="1" applyAlignment="1">
      <alignment horizontal="left" vertical="center" wrapText="1"/>
    </xf>
    <xf numFmtId="164" fontId="23" fillId="9" borderId="22" xfId="9" applyNumberFormat="1" applyFont="1" applyFill="1" applyBorder="1" applyAlignment="1">
      <alignment horizontal="center" vertical="center"/>
    </xf>
    <xf numFmtId="164" fontId="23" fillId="9" borderId="25" xfId="9" applyNumberFormat="1" applyFont="1" applyFill="1" applyBorder="1" applyAlignment="1">
      <alignment horizontal="center" vertical="center"/>
    </xf>
    <xf numFmtId="0" fontId="38" fillId="9" borderId="7" xfId="0" applyFont="1" applyFill="1" applyBorder="1" applyAlignment="1">
      <alignment horizontal="left" vertical="center"/>
    </xf>
    <xf numFmtId="0" fontId="38" fillId="9" borderId="8" xfId="0" applyFont="1" applyFill="1" applyBorder="1" applyAlignment="1">
      <alignment horizontal="left" vertical="center"/>
    </xf>
    <xf numFmtId="0" fontId="38" fillId="9" borderId="9" xfId="0" applyFont="1" applyFill="1" applyBorder="1" applyAlignment="1">
      <alignment horizontal="left" vertical="center"/>
    </xf>
    <xf numFmtId="0" fontId="18" fillId="9" borderId="40" xfId="0" applyFont="1" applyFill="1" applyBorder="1" applyAlignment="1">
      <alignment horizontal="center" vertical="center"/>
    </xf>
    <xf numFmtId="0" fontId="18" fillId="9" borderId="42" xfId="0" applyFont="1" applyFill="1" applyBorder="1" applyAlignment="1">
      <alignment horizontal="center" vertical="center"/>
    </xf>
    <xf numFmtId="0" fontId="21" fillId="9" borderId="13" xfId="0" applyFont="1" applyFill="1" applyBorder="1" applyAlignment="1">
      <alignment horizontal="left" vertical="center" wrapText="1"/>
    </xf>
    <xf numFmtId="0" fontId="21" fillId="9" borderId="6" xfId="0" applyFont="1" applyFill="1" applyBorder="1" applyAlignment="1">
      <alignment horizontal="left" vertical="center" wrapText="1"/>
    </xf>
    <xf numFmtId="169" fontId="16" fillId="25" borderId="13" xfId="8" applyNumberFormat="1" applyFont="1" applyFill="1" applyBorder="1" applyAlignment="1">
      <alignment horizontal="center" vertical="center"/>
    </xf>
    <xf numFmtId="0" fontId="18" fillId="0" borderId="45" xfId="0" applyFont="1" applyBorder="1" applyAlignment="1">
      <alignment horizontal="center" vertical="center"/>
    </xf>
    <xf numFmtId="0" fontId="18" fillId="0" borderId="47" xfId="0" applyFont="1" applyBorder="1" applyAlignment="1">
      <alignment horizontal="center" vertical="center"/>
    </xf>
    <xf numFmtId="0" fontId="58" fillId="9" borderId="28" xfId="0" applyFont="1" applyFill="1" applyBorder="1" applyAlignment="1">
      <alignment horizontal="left"/>
    </xf>
    <xf numFmtId="0" fontId="58" fillId="9" borderId="15" xfId="0" applyFont="1" applyFill="1" applyBorder="1" applyAlignment="1">
      <alignment horizontal="left"/>
    </xf>
    <xf numFmtId="0" fontId="58" fillId="9" borderId="26" xfId="0" applyFont="1" applyFill="1" applyBorder="1" applyAlignment="1">
      <alignment horizontal="left"/>
    </xf>
    <xf numFmtId="0" fontId="41" fillId="28" borderId="10" xfId="0" applyFont="1" applyFill="1" applyBorder="1" applyAlignment="1">
      <alignment horizontal="center" vertical="top" wrapText="1"/>
    </xf>
    <xf numFmtId="0" fontId="41" fillId="28" borderId="11" xfId="0" applyFont="1" applyFill="1" applyBorder="1" applyAlignment="1">
      <alignment horizontal="center" vertical="top" wrapText="1"/>
    </xf>
    <xf numFmtId="0" fontId="41" fillId="28" borderId="17" xfId="0" applyFont="1" applyFill="1" applyBorder="1" applyAlignment="1">
      <alignment horizontal="center" vertical="top" wrapText="1"/>
    </xf>
    <xf numFmtId="0" fontId="39" fillId="28" borderId="28" xfId="0" applyFont="1" applyFill="1" applyBorder="1" applyAlignment="1">
      <alignment horizontal="left" vertical="top" wrapText="1"/>
    </xf>
    <xf numFmtId="0" fontId="39" fillId="28" borderId="15" xfId="0" applyFont="1" applyFill="1" applyBorder="1" applyAlignment="1">
      <alignment horizontal="left" vertical="top" wrapText="1"/>
    </xf>
    <xf numFmtId="0" fontId="39" fillId="28" borderId="26" xfId="0" applyFont="1" applyFill="1" applyBorder="1" applyAlignment="1">
      <alignment horizontal="left" vertical="top" wrapText="1"/>
    </xf>
    <xf numFmtId="169" fontId="21" fillId="25" borderId="20" xfId="0" applyNumberFormat="1" applyFont="1" applyFill="1" applyBorder="1" applyAlignment="1">
      <alignment horizontal="center" vertical="center" wrapText="1"/>
    </xf>
    <xf numFmtId="169" fontId="21" fillId="25" borderId="44" xfId="0" applyNumberFormat="1" applyFont="1" applyFill="1" applyBorder="1" applyAlignment="1">
      <alignment horizontal="center" vertical="center" wrapText="1"/>
    </xf>
    <xf numFmtId="169" fontId="16" fillId="6" borderId="13" xfId="8" applyNumberFormat="1" applyFont="1" applyFill="1" applyBorder="1" applyAlignment="1">
      <alignment horizontal="center" vertical="center"/>
    </xf>
    <xf numFmtId="169" fontId="16" fillId="6" borderId="6" xfId="8" applyNumberFormat="1" applyFont="1" applyFill="1" applyBorder="1" applyAlignment="1">
      <alignment horizontal="center" vertical="center"/>
    </xf>
    <xf numFmtId="164" fontId="23" fillId="9" borderId="39" xfId="9" applyNumberFormat="1" applyFont="1" applyFill="1" applyBorder="1" applyAlignment="1">
      <alignment horizontal="center" vertical="center"/>
    </xf>
    <xf numFmtId="164" fontId="23" fillId="9" borderId="43" xfId="9" applyNumberFormat="1" applyFont="1" applyFill="1" applyBorder="1" applyAlignment="1">
      <alignment horizontal="center" vertical="center"/>
    </xf>
    <xf numFmtId="0" fontId="58" fillId="0" borderId="10" xfId="0" applyFont="1" applyBorder="1" applyAlignment="1">
      <alignment horizontal="left"/>
    </xf>
    <xf numFmtId="0" fontId="58" fillId="0" borderId="11" xfId="0" applyFont="1" applyBorder="1" applyAlignment="1">
      <alignment horizontal="left"/>
    </xf>
    <xf numFmtId="0" fontId="58" fillId="0" borderId="17" xfId="0" applyFont="1" applyBorder="1" applyAlignment="1">
      <alignment horizontal="left"/>
    </xf>
    <xf numFmtId="169" fontId="16" fillId="6" borderId="16" xfId="8" applyNumberFormat="1" applyFont="1" applyFill="1" applyBorder="1" applyAlignment="1">
      <alignment horizontal="center" vertical="center"/>
    </xf>
    <xf numFmtId="0" fontId="0" fillId="0" borderId="35" xfId="0" applyBorder="1" applyAlignment="1">
      <alignment horizontal="center" vertical="center"/>
    </xf>
    <xf numFmtId="169" fontId="36" fillId="27" borderId="16" xfId="8" applyNumberFormat="1" applyFont="1" applyFill="1" applyBorder="1" applyAlignment="1">
      <alignment horizontal="center" vertical="center"/>
    </xf>
    <xf numFmtId="0" fontId="52" fillId="27" borderId="35" xfId="0" applyFont="1" applyFill="1" applyBorder="1" applyAlignment="1">
      <alignment horizontal="center" vertical="center"/>
    </xf>
    <xf numFmtId="164" fontId="18" fillId="9" borderId="22" xfId="9" applyNumberFormat="1" applyFont="1" applyFill="1" applyBorder="1" applyAlignment="1">
      <alignment horizontal="center" vertical="center"/>
    </xf>
    <xf numFmtId="164" fontId="18" fillId="9" borderId="25" xfId="9" applyNumberFormat="1" applyFont="1" applyFill="1" applyBorder="1" applyAlignment="1">
      <alignment horizontal="center" vertical="center"/>
    </xf>
    <xf numFmtId="0" fontId="0" fillId="0" borderId="0" xfId="0" applyAlignment="1">
      <alignment horizontal="left" wrapText="1"/>
    </xf>
    <xf numFmtId="0" fontId="0" fillId="0" borderId="0" xfId="2" applyFont="1" applyFill="1" applyBorder="1" applyAlignment="1">
      <alignment horizontal="left" wrapText="1"/>
    </xf>
    <xf numFmtId="0" fontId="3" fillId="18" borderId="0" xfId="12" applyAlignment="1">
      <alignment horizontal="center"/>
    </xf>
    <xf numFmtId="44" fontId="0" fillId="0" borderId="16" xfId="8" applyFont="1" applyBorder="1" applyAlignment="1">
      <alignment horizontal="center" vertical="center"/>
    </xf>
    <xf numFmtId="44" fontId="0" fillId="0" borderId="14" xfId="8" applyFont="1" applyBorder="1" applyAlignment="1">
      <alignment horizontal="center" vertical="center"/>
    </xf>
    <xf numFmtId="44" fontId="0" fillId="7" borderId="16" xfId="8" applyFont="1" applyFill="1" applyBorder="1" applyAlignment="1">
      <alignment horizontal="center" vertical="center"/>
    </xf>
    <xf numFmtId="44" fontId="0" fillId="7" borderId="14" xfId="8" applyFont="1" applyFill="1" applyBorder="1" applyAlignment="1">
      <alignment horizontal="center" vertical="center"/>
    </xf>
    <xf numFmtId="164" fontId="0" fillId="0" borderId="16" xfId="9" applyNumberFormat="1" applyFont="1" applyBorder="1" applyAlignment="1">
      <alignment horizontal="center" vertical="center"/>
    </xf>
    <xf numFmtId="164" fontId="0" fillId="0" borderId="14" xfId="9" applyNumberFormat="1" applyFont="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cellXfs>
  <cellStyles count="17">
    <cellStyle name="20% - Accent1" xfId="2" builtinId="30"/>
    <cellStyle name="40% - Accent1" xfId="3" builtinId="31"/>
    <cellStyle name="40% - Accent4" xfId="10" builtinId="43"/>
    <cellStyle name="60% - Accent1" xfId="4" builtinId="32"/>
    <cellStyle name="Accent1" xfId="12" builtinId="29"/>
    <cellStyle name="Accent2" xfId="13" builtinId="33"/>
    <cellStyle name="Accent3" xfId="14" builtinId="37"/>
    <cellStyle name="Accent6" xfId="15" builtinId="49"/>
    <cellStyle name="Comma" xfId="11" builtinId="3"/>
    <cellStyle name="Comma 2" xfId="7" xr:uid="{00000000-0005-0000-0000-000009000000}"/>
    <cellStyle name="Currency" xfId="8" builtinId="4"/>
    <cellStyle name="Normal" xfId="0" builtinId="0"/>
    <cellStyle name="Normal 2" xfId="5" xr:uid="{00000000-0005-0000-0000-00000E000000}"/>
    <cellStyle name="Normal 2 2" xfId="16" xr:uid="{00000000-0005-0000-0000-00000F000000}"/>
    <cellStyle name="Normal 4" xfId="6" xr:uid="{00000000-0005-0000-0000-000010000000}"/>
    <cellStyle name="Percent" xfId="9" builtinId="5"/>
    <cellStyle name="Total" xfId="1" builtinId="25"/>
  </cellStyles>
  <dxfs count="1">
    <dxf>
      <font>
        <color rgb="FFC00000"/>
      </font>
    </dxf>
  </dxfs>
  <tableStyles count="0" defaultTableStyle="TableStyleMedium2" defaultPivotStyle="PivotStyleMedium9"/>
  <colors>
    <mruColors>
      <color rgb="FF156082"/>
      <color rgb="FF4AB3E2"/>
      <color rgb="FFA1ADA6"/>
      <color rgb="FF88988E"/>
      <color rgb="FFC5343C"/>
      <color rgb="FFE7B99D"/>
      <color rgb="FFC76830"/>
      <color rgb="FFF0F37F"/>
      <color rgb="FFE2AC8A"/>
      <color rgb="FFDE9F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hy-AM"/>
              <a:t>G</a:t>
            </a:r>
            <a:r>
              <a:rPr lang="en-US"/>
              <a:t>rid </a:t>
            </a:r>
            <a:r>
              <a:rPr lang="hy-AM"/>
              <a:t>Price vs Private Sector Cost</a:t>
            </a:r>
            <a:endParaRPr lang="en-US"/>
          </a:p>
        </c:rich>
      </c:tx>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4265273255215097"/>
          <c:y val="0.16252522997536067"/>
          <c:w val="0.79698955747925937"/>
          <c:h val="0.77907704581165349"/>
        </c:manualLayout>
      </c:layout>
      <c:barChart>
        <c:barDir val="col"/>
        <c:grouping val="clustered"/>
        <c:varyColors val="0"/>
        <c:ser>
          <c:idx val="0"/>
          <c:order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6E1-488E-9920-ABFAFB1177C9}"/>
            </c:ext>
          </c:extLst>
        </c:ser>
        <c:ser>
          <c:idx val="1"/>
          <c:order val="1"/>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6E1-488E-9920-ABFAFB1177C9}"/>
            </c:ext>
          </c:extLst>
        </c:ser>
        <c:dLbls>
          <c:showLegendKey val="0"/>
          <c:showVal val="0"/>
          <c:showCatName val="0"/>
          <c:showSerName val="0"/>
          <c:showPercent val="0"/>
          <c:showBubbleSize val="0"/>
        </c:dLbls>
        <c:gapWidth val="100"/>
        <c:overlap val="-24"/>
        <c:axId val="563762480"/>
        <c:axId val="563764656"/>
        <c:extLst/>
      </c:barChart>
      <c:catAx>
        <c:axId val="563762480"/>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4656"/>
        <c:crosses val="autoZero"/>
        <c:auto val="1"/>
        <c:lblAlgn val="ctr"/>
        <c:lblOffset val="100"/>
        <c:noMultiLvlLbl val="0"/>
      </c:catAx>
      <c:valAx>
        <c:axId val="563764656"/>
        <c:scaling>
          <c:orientation val="minMax"/>
        </c:scaling>
        <c:delete val="0"/>
        <c:axPos val="l"/>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248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n-US"/>
              <a:t>Total Grid Price vs. Total Private Sector Cost</a:t>
            </a:r>
          </a:p>
        </c:rich>
      </c:tx>
      <c:layout>
        <c:manualLayout>
          <c:xMode val="edge"/>
          <c:yMode val="edge"/>
          <c:x val="0.19942909760589322"/>
          <c:y val="2.6534004382869666E-2"/>
        </c:manualLayout>
      </c:layout>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4034120734908137"/>
          <c:y val="0.14934233740667829"/>
          <c:w val="0.79254230652107716"/>
          <c:h val="0.68598990639973256"/>
        </c:manualLayout>
      </c:layout>
      <c:barChart>
        <c:barDir val="col"/>
        <c:grouping val="clustered"/>
        <c:varyColors val="0"/>
        <c:ser>
          <c:idx val="0"/>
          <c:order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D9E-4578-9CB3-FFCBAB05ED30}"/>
            </c:ext>
          </c:extLst>
        </c:ser>
        <c:dLbls>
          <c:showLegendKey val="0"/>
          <c:showVal val="0"/>
          <c:showCatName val="0"/>
          <c:showSerName val="0"/>
          <c:showPercent val="0"/>
          <c:showBubbleSize val="0"/>
        </c:dLbls>
        <c:gapWidth val="100"/>
        <c:axId val="563758672"/>
        <c:axId val="563770640"/>
      </c:barChart>
      <c:catAx>
        <c:axId val="563758672"/>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70640"/>
        <c:crosses val="autoZero"/>
        <c:auto val="1"/>
        <c:lblAlgn val="ctr"/>
        <c:lblOffset val="100"/>
        <c:noMultiLvlLbl val="0"/>
      </c:catAx>
      <c:valAx>
        <c:axId val="56377064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58672"/>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n-US"/>
              <a:t>Cash</a:t>
            </a:r>
            <a:r>
              <a:rPr lang="hy-AM"/>
              <a:t> /</a:t>
            </a:r>
            <a:r>
              <a:rPr lang="en-US"/>
              <a:t> Cash Equivalents and Investments </a:t>
            </a:r>
          </a:p>
        </c:rich>
      </c:tx>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2925999954946024"/>
          <c:y val="0.14811546762338684"/>
          <c:w val="0.85131394918411973"/>
          <c:h val="0.6175769400008847"/>
        </c:manualLayout>
      </c:layout>
      <c:barChart>
        <c:barDir val="col"/>
        <c:grouping val="stacked"/>
        <c:varyColors val="0"/>
        <c:ser>
          <c:idx val="0"/>
          <c:order val="0"/>
          <c:tx>
            <c:strRef>
              <c:f>#REF!</c:f>
              <c:strCache>
                <c:ptCount val="1"/>
                <c:pt idx="0">
                  <c:v>#REF!</c:v>
                </c:pt>
              </c:strCache>
            </c:strRef>
          </c:tx>
          <c:spPr>
            <a:solidFill>
              <a:srgbClr val="7F4577">
                <a:alpha val="75000"/>
              </a:srgbClr>
            </a:solidFill>
            <a:ln>
              <a:noFill/>
            </a:ln>
            <a:effectLst>
              <a:outerShdw blurRad="40000" dist="23000" dir="5400000" rotWithShape="0">
                <a:srgbClr val="000000">
                  <a:alpha val="35000"/>
                </a:srgbClr>
              </a:outerShdw>
            </a:effectLst>
          </c:spPr>
          <c:invertIfNegative val="0"/>
          <c:dPt>
            <c:idx val="4"/>
            <c:invertIfNegative val="0"/>
            <c:bubble3D val="0"/>
            <c:spPr>
              <a:pattFill prst="wdUpDiag">
                <a:fgClr>
                  <a:srgbClr val="7F4577"/>
                </a:fgClr>
                <a:bgClr>
                  <a:schemeClr val="bg1"/>
                </a:bgClr>
              </a:pattFill>
              <a:ln>
                <a:solidFill>
                  <a:srgbClr val="7F4577"/>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1-B0F5-4F9D-B479-AF0E7D7F379A}"/>
              </c:ext>
            </c:extLst>
          </c:dPt>
          <c:dLbls>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(#REF!,#REF!)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B0F5-4F9D-B479-AF0E7D7F379A}"/>
            </c:ext>
          </c:extLst>
        </c:ser>
        <c:ser>
          <c:idx val="2"/>
          <c:order val="1"/>
          <c:tx>
            <c:strRef>
              <c:f>#REF!</c:f>
              <c:strCache>
                <c:ptCount val="1"/>
                <c:pt idx="0">
                  <c:v>#REF!</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3"/>
            <c:invertIfNegative val="0"/>
            <c:bubble3D val="0"/>
            <c:spPr>
              <a:solidFill>
                <a:srgbClr val="C76830">
                  <a:alpha val="75000"/>
                </a:srgb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4-B0F5-4F9D-B479-AF0E7D7F379A}"/>
              </c:ext>
            </c:extLst>
          </c:dPt>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F5-4F9D-B479-AF0E7D7F379A}"/>
                </c:ext>
              </c:extLst>
            </c:dLbl>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5-B0F5-4F9D-B479-AF0E7D7F379A}"/>
            </c:ext>
          </c:extLst>
        </c:ser>
        <c:ser>
          <c:idx val="1"/>
          <c:order val="2"/>
          <c:tx>
            <c:v>Projected</c:v>
          </c:tx>
          <c:spPr>
            <a:pattFill prst="ltUpDiag">
              <a:fgClr>
                <a:schemeClr val="accent1"/>
              </a:fgClr>
              <a:bgClr>
                <a:schemeClr val="bg1"/>
              </a:bgClr>
            </a:pattFill>
            <a:ln>
              <a:noFill/>
            </a:ln>
            <a:effectLst>
              <a:outerShdw blurRad="40000" dist="23000" dir="5400000" rotWithShape="0">
                <a:srgbClr val="000000">
                  <a:alpha val="35000"/>
                </a:srgbClr>
              </a:outerShdw>
            </a:effectLst>
          </c:spPr>
          <c:invertIfNegative val="0"/>
          <c:val>
            <c:numLit>
              <c:formatCode>General</c:formatCode>
              <c:ptCount val="1"/>
              <c:pt idx="0">
                <c:v>1</c:v>
              </c:pt>
            </c:numLit>
          </c:val>
          <c:extLst>
            <c:ext xmlns:c16="http://schemas.microsoft.com/office/drawing/2014/chart" uri="{C3380CC4-5D6E-409C-BE32-E72D297353CC}">
              <c16:uniqueId val="{00000006-B0F5-4F9D-B479-AF0E7D7F379A}"/>
            </c:ext>
          </c:extLst>
        </c:ser>
        <c:dLbls>
          <c:showLegendKey val="0"/>
          <c:showVal val="0"/>
          <c:showCatName val="0"/>
          <c:showSerName val="0"/>
          <c:showPercent val="0"/>
          <c:showBubbleSize val="0"/>
        </c:dLbls>
        <c:gapWidth val="150"/>
        <c:overlap val="100"/>
        <c:axId val="563769008"/>
        <c:axId val="563759216"/>
      </c:barChart>
      <c:catAx>
        <c:axId val="563769008"/>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59216"/>
        <c:crosses val="autoZero"/>
        <c:auto val="1"/>
        <c:lblAlgn val="ctr"/>
        <c:lblOffset val="100"/>
        <c:noMultiLvlLbl val="0"/>
      </c:catAx>
      <c:valAx>
        <c:axId val="5637592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9008"/>
        <c:crosses val="autoZero"/>
        <c:crossBetween val="between"/>
        <c:dispUnits>
          <c:builtInUnit val="millions"/>
          <c:dispUnitsLbl>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chemeClr val="tx1"/>
                </a:solidFill>
                <a:latin typeface="Segoe UI" panose="020B0502040204020203" pitchFamily="34" charset="0"/>
                <a:ea typeface="+mn-ea"/>
                <a:cs typeface="Segoe UI" panose="020B0502040204020203" pitchFamily="34" charset="0"/>
              </a:defRPr>
            </a:pPr>
            <a:r>
              <a:rPr lang="en-US"/>
              <a:t>Net Operating Revenue</a:t>
            </a:r>
          </a:p>
        </c:rich>
      </c:tx>
      <c:overlay val="0"/>
      <c:spPr>
        <a:noFill/>
        <a:ln>
          <a:noFill/>
        </a:ln>
        <a:effectLst/>
      </c:spPr>
      <c:txPr>
        <a:bodyPr rot="0" spcFirstLastPara="1" vertOverflow="ellipsis" vert="horz" wrap="square" anchor="ctr" anchorCtr="1"/>
        <a:lstStyle/>
        <a:p>
          <a:pPr>
            <a:defRPr sz="168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0166494488529064"/>
          <c:y val="0.1690216739920305"/>
          <c:w val="0.87615732740336205"/>
          <c:h val="0.80807295044420113"/>
        </c:manualLayout>
      </c:layout>
      <c:lineChart>
        <c:grouping val="standard"/>
        <c:varyColors val="0"/>
        <c:ser>
          <c:idx val="0"/>
          <c:order val="0"/>
          <c:spPr>
            <a:ln w="44450" cap="rnd">
              <a:solidFill>
                <a:srgbClr val="7F4577"/>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3D82-4F3B-8E3C-254FA50A901A}"/>
            </c:ext>
          </c:extLst>
        </c:ser>
        <c:ser>
          <c:idx val="1"/>
          <c:order val="1"/>
          <c:spPr>
            <a:ln w="44450" cap="rnd">
              <a:solidFill>
                <a:srgbClr val="C76830"/>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3D82-4F3B-8E3C-254FA50A901A}"/>
            </c:ext>
          </c:extLst>
        </c:ser>
        <c:ser>
          <c:idx val="2"/>
          <c:order val="2"/>
          <c:spPr>
            <a:ln w="44450" cap="rnd">
              <a:solidFill>
                <a:srgbClr val="C5343C"/>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3D82-4F3B-8E3C-254FA50A901A}"/>
            </c:ext>
          </c:extLst>
        </c:ser>
        <c:ser>
          <c:idx val="3"/>
          <c:order val="3"/>
          <c:spPr>
            <a:ln w="41275" cap="rnd">
              <a:solidFill>
                <a:srgbClr val="7F4577"/>
              </a:solidFill>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3D82-4F3B-8E3C-254FA50A901A}"/>
            </c:ext>
          </c:extLst>
        </c:ser>
        <c:dLbls>
          <c:showLegendKey val="0"/>
          <c:showVal val="0"/>
          <c:showCatName val="0"/>
          <c:showSerName val="0"/>
          <c:showPercent val="0"/>
          <c:showBubbleSize val="0"/>
        </c:dLbls>
        <c:smooth val="0"/>
        <c:axId val="553930992"/>
        <c:axId val="553932080"/>
      </c:lineChart>
      <c:catAx>
        <c:axId val="553930992"/>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crossAx val="553932080"/>
        <c:crosses val="autoZero"/>
        <c:auto val="1"/>
        <c:lblAlgn val="ctr"/>
        <c:lblOffset val="100"/>
        <c:noMultiLvlLbl val="1"/>
      </c:catAx>
      <c:valAx>
        <c:axId val="55393208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crossAx val="553930992"/>
        <c:crosses val="autoZero"/>
        <c:crossBetween val="midCat"/>
        <c:dispUnits>
          <c:builtInUnit val="millions"/>
          <c:dispUnitsLbl>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chemeClr val="tx1"/>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06" workbookViewId="0" zoomToFit="1"/>
  </sheetViews>
  <pageMargins left="0.7" right="0.7" top="0.75" bottom="0.75" header="0.3" footer="0.3"/>
  <pageSetup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61797" cy="6290469"/>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0.20546</cdr:x>
      <cdr:y>0.29392</cdr:y>
    </cdr:from>
    <cdr:to>
      <cdr:x>1</cdr:x>
      <cdr:y>0.9774</cdr:y>
    </cdr:to>
    <cdr:graphicFrame macro="">
      <cdr:nvGraphicFramePr>
        <cdr:cNvPr id="2" name="Chart 24">
          <a:extLst xmlns:a="http://schemas.openxmlformats.org/drawingml/2006/main">
            <a:ext uri="{FF2B5EF4-FFF2-40B4-BE49-F238E27FC236}">
              <a16:creationId xmlns:a16="http://schemas.microsoft.com/office/drawing/2014/main" id="{71CF44A9-7251-41A5-9CAC-3DD830EE4E2F}"/>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0.02689</cdr:x>
      <cdr:y>0.33918</cdr:y>
    </cdr:from>
    <cdr:to>
      <cdr:x>0.82225</cdr:x>
      <cdr:y>1</cdr:y>
    </cdr:to>
    <cdr:graphicFrame macro="">
      <cdr:nvGraphicFramePr>
        <cdr:cNvPr id="3" name="Chart 9">
          <a:extLst xmlns:a="http://schemas.openxmlformats.org/drawingml/2006/main">
            <a:ext uri="{FF2B5EF4-FFF2-40B4-BE49-F238E27FC236}">
              <a16:creationId xmlns:a16="http://schemas.microsoft.com/office/drawing/2014/main" id="{5EBACB57-29B3-4882-B2AB-0CBD05DF7901}"/>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0.02689</cdr:x>
      <cdr:y>0.017</cdr:y>
    </cdr:from>
    <cdr:to>
      <cdr:x>0.82225</cdr:x>
      <cdr:y>0.70049</cdr:y>
    </cdr:to>
    <cdr:graphicFrame macro="">
      <cdr:nvGraphicFramePr>
        <cdr:cNvPr id="4" name="Chart 1">
          <a:extLst xmlns:a="http://schemas.openxmlformats.org/drawingml/2006/main">
            <a:ext uri="{FF2B5EF4-FFF2-40B4-BE49-F238E27FC236}">
              <a16:creationId xmlns:a16="http://schemas.microsoft.com/office/drawing/2014/main" id="{A3C69518-93FD-4FCA-9F89-8CB937AE85F4}"/>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cdr:graphicFrame>
  </cdr:relSizeAnchor>
</c:userShape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16-04-06" connectionId="1" xr16:uid="{00000000-0016-0000-11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Q24"/>
  <sheetViews>
    <sheetView workbookViewId="0"/>
  </sheetViews>
  <sheetFormatPr defaultRowHeight="14.35" x14ac:dyDescent="0.5"/>
  <cols>
    <col min="1" max="1" width="13" customWidth="1"/>
  </cols>
  <sheetData>
    <row r="1" spans="1:17" ht="17.7" x14ac:dyDescent="0.55000000000000004">
      <c r="A1" s="116" t="s">
        <v>368</v>
      </c>
      <c r="B1" s="117"/>
      <c r="C1" s="117"/>
      <c r="D1" s="117"/>
      <c r="E1" s="118"/>
    </row>
    <row r="2" spans="1:17" ht="14.7" thickBot="1" x14ac:dyDescent="0.55000000000000004">
      <c r="A2" s="119"/>
      <c r="B2" s="120"/>
      <c r="C2" s="120"/>
      <c r="D2" s="120"/>
      <c r="E2" s="121"/>
    </row>
    <row r="3" spans="1:17" x14ac:dyDescent="0.5">
      <c r="A3" s="122"/>
    </row>
    <row r="5" spans="1:17" x14ac:dyDescent="0.5">
      <c r="A5" s="124" t="s">
        <v>369</v>
      </c>
    </row>
    <row r="6" spans="1:17" x14ac:dyDescent="0.5">
      <c r="A6" t="s">
        <v>370</v>
      </c>
    </row>
    <row r="7" spans="1:17" x14ac:dyDescent="0.5">
      <c r="A7" s="124" t="s">
        <v>371</v>
      </c>
    </row>
    <row r="8" spans="1:17" x14ac:dyDescent="0.5">
      <c r="A8" s="124" t="s">
        <v>372</v>
      </c>
    </row>
    <row r="9" spans="1:17" x14ac:dyDescent="0.5">
      <c r="A9" s="124" t="s">
        <v>373</v>
      </c>
    </row>
    <row r="10" spans="1:17" ht="36" customHeight="1" x14ac:dyDescent="0.5">
      <c r="A10" s="478" t="s">
        <v>376</v>
      </c>
      <c r="B10" s="478"/>
      <c r="C10" s="478"/>
      <c r="D10" s="478"/>
      <c r="E10" s="478"/>
      <c r="F10" s="478"/>
      <c r="G10" s="478"/>
      <c r="H10" s="478"/>
      <c r="I10" s="478"/>
      <c r="J10" s="478"/>
      <c r="K10" s="478"/>
      <c r="L10" s="478"/>
      <c r="M10" s="478"/>
      <c r="N10" s="478"/>
      <c r="O10" s="478"/>
      <c r="P10" s="478"/>
      <c r="Q10" s="478"/>
    </row>
    <row r="11" spans="1:17" ht="31.5" customHeight="1" x14ac:dyDescent="0.5">
      <c r="A11" s="477" t="s">
        <v>374</v>
      </c>
      <c r="B11" s="477"/>
      <c r="C11" s="477"/>
      <c r="D11" s="477"/>
      <c r="E11" s="477"/>
      <c r="F11" s="477"/>
      <c r="G11" s="477"/>
      <c r="H11" s="477"/>
      <c r="I11" s="477"/>
      <c r="J11" s="477"/>
      <c r="K11" s="477"/>
      <c r="L11" s="477"/>
      <c r="M11" s="477"/>
      <c r="N11" s="477"/>
      <c r="O11" s="477"/>
      <c r="P11" s="477"/>
      <c r="Q11" s="477"/>
    </row>
    <row r="12" spans="1:17" x14ac:dyDescent="0.5">
      <c r="A12" s="125" t="s">
        <v>375</v>
      </c>
    </row>
    <row r="13" spans="1:17" x14ac:dyDescent="0.5">
      <c r="A13" t="s">
        <v>377</v>
      </c>
    </row>
    <row r="14" spans="1:17" x14ac:dyDescent="0.5">
      <c r="A14" s="126" t="s">
        <v>378</v>
      </c>
    </row>
    <row r="15" spans="1:17" x14ac:dyDescent="0.5">
      <c r="A15" t="s">
        <v>379</v>
      </c>
    </row>
    <row r="16" spans="1:17" x14ac:dyDescent="0.5">
      <c r="A16" s="127" t="s">
        <v>380</v>
      </c>
    </row>
    <row r="19" spans="1:2" x14ac:dyDescent="0.5">
      <c r="B19" s="82"/>
    </row>
    <row r="23" spans="1:2" x14ac:dyDescent="0.5">
      <c r="A23" s="82"/>
      <c r="B23" s="123"/>
    </row>
    <row r="24" spans="1:2" x14ac:dyDescent="0.5">
      <c r="B24" s="123"/>
    </row>
  </sheetData>
  <mergeCells count="2">
    <mergeCell ref="A11:Q11"/>
    <mergeCell ref="A10:Q10"/>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L56"/>
  <sheetViews>
    <sheetView workbookViewId="0"/>
  </sheetViews>
  <sheetFormatPr defaultRowHeight="14.35" x14ac:dyDescent="0.5"/>
  <cols>
    <col min="1" max="1" width="32" bestFit="1" customWidth="1"/>
    <col min="2" max="2" width="6" bestFit="1" customWidth="1"/>
    <col min="3" max="3" width="10.703125" customWidth="1"/>
    <col min="4" max="5" width="11" customWidth="1"/>
    <col min="6" max="6" width="10.703125" customWidth="1"/>
    <col min="7" max="7" width="11" customWidth="1"/>
    <col min="8" max="11" width="9.29296875" bestFit="1" customWidth="1"/>
  </cols>
  <sheetData>
    <row r="1" spans="1:12" ht="71.7" x14ac:dyDescent="0.5">
      <c r="A1" s="64" t="s">
        <v>268</v>
      </c>
      <c r="B1" s="65" t="s">
        <v>16</v>
      </c>
      <c r="C1" s="66" t="s">
        <v>269</v>
      </c>
      <c r="D1" s="66" t="s">
        <v>270</v>
      </c>
      <c r="E1" s="66" t="s">
        <v>271</v>
      </c>
      <c r="F1" s="66" t="s">
        <v>272</v>
      </c>
      <c r="G1" s="66" t="s">
        <v>273</v>
      </c>
      <c r="H1" s="66" t="s">
        <v>274</v>
      </c>
      <c r="I1" s="66" t="s">
        <v>275</v>
      </c>
      <c r="J1" s="66" t="s">
        <v>276</v>
      </c>
      <c r="K1" s="66" t="s">
        <v>277</v>
      </c>
      <c r="L1" s="66" t="s">
        <v>277</v>
      </c>
    </row>
    <row r="2" spans="1:12" x14ac:dyDescent="0.5">
      <c r="A2" s="3" t="s">
        <v>184</v>
      </c>
      <c r="B2" s="3">
        <v>90620</v>
      </c>
      <c r="C2" s="3">
        <v>159.84</v>
      </c>
      <c r="D2" s="3">
        <v>160.74</v>
      </c>
      <c r="E2" s="3">
        <v>160.74</v>
      </c>
      <c r="F2" s="3">
        <v>159.1326</v>
      </c>
      <c r="G2" s="3">
        <v>151.07</v>
      </c>
      <c r="H2" s="3">
        <v>160.75</v>
      </c>
      <c r="I2" s="3">
        <v>160.75</v>
      </c>
      <c r="J2" s="3">
        <v>165.75</v>
      </c>
      <c r="K2" s="3">
        <v>170.75</v>
      </c>
    </row>
    <row r="3" spans="1:12" x14ac:dyDescent="0.5">
      <c r="A3" s="3" t="s">
        <v>183</v>
      </c>
      <c r="B3" s="3">
        <v>90621</v>
      </c>
      <c r="C3" s="3">
        <v>124.48</v>
      </c>
      <c r="D3" s="3">
        <v>115.74</v>
      </c>
      <c r="E3" s="3">
        <v>115.74</v>
      </c>
      <c r="F3" s="3">
        <v>114.5826</v>
      </c>
      <c r="G3" s="3">
        <v>121.49</v>
      </c>
      <c r="H3" s="3">
        <v>115.75</v>
      </c>
      <c r="I3" s="3">
        <v>122.65</v>
      </c>
      <c r="J3" s="3">
        <v>133.62</v>
      </c>
      <c r="K3" s="3">
        <v>133.62</v>
      </c>
    </row>
    <row r="4" spans="1:12" x14ac:dyDescent="0.5">
      <c r="A4" s="3" t="s">
        <v>171</v>
      </c>
      <c r="B4" s="3">
        <v>90633</v>
      </c>
      <c r="C4" s="3">
        <v>22.11</v>
      </c>
      <c r="D4" s="3">
        <v>24.98</v>
      </c>
      <c r="E4" s="3">
        <v>24.98</v>
      </c>
      <c r="F4" s="3">
        <v>24.7302</v>
      </c>
      <c r="G4" s="3">
        <v>22.88</v>
      </c>
      <c r="H4" s="3">
        <v>30.14</v>
      </c>
      <c r="I4" s="3">
        <v>30.14</v>
      </c>
      <c r="J4" s="3">
        <v>31.95</v>
      </c>
      <c r="K4" s="3">
        <v>32.89</v>
      </c>
    </row>
    <row r="5" spans="1:12" x14ac:dyDescent="0.5">
      <c r="A5" s="3" t="s">
        <v>170</v>
      </c>
      <c r="B5" s="3">
        <v>90633</v>
      </c>
      <c r="C5" s="3">
        <v>22.11</v>
      </c>
      <c r="D5" s="3">
        <v>24.98</v>
      </c>
      <c r="E5" s="3">
        <v>24.98</v>
      </c>
      <c r="F5" s="3">
        <v>24.7302</v>
      </c>
      <c r="G5" s="3">
        <v>22.88</v>
      </c>
      <c r="H5" s="3">
        <v>30.14</v>
      </c>
      <c r="I5" s="3">
        <v>30.14</v>
      </c>
      <c r="J5" s="3">
        <v>31.95</v>
      </c>
      <c r="K5" s="3">
        <v>32.89</v>
      </c>
    </row>
    <row r="6" spans="1:12" x14ac:dyDescent="0.5">
      <c r="A6" s="3" t="s">
        <v>278</v>
      </c>
      <c r="B6" s="3">
        <v>90636</v>
      </c>
      <c r="C6" s="3">
        <v>69.91</v>
      </c>
      <c r="D6" s="3">
        <v>77.349999999999994</v>
      </c>
      <c r="E6" s="3">
        <v>77.349999999999994</v>
      </c>
      <c r="F6" s="3">
        <v>76.576499999999996</v>
      </c>
      <c r="G6" s="3">
        <v>67.290000000000006</v>
      </c>
      <c r="H6" s="3">
        <v>95.23</v>
      </c>
      <c r="I6" s="3">
        <v>95.23</v>
      </c>
      <c r="J6" s="3">
        <v>101</v>
      </c>
      <c r="K6" s="3">
        <v>104</v>
      </c>
    </row>
    <row r="7" spans="1:12" x14ac:dyDescent="0.5">
      <c r="A7" s="67" t="s">
        <v>279</v>
      </c>
      <c r="B7" s="67">
        <v>90644</v>
      </c>
      <c r="C7" s="67">
        <v>13.13</v>
      </c>
      <c r="D7" s="67">
        <v>14.72</v>
      </c>
      <c r="E7" s="67">
        <v>14.72</v>
      </c>
      <c r="F7" s="70" t="s">
        <v>237</v>
      </c>
      <c r="G7" s="70" t="s">
        <v>237</v>
      </c>
      <c r="H7" s="3">
        <v>24.71</v>
      </c>
      <c r="I7" s="3">
        <v>24.71</v>
      </c>
      <c r="J7" s="3"/>
      <c r="K7" s="3"/>
    </row>
    <row r="8" spans="1:12" x14ac:dyDescent="0.5">
      <c r="A8" s="3" t="s">
        <v>177</v>
      </c>
      <c r="B8" s="3">
        <v>90647</v>
      </c>
      <c r="C8" s="3">
        <v>16.04</v>
      </c>
      <c r="D8" s="3">
        <v>17.440000000000001</v>
      </c>
      <c r="E8" s="3">
        <v>17.440000000000001</v>
      </c>
      <c r="F8" s="3">
        <v>17.265600000000003</v>
      </c>
      <c r="G8" s="3">
        <v>14.73</v>
      </c>
      <c r="H8" s="3">
        <v>23.65</v>
      </c>
      <c r="I8" s="3">
        <v>25.25</v>
      </c>
      <c r="J8" s="3">
        <v>26.23</v>
      </c>
      <c r="K8" s="3">
        <v>26.23</v>
      </c>
    </row>
    <row r="9" spans="1:12" x14ac:dyDescent="0.5">
      <c r="A9" s="3" t="s">
        <v>178</v>
      </c>
      <c r="B9" s="113">
        <v>90648</v>
      </c>
      <c r="C9" s="3">
        <v>12.29</v>
      </c>
      <c r="D9" s="3">
        <v>13.35</v>
      </c>
      <c r="E9" s="3">
        <v>13.35</v>
      </c>
      <c r="F9" s="3">
        <v>13.2165</v>
      </c>
      <c r="G9" s="3">
        <v>10.55</v>
      </c>
      <c r="H9" s="3">
        <v>28.82</v>
      </c>
      <c r="I9" s="3">
        <v>15.75</v>
      </c>
      <c r="J9" s="3">
        <v>16.05</v>
      </c>
      <c r="K9" s="3">
        <v>16.510000000000002</v>
      </c>
    </row>
    <row r="10" spans="1:12" x14ac:dyDescent="0.5">
      <c r="A10" s="67" t="s">
        <v>179</v>
      </c>
      <c r="B10" s="67">
        <v>90649</v>
      </c>
      <c r="C10" s="67">
        <v>121.03</v>
      </c>
      <c r="D10" s="67">
        <v>113.54</v>
      </c>
      <c r="E10" s="67"/>
      <c r="F10" s="70" t="s">
        <v>237</v>
      </c>
      <c r="G10" s="70" t="s">
        <v>237</v>
      </c>
      <c r="H10" s="3" t="s">
        <v>237</v>
      </c>
      <c r="I10" s="3" t="s">
        <v>237</v>
      </c>
      <c r="J10" s="3"/>
      <c r="K10" s="3"/>
    </row>
    <row r="11" spans="1:12" x14ac:dyDescent="0.5">
      <c r="A11" s="3" t="s">
        <v>280</v>
      </c>
      <c r="B11" s="113">
        <v>90649</v>
      </c>
      <c r="C11" s="3">
        <v>154.09</v>
      </c>
      <c r="D11" s="3" t="s">
        <v>237</v>
      </c>
      <c r="E11" s="114" t="s">
        <v>237</v>
      </c>
      <c r="F11" s="114" t="s">
        <v>237</v>
      </c>
      <c r="G11" s="114" t="s">
        <v>237</v>
      </c>
      <c r="H11" s="3" t="s">
        <v>237</v>
      </c>
      <c r="I11" s="3" t="s">
        <v>237</v>
      </c>
      <c r="J11" s="3"/>
      <c r="K11" s="3"/>
    </row>
    <row r="12" spans="1:12" x14ac:dyDescent="0.5">
      <c r="A12" s="3" t="s">
        <v>281</v>
      </c>
      <c r="B12" s="3">
        <v>90650</v>
      </c>
      <c r="C12" s="3">
        <v>140.36000000000001</v>
      </c>
      <c r="D12" s="3" t="s">
        <v>237</v>
      </c>
      <c r="E12" s="114" t="s">
        <v>237</v>
      </c>
      <c r="F12" s="114" t="s">
        <v>237</v>
      </c>
      <c r="G12" s="114" t="s">
        <v>237</v>
      </c>
      <c r="H12" s="3" t="s">
        <v>237</v>
      </c>
      <c r="I12" s="3" t="s">
        <v>237</v>
      </c>
      <c r="J12" s="3"/>
      <c r="K12" s="3"/>
    </row>
    <row r="13" spans="1:12" x14ac:dyDescent="0.5">
      <c r="A13" s="3" t="s">
        <v>181</v>
      </c>
      <c r="B13" s="3">
        <v>90651</v>
      </c>
      <c r="C13" s="3">
        <v>174.54</v>
      </c>
      <c r="D13" s="3">
        <v>177.69</v>
      </c>
      <c r="E13" s="3">
        <v>177.69</v>
      </c>
      <c r="F13" s="3">
        <v>175.91309999999999</v>
      </c>
      <c r="G13" s="3">
        <v>198.64</v>
      </c>
      <c r="H13" s="3">
        <v>177.7</v>
      </c>
      <c r="I13" s="3">
        <v>193.63</v>
      </c>
      <c r="J13" s="3">
        <v>204.87</v>
      </c>
      <c r="K13" s="3">
        <v>217.11</v>
      </c>
    </row>
    <row r="14" spans="1:12" x14ac:dyDescent="0.5">
      <c r="A14" s="3" t="s">
        <v>193</v>
      </c>
      <c r="B14" s="3">
        <v>90670</v>
      </c>
      <c r="C14" s="3">
        <v>151.97999999999999</v>
      </c>
      <c r="D14" s="3">
        <v>159.57</v>
      </c>
      <c r="E14" s="3">
        <v>159.57</v>
      </c>
      <c r="F14" s="3">
        <v>157.9743</v>
      </c>
      <c r="G14" s="3">
        <v>152.78</v>
      </c>
      <c r="H14" s="3">
        <v>159.58000000000001</v>
      </c>
      <c r="I14" s="3">
        <v>169.11</v>
      </c>
      <c r="J14" s="3">
        <v>180.05</v>
      </c>
      <c r="K14" s="3">
        <v>180.05</v>
      </c>
    </row>
    <row r="15" spans="1:12" x14ac:dyDescent="0.5">
      <c r="A15" s="3" t="s">
        <v>197</v>
      </c>
      <c r="B15" s="113">
        <v>90680</v>
      </c>
      <c r="C15" s="3">
        <v>83.15</v>
      </c>
      <c r="D15" s="3">
        <v>78.17</v>
      </c>
      <c r="E15" s="3">
        <v>78.17</v>
      </c>
      <c r="F15" s="3">
        <v>77.388300000000001</v>
      </c>
      <c r="G15" s="3">
        <v>78.599999999999994</v>
      </c>
      <c r="H15" s="3">
        <v>78.180000000000007</v>
      </c>
      <c r="I15" s="3">
        <v>81.28</v>
      </c>
      <c r="J15" s="3">
        <v>82.89</v>
      </c>
      <c r="K15" s="3">
        <v>82.89</v>
      </c>
    </row>
    <row r="16" spans="1:12" x14ac:dyDescent="0.5">
      <c r="A16" s="3" t="s">
        <v>282</v>
      </c>
      <c r="B16" s="3">
        <v>90681</v>
      </c>
      <c r="C16" s="3">
        <v>110.55</v>
      </c>
      <c r="D16" s="3">
        <v>109.72</v>
      </c>
      <c r="E16" s="3">
        <v>109.72</v>
      </c>
      <c r="F16" s="3">
        <v>108.6228</v>
      </c>
      <c r="G16" s="3">
        <v>105.59</v>
      </c>
      <c r="H16" s="3">
        <v>109.73</v>
      </c>
      <c r="I16" s="3">
        <v>109.75</v>
      </c>
      <c r="J16" s="3">
        <v>117.45</v>
      </c>
      <c r="K16" s="3">
        <v>120.95</v>
      </c>
    </row>
    <row r="17" spans="1:11" x14ac:dyDescent="0.5">
      <c r="A17" s="3" t="s">
        <v>160</v>
      </c>
      <c r="B17" s="3">
        <v>90696</v>
      </c>
      <c r="C17" s="3">
        <v>50.05</v>
      </c>
      <c r="D17" s="3">
        <v>48.59</v>
      </c>
      <c r="E17" s="3">
        <v>48.59</v>
      </c>
      <c r="F17" s="3">
        <v>48.104100000000003</v>
      </c>
      <c r="G17" s="3">
        <v>46.06</v>
      </c>
      <c r="H17" s="3">
        <v>48.6</v>
      </c>
      <c r="I17" s="3">
        <v>49.35</v>
      </c>
      <c r="J17" s="3">
        <v>50.7</v>
      </c>
      <c r="K17" s="3">
        <v>52.12</v>
      </c>
    </row>
    <row r="18" spans="1:11" x14ac:dyDescent="0.5">
      <c r="A18" s="3" t="s">
        <v>159</v>
      </c>
      <c r="B18" s="3">
        <v>90696</v>
      </c>
      <c r="C18" s="3">
        <v>50.05</v>
      </c>
      <c r="D18" s="3">
        <v>48.59</v>
      </c>
      <c r="E18" s="3">
        <v>48.59</v>
      </c>
      <c r="F18" s="3">
        <v>48.104100000000003</v>
      </c>
      <c r="G18" s="3">
        <v>46.06</v>
      </c>
      <c r="H18" s="3">
        <v>48.6</v>
      </c>
      <c r="I18" s="3">
        <v>49.35</v>
      </c>
      <c r="J18" s="3">
        <v>50.7</v>
      </c>
      <c r="K18" s="3">
        <v>52.12</v>
      </c>
    </row>
    <row r="19" spans="1:11" x14ac:dyDescent="0.5">
      <c r="A19" s="3" t="s">
        <v>164</v>
      </c>
      <c r="B19" s="113">
        <v>90698</v>
      </c>
      <c r="C19" s="3">
        <v>70.69</v>
      </c>
      <c r="D19" s="3">
        <v>79.53</v>
      </c>
      <c r="E19" s="3">
        <v>79.53</v>
      </c>
      <c r="F19" s="3">
        <v>78.734700000000004</v>
      </c>
      <c r="G19" s="3">
        <v>66.260000000000005</v>
      </c>
      <c r="H19" s="3">
        <v>87.48</v>
      </c>
      <c r="I19" s="3">
        <v>90</v>
      </c>
      <c r="J19" s="3">
        <v>92.58</v>
      </c>
      <c r="K19" s="3">
        <v>96.14</v>
      </c>
    </row>
    <row r="20" spans="1:11" x14ac:dyDescent="0.5">
      <c r="A20" s="3" t="s">
        <v>154</v>
      </c>
      <c r="B20" s="113">
        <v>90700</v>
      </c>
      <c r="C20" s="3">
        <v>20.85</v>
      </c>
      <c r="D20" s="3">
        <v>23.38</v>
      </c>
      <c r="E20" s="3">
        <v>23.38</v>
      </c>
      <c r="F20" s="3">
        <v>23.1462</v>
      </c>
      <c r="G20" s="3">
        <v>20.82</v>
      </c>
      <c r="H20" s="3">
        <v>28.41</v>
      </c>
      <c r="I20" s="3">
        <v>29.2</v>
      </c>
      <c r="J20" s="3">
        <v>30</v>
      </c>
      <c r="K20" s="3">
        <v>30.84</v>
      </c>
    </row>
    <row r="21" spans="1:11" x14ac:dyDescent="0.5">
      <c r="A21" s="3" t="s">
        <v>156</v>
      </c>
      <c r="B21" s="113">
        <v>90700</v>
      </c>
      <c r="C21" s="3">
        <v>20.85</v>
      </c>
      <c r="D21" s="3">
        <v>23.38</v>
      </c>
      <c r="E21" s="3">
        <v>23.38</v>
      </c>
      <c r="F21" s="3">
        <v>23.1462</v>
      </c>
      <c r="G21" s="3">
        <v>20.82</v>
      </c>
      <c r="H21" s="3">
        <v>28.41</v>
      </c>
      <c r="I21" s="3">
        <v>29.2</v>
      </c>
      <c r="J21" s="3">
        <v>30</v>
      </c>
      <c r="K21" s="3">
        <v>30.84</v>
      </c>
    </row>
    <row r="22" spans="1:11" x14ac:dyDescent="0.5">
      <c r="A22" s="3" t="s">
        <v>236</v>
      </c>
      <c r="B22" s="3">
        <v>90702</v>
      </c>
      <c r="C22" s="3"/>
      <c r="D22" s="3"/>
      <c r="E22" s="3"/>
      <c r="F22" s="114" t="s">
        <v>237</v>
      </c>
      <c r="G22" s="3">
        <v>59.594000000000001</v>
      </c>
      <c r="H22" s="3"/>
      <c r="I22" s="3"/>
      <c r="J22" s="3"/>
      <c r="K22" s="3">
        <v>54.594000000000008</v>
      </c>
    </row>
    <row r="23" spans="1:11" x14ac:dyDescent="0.5">
      <c r="A23" s="3" t="s">
        <v>189</v>
      </c>
      <c r="B23" s="113">
        <v>90707</v>
      </c>
      <c r="C23" s="3">
        <v>25.87</v>
      </c>
      <c r="D23" s="3">
        <v>28.1</v>
      </c>
      <c r="E23" s="3">
        <v>28.1</v>
      </c>
      <c r="F23" s="3">
        <v>27.819000000000003</v>
      </c>
      <c r="G23" s="3">
        <v>23.66</v>
      </c>
      <c r="H23" s="3">
        <v>62.79</v>
      </c>
      <c r="I23" s="3">
        <v>67.03</v>
      </c>
      <c r="J23" s="3">
        <v>70.92</v>
      </c>
      <c r="K23" s="3">
        <v>75.040000000000006</v>
      </c>
    </row>
    <row r="24" spans="1:11" x14ac:dyDescent="0.5">
      <c r="A24" s="3" t="s">
        <v>191</v>
      </c>
      <c r="B24" s="113">
        <v>90710</v>
      </c>
      <c r="C24" s="3">
        <v>141.71</v>
      </c>
      <c r="D24" s="3">
        <v>159.66</v>
      </c>
      <c r="E24" s="3">
        <v>159.66</v>
      </c>
      <c r="F24" s="3">
        <v>158.0634</v>
      </c>
      <c r="G24" s="3">
        <v>146.52000000000001</v>
      </c>
      <c r="H24" s="3">
        <v>180.05</v>
      </c>
      <c r="I24" s="3">
        <v>191.12</v>
      </c>
      <c r="J24" s="3">
        <v>202.41</v>
      </c>
      <c r="K24" s="3">
        <v>214.37</v>
      </c>
    </row>
    <row r="25" spans="1:11" x14ac:dyDescent="0.5">
      <c r="A25" s="3" t="s">
        <v>167</v>
      </c>
      <c r="B25" s="113">
        <v>90713</v>
      </c>
      <c r="C25" s="3">
        <v>16.350000000000001</v>
      </c>
      <c r="D25" s="3">
        <v>17.78</v>
      </c>
      <c r="E25" s="3">
        <v>17.78</v>
      </c>
      <c r="F25" s="3">
        <v>17.6022</v>
      </c>
      <c r="G25" s="3">
        <v>15.11</v>
      </c>
      <c r="H25" s="3">
        <v>30.17</v>
      </c>
      <c r="I25" s="3">
        <v>31.06</v>
      </c>
      <c r="J25" s="3">
        <v>31.97</v>
      </c>
      <c r="K25" s="3">
        <v>33.53</v>
      </c>
    </row>
    <row r="26" spans="1:11" x14ac:dyDescent="0.5">
      <c r="A26" s="3" t="s">
        <v>202</v>
      </c>
      <c r="B26" s="3">
        <v>90714</v>
      </c>
      <c r="C26" s="3">
        <v>24.47</v>
      </c>
      <c r="D26" s="3">
        <v>25.6</v>
      </c>
      <c r="E26" s="3">
        <v>25.6</v>
      </c>
      <c r="F26" s="3">
        <v>25.344000000000001</v>
      </c>
      <c r="G26" s="3">
        <v>22.98</v>
      </c>
      <c r="H26" s="3">
        <v>29.73</v>
      </c>
      <c r="I26" s="3">
        <v>32.270000000000003</v>
      </c>
      <c r="J26" s="3">
        <v>32.89</v>
      </c>
      <c r="K26" s="3">
        <v>33.83</v>
      </c>
    </row>
    <row r="27" spans="1:11" x14ac:dyDescent="0.5">
      <c r="A27" s="3" t="s">
        <v>204</v>
      </c>
      <c r="B27" s="3">
        <v>90714</v>
      </c>
      <c r="C27" s="3">
        <v>18.82</v>
      </c>
      <c r="D27" s="3">
        <v>19.690000000000001</v>
      </c>
      <c r="E27" s="3">
        <v>25.6</v>
      </c>
      <c r="F27" s="3">
        <v>25.344000000000001</v>
      </c>
      <c r="G27" s="3">
        <v>22.98</v>
      </c>
      <c r="H27" s="3">
        <v>29.73</v>
      </c>
      <c r="I27" s="3">
        <v>32.270000000000003</v>
      </c>
      <c r="J27" s="3">
        <v>32.89</v>
      </c>
      <c r="K27" s="3">
        <v>33.83</v>
      </c>
    </row>
    <row r="28" spans="1:11" x14ac:dyDescent="0.5">
      <c r="A28" s="3" t="s">
        <v>206</v>
      </c>
      <c r="B28" s="113">
        <v>90715</v>
      </c>
      <c r="C28" s="3">
        <v>40.630000000000003</v>
      </c>
      <c r="D28" s="3">
        <v>43.41</v>
      </c>
      <c r="E28" s="3">
        <v>43.41</v>
      </c>
      <c r="F28" s="3">
        <v>42.975899999999996</v>
      </c>
      <c r="G28" s="3">
        <v>35.950000000000003</v>
      </c>
      <c r="H28" s="3">
        <v>43.42</v>
      </c>
      <c r="I28" s="3">
        <v>38.61</v>
      </c>
      <c r="J28" s="3">
        <v>40.049999999999997</v>
      </c>
      <c r="K28" s="3">
        <v>41.19</v>
      </c>
    </row>
    <row r="29" spans="1:11" x14ac:dyDescent="0.5">
      <c r="A29" s="3" t="s">
        <v>207</v>
      </c>
      <c r="B29" s="113">
        <v>90715</v>
      </c>
      <c r="C29" s="3">
        <v>40.630000000000003</v>
      </c>
      <c r="D29" s="3">
        <v>43.41</v>
      </c>
      <c r="E29" s="3">
        <v>43.41</v>
      </c>
      <c r="F29" s="3">
        <v>42.975899999999996</v>
      </c>
      <c r="G29" s="3">
        <v>35.950000000000003</v>
      </c>
      <c r="H29" s="3">
        <v>43.42</v>
      </c>
      <c r="I29" s="3">
        <v>38.61</v>
      </c>
      <c r="J29" s="3">
        <v>40.049999999999997</v>
      </c>
      <c r="K29" s="3">
        <v>41.19</v>
      </c>
    </row>
    <row r="30" spans="1:11" x14ac:dyDescent="0.5">
      <c r="A30" s="3" t="s">
        <v>209</v>
      </c>
      <c r="B30" s="113">
        <v>90716</v>
      </c>
      <c r="C30" s="3">
        <v>108.9</v>
      </c>
      <c r="D30" s="3">
        <v>107.66</v>
      </c>
      <c r="E30" s="3">
        <v>107.66</v>
      </c>
      <c r="F30" s="3">
        <v>106.5834</v>
      </c>
      <c r="G30" s="3">
        <v>116.07</v>
      </c>
      <c r="H30" s="3">
        <v>107.67</v>
      </c>
      <c r="I30" s="3">
        <v>115.16</v>
      </c>
      <c r="J30" s="3">
        <v>122.02</v>
      </c>
      <c r="K30" s="3">
        <v>129.30000000000001</v>
      </c>
    </row>
    <row r="31" spans="1:11" x14ac:dyDescent="0.5">
      <c r="A31" s="3" t="s">
        <v>162</v>
      </c>
      <c r="B31" s="113">
        <v>90723</v>
      </c>
      <c r="C31" s="3">
        <v>70.02</v>
      </c>
      <c r="D31" s="3">
        <v>72.72</v>
      </c>
      <c r="E31" s="3">
        <v>72.72</v>
      </c>
      <c r="F31" s="3">
        <v>71.992800000000003</v>
      </c>
      <c r="G31" s="3">
        <v>65.849999999999994</v>
      </c>
      <c r="H31" s="3">
        <v>72.73</v>
      </c>
      <c r="I31" s="3">
        <v>72.73</v>
      </c>
      <c r="J31" s="3">
        <v>76.95</v>
      </c>
      <c r="K31" s="3">
        <v>79.150000000000006</v>
      </c>
    </row>
    <row r="32" spans="1:11" x14ac:dyDescent="0.5">
      <c r="A32" s="3" t="s">
        <v>195</v>
      </c>
      <c r="B32" s="3">
        <v>90732</v>
      </c>
      <c r="C32" s="3">
        <v>57.17</v>
      </c>
      <c r="D32" s="3">
        <v>64.84</v>
      </c>
      <c r="E32" s="3">
        <v>64.84</v>
      </c>
      <c r="F32" s="3">
        <v>64.191600000000008</v>
      </c>
      <c r="G32" s="3">
        <v>62.78</v>
      </c>
      <c r="H32" s="3">
        <v>78.900000000000006</v>
      </c>
      <c r="I32" s="3">
        <v>86.71</v>
      </c>
      <c r="J32" s="3">
        <v>94.51</v>
      </c>
      <c r="K32" s="3">
        <v>100.19</v>
      </c>
    </row>
    <row r="33" spans="1:11" x14ac:dyDescent="0.5">
      <c r="A33" s="3" t="s">
        <v>186</v>
      </c>
      <c r="B33" s="113">
        <v>90734</v>
      </c>
      <c r="C33" s="3">
        <v>109.93</v>
      </c>
      <c r="D33" s="3">
        <v>119.09</v>
      </c>
      <c r="E33" s="3">
        <v>119.09</v>
      </c>
      <c r="F33" s="3">
        <v>115.51730000000001</v>
      </c>
      <c r="G33" s="3">
        <v>105.76</v>
      </c>
      <c r="H33" s="3">
        <v>119.75</v>
      </c>
      <c r="I33" s="3">
        <v>112.93</v>
      </c>
      <c r="J33" s="3">
        <v>116.3</v>
      </c>
      <c r="K33" s="3">
        <v>122.31</v>
      </c>
    </row>
    <row r="34" spans="1:11" x14ac:dyDescent="0.5">
      <c r="A34" s="3" t="s">
        <v>187</v>
      </c>
      <c r="B34" s="113">
        <v>90734</v>
      </c>
      <c r="C34" s="3">
        <v>109.93</v>
      </c>
      <c r="D34" s="3">
        <v>119.09</v>
      </c>
      <c r="E34" s="3">
        <v>119.09</v>
      </c>
      <c r="F34" s="3">
        <v>115.51730000000001</v>
      </c>
      <c r="G34" s="3">
        <v>105.76</v>
      </c>
      <c r="H34" s="3">
        <v>119.75</v>
      </c>
      <c r="I34" s="3">
        <v>112.93</v>
      </c>
      <c r="J34" s="3">
        <v>116.3</v>
      </c>
      <c r="K34" s="3">
        <v>122.31</v>
      </c>
    </row>
    <row r="35" spans="1:11" x14ac:dyDescent="0.5">
      <c r="A35" s="3" t="s">
        <v>173</v>
      </c>
      <c r="B35" s="3">
        <v>90743</v>
      </c>
      <c r="C35" s="3">
        <v>14.4</v>
      </c>
      <c r="D35" s="3">
        <v>17.190000000000001</v>
      </c>
      <c r="E35" s="3">
        <v>17.190000000000001</v>
      </c>
      <c r="F35" s="3">
        <v>17.0181</v>
      </c>
      <c r="G35" s="3">
        <v>17.37</v>
      </c>
      <c r="H35" s="3">
        <v>23.95</v>
      </c>
      <c r="I35" s="3">
        <v>23.2</v>
      </c>
      <c r="J35" s="3">
        <v>23.95</v>
      </c>
      <c r="K35" s="3">
        <v>23.95</v>
      </c>
    </row>
    <row r="36" spans="1:11" x14ac:dyDescent="0.5">
      <c r="A36" s="3" t="s">
        <v>175</v>
      </c>
      <c r="B36" s="113">
        <v>90744</v>
      </c>
      <c r="C36" s="3">
        <v>14.4</v>
      </c>
      <c r="D36" s="3">
        <v>16.21</v>
      </c>
      <c r="E36" s="3">
        <v>16.21</v>
      </c>
      <c r="F36" s="3">
        <v>16.047900000000002</v>
      </c>
      <c r="G36" s="3">
        <v>17.37</v>
      </c>
      <c r="H36" s="3">
        <v>22.4</v>
      </c>
      <c r="I36" s="3">
        <v>22.4</v>
      </c>
      <c r="J36" s="3">
        <v>23.95</v>
      </c>
      <c r="K36" s="3">
        <v>23.95</v>
      </c>
    </row>
    <row r="37" spans="1:11" x14ac:dyDescent="0.5">
      <c r="A37" s="3" t="s">
        <v>173</v>
      </c>
      <c r="B37" s="113">
        <v>90744</v>
      </c>
      <c r="C37" s="3">
        <v>14.4</v>
      </c>
      <c r="D37" s="3">
        <v>16.21</v>
      </c>
      <c r="E37" s="3">
        <v>17.190000000000001</v>
      </c>
      <c r="F37" s="3">
        <v>17.02</v>
      </c>
      <c r="G37" s="3">
        <v>17.37</v>
      </c>
      <c r="H37" s="3">
        <v>22.4</v>
      </c>
      <c r="I37" s="3">
        <v>22.4</v>
      </c>
      <c r="J37" s="3">
        <v>23.95</v>
      </c>
      <c r="K37" s="3">
        <v>23.95</v>
      </c>
    </row>
    <row r="38" spans="1:11" x14ac:dyDescent="0.5">
      <c r="A38" s="3" t="s">
        <v>283</v>
      </c>
      <c r="B38" s="3">
        <v>90672</v>
      </c>
      <c r="C38" s="3">
        <v>24.54</v>
      </c>
      <c r="D38" s="3">
        <v>23.69</v>
      </c>
      <c r="E38" s="3">
        <v>23.69</v>
      </c>
      <c r="F38" s="3">
        <v>21.33</v>
      </c>
      <c r="G38" s="3">
        <v>21.05</v>
      </c>
      <c r="H38" s="3">
        <v>23.7</v>
      </c>
      <c r="I38" s="3">
        <v>23.7</v>
      </c>
      <c r="J38" s="3">
        <v>23.7</v>
      </c>
      <c r="K38" s="3">
        <v>23.7</v>
      </c>
    </row>
    <row r="39" spans="1:11" x14ac:dyDescent="0.5">
      <c r="A39" s="3" t="s">
        <v>284</v>
      </c>
      <c r="B39" s="3">
        <v>90672</v>
      </c>
      <c r="C39" s="3">
        <v>24.54</v>
      </c>
      <c r="D39" s="3">
        <v>23.69</v>
      </c>
      <c r="E39" s="3">
        <v>23.69</v>
      </c>
      <c r="F39" s="3">
        <v>21.33</v>
      </c>
      <c r="G39" s="3">
        <v>17.420000000000002</v>
      </c>
      <c r="H39" s="3">
        <v>23.7</v>
      </c>
      <c r="I39" s="3">
        <v>23.7</v>
      </c>
      <c r="J39" s="3">
        <v>23.7</v>
      </c>
      <c r="K39" s="3">
        <v>23.7</v>
      </c>
    </row>
    <row r="40" spans="1:11" x14ac:dyDescent="0.5">
      <c r="A40" s="3" t="s">
        <v>285</v>
      </c>
      <c r="B40" s="3">
        <v>90685</v>
      </c>
      <c r="C40" s="3">
        <v>23.32</v>
      </c>
      <c r="D40" s="3">
        <v>23.16</v>
      </c>
      <c r="E40" s="3">
        <v>23.16</v>
      </c>
      <c r="F40" s="3">
        <v>18.53</v>
      </c>
      <c r="G40" s="3">
        <v>18.53</v>
      </c>
      <c r="H40" s="3">
        <v>23.17</v>
      </c>
      <c r="I40" s="3">
        <v>18.72</v>
      </c>
      <c r="J40" s="3">
        <v>19.259</v>
      </c>
      <c r="K40" s="3">
        <v>19.259</v>
      </c>
    </row>
    <row r="41" spans="1:11" x14ac:dyDescent="0.5">
      <c r="A41" s="3" t="s">
        <v>286</v>
      </c>
      <c r="B41" s="3">
        <v>90686</v>
      </c>
      <c r="C41" s="3">
        <v>18.27</v>
      </c>
      <c r="D41" s="3">
        <v>16.809999999999999</v>
      </c>
      <c r="E41" s="3">
        <v>16.809999999999999</v>
      </c>
      <c r="F41" s="3">
        <v>15.13</v>
      </c>
      <c r="G41" s="3">
        <v>15.13</v>
      </c>
      <c r="H41" s="3">
        <v>16.82</v>
      </c>
      <c r="I41" s="3">
        <v>17.97</v>
      </c>
      <c r="J41" s="3">
        <v>16.82</v>
      </c>
      <c r="K41" s="3">
        <v>16.82</v>
      </c>
    </row>
    <row r="42" spans="1:11" x14ac:dyDescent="0.5">
      <c r="A42" s="3" t="s">
        <v>287</v>
      </c>
      <c r="B42" s="3">
        <v>90686</v>
      </c>
      <c r="C42" s="3">
        <v>18.27</v>
      </c>
      <c r="D42" s="3">
        <v>16.809999999999999</v>
      </c>
      <c r="E42" s="3">
        <v>16.809999999999999</v>
      </c>
      <c r="F42" s="3">
        <v>15.13</v>
      </c>
      <c r="G42" s="3">
        <v>15.13</v>
      </c>
      <c r="H42" s="3">
        <v>16.82</v>
      </c>
      <c r="I42" s="3">
        <v>17.97</v>
      </c>
      <c r="J42" s="3">
        <v>16.82</v>
      </c>
      <c r="K42" s="3">
        <v>16.82</v>
      </c>
    </row>
    <row r="43" spans="1:11" x14ac:dyDescent="0.5">
      <c r="A43" s="3" t="s">
        <v>288</v>
      </c>
      <c r="B43" s="3">
        <v>90686</v>
      </c>
      <c r="C43" s="3">
        <v>18.27</v>
      </c>
      <c r="D43" s="3">
        <v>16.809999999999999</v>
      </c>
      <c r="E43" s="3">
        <v>16.809999999999999</v>
      </c>
      <c r="F43" s="3">
        <v>15.13</v>
      </c>
      <c r="G43" s="3">
        <v>15.13</v>
      </c>
      <c r="H43" s="3">
        <v>16.82</v>
      </c>
      <c r="I43" s="3">
        <v>17.97</v>
      </c>
      <c r="J43" s="3">
        <v>16.82</v>
      </c>
      <c r="K43" s="3">
        <v>16.82</v>
      </c>
    </row>
    <row r="44" spans="1:11" x14ac:dyDescent="0.5">
      <c r="A44" s="3" t="s">
        <v>289</v>
      </c>
      <c r="B44" s="3">
        <v>90686</v>
      </c>
      <c r="C44" s="3">
        <v>18.27</v>
      </c>
      <c r="D44" s="3">
        <v>16.809999999999999</v>
      </c>
      <c r="E44" s="3">
        <v>16.809999999999999</v>
      </c>
      <c r="F44" s="3">
        <v>15.13</v>
      </c>
      <c r="G44" s="3">
        <v>15.13</v>
      </c>
      <c r="H44" s="3">
        <v>16.82</v>
      </c>
      <c r="I44" s="3">
        <v>17.97</v>
      </c>
      <c r="J44" s="3">
        <v>16.82</v>
      </c>
      <c r="K44" s="3">
        <v>16.82</v>
      </c>
    </row>
    <row r="45" spans="1:11" x14ac:dyDescent="0.5">
      <c r="A45" s="67" t="s">
        <v>290</v>
      </c>
      <c r="B45" s="67">
        <v>90687</v>
      </c>
      <c r="C45" s="67">
        <v>17.100000000000001</v>
      </c>
      <c r="D45" s="67">
        <v>18.47</v>
      </c>
      <c r="E45" s="67">
        <v>18.47</v>
      </c>
      <c r="F45" s="70" t="s">
        <v>237</v>
      </c>
      <c r="G45" s="70" t="s">
        <v>237</v>
      </c>
      <c r="H45" s="3">
        <v>18.48</v>
      </c>
      <c r="I45" s="3">
        <v>18.72</v>
      </c>
      <c r="J45" s="3"/>
      <c r="K45" s="3"/>
    </row>
    <row r="46" spans="1:11" x14ac:dyDescent="0.5">
      <c r="A46" s="3" t="s">
        <v>290</v>
      </c>
      <c r="B46" s="3">
        <v>90688</v>
      </c>
      <c r="C46" s="3">
        <v>17.100000000000001</v>
      </c>
      <c r="D46" s="3">
        <v>16.61</v>
      </c>
      <c r="E46" s="3">
        <v>16.12</v>
      </c>
      <c r="F46" s="3">
        <v>16.62</v>
      </c>
      <c r="G46" s="3">
        <v>15.34</v>
      </c>
      <c r="H46" s="3">
        <v>16.62</v>
      </c>
      <c r="I46" s="3">
        <v>15.77</v>
      </c>
      <c r="J46" s="3">
        <v>16.622</v>
      </c>
      <c r="K46" s="3">
        <v>16.939</v>
      </c>
    </row>
    <row r="47" spans="1:11" x14ac:dyDescent="0.5">
      <c r="A47" s="3" t="s">
        <v>291</v>
      </c>
      <c r="B47" s="3">
        <v>90688</v>
      </c>
      <c r="C47" s="3">
        <v>17.100000000000001</v>
      </c>
      <c r="D47" s="3">
        <v>16.61</v>
      </c>
      <c r="E47" s="3">
        <v>16.12</v>
      </c>
      <c r="F47" s="3">
        <v>16.62</v>
      </c>
      <c r="G47" s="3">
        <v>15.34</v>
      </c>
      <c r="H47" s="3">
        <v>16.62</v>
      </c>
      <c r="I47" s="3">
        <v>15.77</v>
      </c>
      <c r="J47" s="3">
        <v>16.622</v>
      </c>
      <c r="K47" s="3">
        <v>16.82</v>
      </c>
    </row>
    <row r="48" spans="1:11" x14ac:dyDescent="0.5">
      <c r="A48" s="3" t="s">
        <v>291</v>
      </c>
      <c r="B48" s="3">
        <v>90688</v>
      </c>
      <c r="C48" s="3">
        <v>17.100000000000001</v>
      </c>
      <c r="D48" s="3">
        <v>16.61</v>
      </c>
      <c r="E48" s="3">
        <v>16.12</v>
      </c>
      <c r="F48" s="3">
        <v>16.62</v>
      </c>
      <c r="G48" s="3">
        <v>15.34</v>
      </c>
      <c r="H48" s="3">
        <v>16.62</v>
      </c>
      <c r="I48" s="3">
        <v>15.77</v>
      </c>
      <c r="J48" s="3">
        <v>16.622</v>
      </c>
      <c r="K48" s="3">
        <v>16.82</v>
      </c>
    </row>
    <row r="49" spans="1:11" x14ac:dyDescent="0.5">
      <c r="A49" s="3" t="s">
        <v>69</v>
      </c>
      <c r="B49" s="3">
        <v>90686</v>
      </c>
      <c r="C49" s="3">
        <v>18.27</v>
      </c>
      <c r="D49" s="3">
        <v>16.809999999999999</v>
      </c>
      <c r="E49" s="3">
        <v>16.809999999999999</v>
      </c>
      <c r="F49" s="3">
        <v>15.13</v>
      </c>
      <c r="G49" s="3">
        <v>15.13</v>
      </c>
      <c r="H49" s="3">
        <v>16.82</v>
      </c>
      <c r="I49" s="3">
        <v>17.97</v>
      </c>
      <c r="J49" s="3">
        <v>16.82</v>
      </c>
      <c r="K49" s="3">
        <v>16.82</v>
      </c>
    </row>
    <row r="50" spans="1:11" x14ac:dyDescent="0.5">
      <c r="A50" s="3" t="s">
        <v>71</v>
      </c>
      <c r="B50" s="3">
        <v>90686</v>
      </c>
      <c r="C50" s="3">
        <v>18.27</v>
      </c>
      <c r="D50" s="3">
        <v>16.809999999999999</v>
      </c>
      <c r="E50" s="3">
        <v>16.809999999999999</v>
      </c>
      <c r="F50" s="3">
        <v>15.13</v>
      </c>
      <c r="G50" s="3">
        <v>15.13</v>
      </c>
      <c r="H50" s="3">
        <v>16.82</v>
      </c>
      <c r="I50" s="3">
        <v>17.97</v>
      </c>
      <c r="J50" s="3">
        <v>16.82</v>
      </c>
      <c r="K50" s="3">
        <v>16.939</v>
      </c>
    </row>
    <row r="51" spans="1:11" x14ac:dyDescent="0.5">
      <c r="A51" s="3" t="s">
        <v>74</v>
      </c>
      <c r="B51" s="3">
        <v>90688</v>
      </c>
      <c r="C51" s="3">
        <v>17.100000000000001</v>
      </c>
      <c r="D51" s="3">
        <v>16.61</v>
      </c>
      <c r="E51" s="3">
        <v>16.12</v>
      </c>
      <c r="F51" s="3">
        <v>16.62</v>
      </c>
      <c r="G51" s="3">
        <v>15.34</v>
      </c>
      <c r="H51" s="3">
        <v>16.62</v>
      </c>
      <c r="I51" s="3">
        <v>15.77</v>
      </c>
      <c r="J51" s="3">
        <v>16.622</v>
      </c>
      <c r="K51" s="3">
        <v>16.939</v>
      </c>
    </row>
    <row r="52" spans="1:11" x14ac:dyDescent="0.5">
      <c r="A52" s="115" t="s">
        <v>67</v>
      </c>
      <c r="B52" s="3">
        <v>90672</v>
      </c>
      <c r="C52" s="3">
        <v>24.54</v>
      </c>
      <c r="D52" s="3">
        <v>23.69</v>
      </c>
      <c r="E52" s="3">
        <v>23.69</v>
      </c>
      <c r="F52" s="3">
        <v>21.33</v>
      </c>
      <c r="G52" s="3">
        <v>21.05</v>
      </c>
      <c r="H52" s="3">
        <v>23.7</v>
      </c>
      <c r="I52" s="3">
        <v>23.7</v>
      </c>
      <c r="J52" s="3">
        <v>23.7</v>
      </c>
      <c r="K52" s="3">
        <v>23.7</v>
      </c>
    </row>
    <row r="53" spans="1:11" x14ac:dyDescent="0.5">
      <c r="A53" s="23" t="s">
        <v>76</v>
      </c>
      <c r="B53" s="23">
        <v>90674</v>
      </c>
      <c r="C53" s="69" t="s">
        <v>237</v>
      </c>
      <c r="D53" s="69" t="s">
        <v>237</v>
      </c>
      <c r="E53" s="23">
        <v>16.739999999999998</v>
      </c>
      <c r="F53" s="68" t="s">
        <v>237</v>
      </c>
      <c r="G53" s="23">
        <v>17.420000000000002</v>
      </c>
      <c r="H53" s="3"/>
      <c r="I53" s="3">
        <v>20.12</v>
      </c>
      <c r="J53" s="3"/>
      <c r="K53" s="3">
        <v>24.050999999999998</v>
      </c>
    </row>
    <row r="55" spans="1:11" ht="14.7" thickBot="1" x14ac:dyDescent="0.55000000000000004">
      <c r="A55" s="80" t="s">
        <v>292</v>
      </c>
      <c r="B55" s="80"/>
      <c r="C55" s="80"/>
      <c r="D55" s="63"/>
      <c r="E55" s="63"/>
      <c r="F55" s="63"/>
      <c r="G55" s="62"/>
    </row>
    <row r="56" spans="1:11" ht="14.7" thickTop="1" x14ac:dyDescent="0.5"/>
  </sheetData>
  <pageMargins left="0.7" right="0.7" top="0.75" bottom="0.75" header="0.3" footer="0.3"/>
  <pageSetup orientation="portrait" horizontalDpi="1200" verticalDpi="12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EU1819"/>
  <sheetViews>
    <sheetView topLeftCell="A7" workbookViewId="0"/>
  </sheetViews>
  <sheetFormatPr defaultRowHeight="14.35" x14ac:dyDescent="0.5"/>
  <cols>
    <col min="1" max="1" width="14.5859375" customWidth="1"/>
    <col min="2" max="2" width="31.703125" customWidth="1"/>
    <col min="3" max="3" width="30.41015625" customWidth="1"/>
    <col min="4" max="4" width="13.703125" customWidth="1"/>
    <col min="5" max="5" width="15.29296875" customWidth="1"/>
    <col min="6" max="6" width="13.29296875" customWidth="1"/>
    <col min="7" max="7" width="13.5859375" customWidth="1"/>
    <col min="8" max="8" width="13.29296875" customWidth="1"/>
    <col min="9" max="9" width="14" customWidth="1"/>
    <col min="10" max="10" width="13.29296875" customWidth="1"/>
    <col min="11" max="11" width="14.703125" customWidth="1"/>
    <col min="12" max="12" width="15.29296875" customWidth="1"/>
    <col min="13" max="13" width="12.29296875" style="61" customWidth="1"/>
    <col min="14" max="14" width="13.703125" style="61" customWidth="1"/>
    <col min="15" max="16" width="14.29296875" style="61" customWidth="1"/>
    <col min="17" max="19" width="15.29296875" style="61" customWidth="1"/>
    <col min="20" max="29" width="15.29296875" customWidth="1"/>
    <col min="30" max="75" width="14" customWidth="1"/>
    <col min="76" max="76" width="15.5859375" customWidth="1"/>
    <col min="77" max="120" width="16.41015625" customWidth="1"/>
    <col min="121" max="121" width="13.703125" customWidth="1"/>
    <col min="122" max="122" width="17.5859375" customWidth="1"/>
    <col min="123" max="123" width="11.703125" customWidth="1"/>
    <col min="124" max="124" width="14.29296875" customWidth="1"/>
    <col min="125" max="125" width="16.703125" customWidth="1"/>
    <col min="126" max="126" width="6" customWidth="1"/>
    <col min="127" max="127" width="8.41015625" customWidth="1"/>
    <col min="128" max="128" width="10" customWidth="1"/>
    <col min="129" max="129" width="9.5859375" customWidth="1"/>
    <col min="130" max="130" width="6" customWidth="1"/>
    <col min="131" max="131" width="11.29296875" bestFit="1" customWidth="1"/>
    <col min="132" max="132" width="11.29296875" style="23" customWidth="1"/>
    <col min="133" max="133" width="10.5859375" customWidth="1"/>
    <col min="134" max="135" width="10.29296875" bestFit="1" customWidth="1"/>
    <col min="136" max="137" width="6" customWidth="1"/>
    <col min="141" max="141" width="14.703125" style="19" customWidth="1"/>
    <col min="142" max="142" width="14" style="19" customWidth="1"/>
    <col min="143" max="143" width="13.703125" style="19" customWidth="1"/>
    <col min="144" max="144" width="11.5859375" style="19" customWidth="1"/>
    <col min="145" max="146" width="10.703125" style="19" customWidth="1"/>
    <col min="147" max="147" width="12.29296875" bestFit="1" customWidth="1"/>
    <col min="148" max="148" width="2.29296875" customWidth="1"/>
    <col min="149" max="149" width="12.29296875" bestFit="1" customWidth="1"/>
    <col min="150" max="150" width="1.703125" customWidth="1"/>
    <col min="151" max="151" width="12.5859375" bestFit="1" customWidth="1"/>
    <col min="257" max="257" width="14.5859375" customWidth="1"/>
    <col min="258" max="258" width="31.703125" customWidth="1"/>
    <col min="259" max="259" width="30.41015625" customWidth="1"/>
    <col min="260" max="260" width="13.703125" customWidth="1"/>
    <col min="261" max="261" width="15.29296875" customWidth="1"/>
    <col min="262" max="262" width="13.29296875" customWidth="1"/>
    <col min="263" max="263" width="13.5859375" customWidth="1"/>
    <col min="264" max="264" width="13.29296875" customWidth="1"/>
    <col min="265" max="265" width="14" customWidth="1"/>
    <col min="266" max="266" width="13.29296875" customWidth="1"/>
    <col min="267" max="267" width="14.703125" customWidth="1"/>
    <col min="268" max="268" width="15.29296875" customWidth="1"/>
    <col min="269" max="269" width="12.29296875" customWidth="1"/>
    <col min="270" max="270" width="13.703125" customWidth="1"/>
    <col min="271" max="272" width="14.29296875" customWidth="1"/>
    <col min="273" max="285" width="15.29296875" customWidth="1"/>
    <col min="286" max="331" width="14" customWidth="1"/>
    <col min="332" max="332" width="15.5859375" customWidth="1"/>
    <col min="333" max="376" width="16.41015625" customWidth="1"/>
    <col min="377" max="377" width="13.703125" customWidth="1"/>
    <col min="378" max="378" width="17.5859375" customWidth="1"/>
    <col min="379" max="379" width="11.703125" customWidth="1"/>
    <col min="380" max="380" width="14.29296875" customWidth="1"/>
    <col min="381" max="381" width="16.703125" customWidth="1"/>
    <col min="382" max="382" width="6" customWidth="1"/>
    <col min="383" max="383" width="8.41015625" customWidth="1"/>
    <col min="384" max="384" width="10" customWidth="1"/>
    <col min="385" max="385" width="9.5859375" customWidth="1"/>
    <col min="386" max="386" width="6" customWidth="1"/>
    <col min="387" max="387" width="11.29296875" bestFit="1" customWidth="1"/>
    <col min="388" max="388" width="11.29296875" customWidth="1"/>
    <col min="389" max="389" width="10.5859375" customWidth="1"/>
    <col min="390" max="391" width="10.29296875" bestFit="1" customWidth="1"/>
    <col min="392" max="393" width="6" customWidth="1"/>
    <col min="397" max="397" width="14.703125" customWidth="1"/>
    <col min="398" max="398" width="14" customWidth="1"/>
    <col min="399" max="399" width="13.703125" customWidth="1"/>
    <col min="400" max="400" width="11.5859375" customWidth="1"/>
    <col min="401" max="402" width="10.703125" customWidth="1"/>
    <col min="403" max="403" width="12.29296875" bestFit="1" customWidth="1"/>
    <col min="404" max="404" width="2.29296875" customWidth="1"/>
    <col min="405" max="405" width="12.29296875" bestFit="1" customWidth="1"/>
    <col min="406" max="406" width="1.703125" customWidth="1"/>
    <col min="407" max="407" width="12.5859375" bestFit="1" customWidth="1"/>
    <col min="513" max="513" width="14.5859375" customWidth="1"/>
    <col min="514" max="514" width="31.703125" customWidth="1"/>
    <col min="515" max="515" width="30.41015625" customWidth="1"/>
    <col min="516" max="516" width="13.703125" customWidth="1"/>
    <col min="517" max="517" width="15.29296875" customWidth="1"/>
    <col min="518" max="518" width="13.29296875" customWidth="1"/>
    <col min="519" max="519" width="13.5859375" customWidth="1"/>
    <col min="520" max="520" width="13.29296875" customWidth="1"/>
    <col min="521" max="521" width="14" customWidth="1"/>
    <col min="522" max="522" width="13.29296875" customWidth="1"/>
    <col min="523" max="523" width="14.703125" customWidth="1"/>
    <col min="524" max="524" width="15.29296875" customWidth="1"/>
    <col min="525" max="525" width="12.29296875" customWidth="1"/>
    <col min="526" max="526" width="13.703125" customWidth="1"/>
    <col min="527" max="528" width="14.29296875" customWidth="1"/>
    <col min="529" max="541" width="15.29296875" customWidth="1"/>
    <col min="542" max="587" width="14" customWidth="1"/>
    <col min="588" max="588" width="15.5859375" customWidth="1"/>
    <col min="589" max="632" width="16.41015625" customWidth="1"/>
    <col min="633" max="633" width="13.703125" customWidth="1"/>
    <col min="634" max="634" width="17.5859375" customWidth="1"/>
    <col min="635" max="635" width="11.703125" customWidth="1"/>
    <col min="636" max="636" width="14.29296875" customWidth="1"/>
    <col min="637" max="637" width="16.703125" customWidth="1"/>
    <col min="638" max="638" width="6" customWidth="1"/>
    <col min="639" max="639" width="8.41015625" customWidth="1"/>
    <col min="640" max="640" width="10" customWidth="1"/>
    <col min="641" max="641" width="9.5859375" customWidth="1"/>
    <col min="642" max="642" width="6" customWidth="1"/>
    <col min="643" max="643" width="11.29296875" bestFit="1" customWidth="1"/>
    <col min="644" max="644" width="11.29296875" customWidth="1"/>
    <col min="645" max="645" width="10.5859375" customWidth="1"/>
    <col min="646" max="647" width="10.29296875" bestFit="1" customWidth="1"/>
    <col min="648" max="649" width="6" customWidth="1"/>
    <col min="653" max="653" width="14.703125" customWidth="1"/>
    <col min="654" max="654" width="14" customWidth="1"/>
    <col min="655" max="655" width="13.703125" customWidth="1"/>
    <col min="656" max="656" width="11.5859375" customWidth="1"/>
    <col min="657" max="658" width="10.703125" customWidth="1"/>
    <col min="659" max="659" width="12.29296875" bestFit="1" customWidth="1"/>
    <col min="660" max="660" width="2.29296875" customWidth="1"/>
    <col min="661" max="661" width="12.29296875" bestFit="1" customWidth="1"/>
    <col min="662" max="662" width="1.703125" customWidth="1"/>
    <col min="663" max="663" width="12.5859375" bestFit="1" customWidth="1"/>
    <col min="769" max="769" width="14.5859375" customWidth="1"/>
    <col min="770" max="770" width="31.703125" customWidth="1"/>
    <col min="771" max="771" width="30.41015625" customWidth="1"/>
    <col min="772" max="772" width="13.703125" customWidth="1"/>
    <col min="773" max="773" width="15.29296875" customWidth="1"/>
    <col min="774" max="774" width="13.29296875" customWidth="1"/>
    <col min="775" max="775" width="13.5859375" customWidth="1"/>
    <col min="776" max="776" width="13.29296875" customWidth="1"/>
    <col min="777" max="777" width="14" customWidth="1"/>
    <col min="778" max="778" width="13.29296875" customWidth="1"/>
    <col min="779" max="779" width="14.703125" customWidth="1"/>
    <col min="780" max="780" width="15.29296875" customWidth="1"/>
    <col min="781" max="781" width="12.29296875" customWidth="1"/>
    <col min="782" max="782" width="13.703125" customWidth="1"/>
    <col min="783" max="784" width="14.29296875" customWidth="1"/>
    <col min="785" max="797" width="15.29296875" customWidth="1"/>
    <col min="798" max="843" width="14" customWidth="1"/>
    <col min="844" max="844" width="15.5859375" customWidth="1"/>
    <col min="845" max="888" width="16.41015625" customWidth="1"/>
    <col min="889" max="889" width="13.703125" customWidth="1"/>
    <col min="890" max="890" width="17.5859375" customWidth="1"/>
    <col min="891" max="891" width="11.703125" customWidth="1"/>
    <col min="892" max="892" width="14.29296875" customWidth="1"/>
    <col min="893" max="893" width="16.703125" customWidth="1"/>
    <col min="894" max="894" width="6" customWidth="1"/>
    <col min="895" max="895" width="8.41015625" customWidth="1"/>
    <col min="896" max="896" width="10" customWidth="1"/>
    <col min="897" max="897" width="9.5859375" customWidth="1"/>
    <col min="898" max="898" width="6" customWidth="1"/>
    <col min="899" max="899" width="11.29296875" bestFit="1" customWidth="1"/>
    <col min="900" max="900" width="11.29296875" customWidth="1"/>
    <col min="901" max="901" width="10.5859375" customWidth="1"/>
    <col min="902" max="903" width="10.29296875" bestFit="1" customWidth="1"/>
    <col min="904" max="905" width="6" customWidth="1"/>
    <col min="909" max="909" width="14.703125" customWidth="1"/>
    <col min="910" max="910" width="14" customWidth="1"/>
    <col min="911" max="911" width="13.703125" customWidth="1"/>
    <col min="912" max="912" width="11.5859375" customWidth="1"/>
    <col min="913" max="914" width="10.703125" customWidth="1"/>
    <col min="915" max="915" width="12.29296875" bestFit="1" customWidth="1"/>
    <col min="916" max="916" width="2.29296875" customWidth="1"/>
    <col min="917" max="917" width="12.29296875" bestFit="1" customWidth="1"/>
    <col min="918" max="918" width="1.703125" customWidth="1"/>
    <col min="919" max="919" width="12.5859375" bestFit="1" customWidth="1"/>
    <col min="1025" max="1025" width="14.5859375" customWidth="1"/>
    <col min="1026" max="1026" width="31.703125" customWidth="1"/>
    <col min="1027" max="1027" width="30.41015625" customWidth="1"/>
    <col min="1028" max="1028" width="13.703125" customWidth="1"/>
    <col min="1029" max="1029" width="15.29296875" customWidth="1"/>
    <col min="1030" max="1030" width="13.29296875" customWidth="1"/>
    <col min="1031" max="1031" width="13.5859375" customWidth="1"/>
    <col min="1032" max="1032" width="13.29296875" customWidth="1"/>
    <col min="1033" max="1033" width="14" customWidth="1"/>
    <col min="1034" max="1034" width="13.29296875" customWidth="1"/>
    <col min="1035" max="1035" width="14.703125" customWidth="1"/>
    <col min="1036" max="1036" width="15.29296875" customWidth="1"/>
    <col min="1037" max="1037" width="12.29296875" customWidth="1"/>
    <col min="1038" max="1038" width="13.703125" customWidth="1"/>
    <col min="1039" max="1040" width="14.29296875" customWidth="1"/>
    <col min="1041" max="1053" width="15.29296875" customWidth="1"/>
    <col min="1054" max="1099" width="14" customWidth="1"/>
    <col min="1100" max="1100" width="15.5859375" customWidth="1"/>
    <col min="1101" max="1144" width="16.41015625" customWidth="1"/>
    <col min="1145" max="1145" width="13.703125" customWidth="1"/>
    <col min="1146" max="1146" width="17.5859375" customWidth="1"/>
    <col min="1147" max="1147" width="11.703125" customWidth="1"/>
    <col min="1148" max="1148" width="14.29296875" customWidth="1"/>
    <col min="1149" max="1149" width="16.703125" customWidth="1"/>
    <col min="1150" max="1150" width="6" customWidth="1"/>
    <col min="1151" max="1151" width="8.41015625" customWidth="1"/>
    <col min="1152" max="1152" width="10" customWidth="1"/>
    <col min="1153" max="1153" width="9.5859375" customWidth="1"/>
    <col min="1154" max="1154" width="6" customWidth="1"/>
    <col min="1155" max="1155" width="11.29296875" bestFit="1" customWidth="1"/>
    <col min="1156" max="1156" width="11.29296875" customWidth="1"/>
    <col min="1157" max="1157" width="10.5859375" customWidth="1"/>
    <col min="1158" max="1159" width="10.29296875" bestFit="1" customWidth="1"/>
    <col min="1160" max="1161" width="6" customWidth="1"/>
    <col min="1165" max="1165" width="14.703125" customWidth="1"/>
    <col min="1166" max="1166" width="14" customWidth="1"/>
    <col min="1167" max="1167" width="13.703125" customWidth="1"/>
    <col min="1168" max="1168" width="11.5859375" customWidth="1"/>
    <col min="1169" max="1170" width="10.703125" customWidth="1"/>
    <col min="1171" max="1171" width="12.29296875" bestFit="1" customWidth="1"/>
    <col min="1172" max="1172" width="2.29296875" customWidth="1"/>
    <col min="1173" max="1173" width="12.29296875" bestFit="1" customWidth="1"/>
    <col min="1174" max="1174" width="1.703125" customWidth="1"/>
    <col min="1175" max="1175" width="12.5859375" bestFit="1" customWidth="1"/>
    <col min="1281" max="1281" width="14.5859375" customWidth="1"/>
    <col min="1282" max="1282" width="31.703125" customWidth="1"/>
    <col min="1283" max="1283" width="30.41015625" customWidth="1"/>
    <col min="1284" max="1284" width="13.703125" customWidth="1"/>
    <col min="1285" max="1285" width="15.29296875" customWidth="1"/>
    <col min="1286" max="1286" width="13.29296875" customWidth="1"/>
    <col min="1287" max="1287" width="13.5859375" customWidth="1"/>
    <col min="1288" max="1288" width="13.29296875" customWidth="1"/>
    <col min="1289" max="1289" width="14" customWidth="1"/>
    <col min="1290" max="1290" width="13.29296875" customWidth="1"/>
    <col min="1291" max="1291" width="14.703125" customWidth="1"/>
    <col min="1292" max="1292" width="15.29296875" customWidth="1"/>
    <col min="1293" max="1293" width="12.29296875" customWidth="1"/>
    <col min="1294" max="1294" width="13.703125" customWidth="1"/>
    <col min="1295" max="1296" width="14.29296875" customWidth="1"/>
    <col min="1297" max="1309" width="15.29296875" customWidth="1"/>
    <col min="1310" max="1355" width="14" customWidth="1"/>
    <col min="1356" max="1356" width="15.5859375" customWidth="1"/>
    <col min="1357" max="1400" width="16.41015625" customWidth="1"/>
    <col min="1401" max="1401" width="13.703125" customWidth="1"/>
    <col min="1402" max="1402" width="17.5859375" customWidth="1"/>
    <col min="1403" max="1403" width="11.703125" customWidth="1"/>
    <col min="1404" max="1404" width="14.29296875" customWidth="1"/>
    <col min="1405" max="1405" width="16.703125" customWidth="1"/>
    <col min="1406" max="1406" width="6" customWidth="1"/>
    <col min="1407" max="1407" width="8.41015625" customWidth="1"/>
    <col min="1408" max="1408" width="10" customWidth="1"/>
    <col min="1409" max="1409" width="9.5859375" customWidth="1"/>
    <col min="1410" max="1410" width="6" customWidth="1"/>
    <col min="1411" max="1411" width="11.29296875" bestFit="1" customWidth="1"/>
    <col min="1412" max="1412" width="11.29296875" customWidth="1"/>
    <col min="1413" max="1413" width="10.5859375" customWidth="1"/>
    <col min="1414" max="1415" width="10.29296875" bestFit="1" customWidth="1"/>
    <col min="1416" max="1417" width="6" customWidth="1"/>
    <col min="1421" max="1421" width="14.703125" customWidth="1"/>
    <col min="1422" max="1422" width="14" customWidth="1"/>
    <col min="1423" max="1423" width="13.703125" customWidth="1"/>
    <col min="1424" max="1424" width="11.5859375" customWidth="1"/>
    <col min="1425" max="1426" width="10.703125" customWidth="1"/>
    <col min="1427" max="1427" width="12.29296875" bestFit="1" customWidth="1"/>
    <col min="1428" max="1428" width="2.29296875" customWidth="1"/>
    <col min="1429" max="1429" width="12.29296875" bestFit="1" customWidth="1"/>
    <col min="1430" max="1430" width="1.703125" customWidth="1"/>
    <col min="1431" max="1431" width="12.5859375" bestFit="1" customWidth="1"/>
    <col min="1537" max="1537" width="14.5859375" customWidth="1"/>
    <col min="1538" max="1538" width="31.703125" customWidth="1"/>
    <col min="1539" max="1539" width="30.41015625" customWidth="1"/>
    <col min="1540" max="1540" width="13.703125" customWidth="1"/>
    <col min="1541" max="1541" width="15.29296875" customWidth="1"/>
    <col min="1542" max="1542" width="13.29296875" customWidth="1"/>
    <col min="1543" max="1543" width="13.5859375" customWidth="1"/>
    <col min="1544" max="1544" width="13.29296875" customWidth="1"/>
    <col min="1545" max="1545" width="14" customWidth="1"/>
    <col min="1546" max="1546" width="13.29296875" customWidth="1"/>
    <col min="1547" max="1547" width="14.703125" customWidth="1"/>
    <col min="1548" max="1548" width="15.29296875" customWidth="1"/>
    <col min="1549" max="1549" width="12.29296875" customWidth="1"/>
    <col min="1550" max="1550" width="13.703125" customWidth="1"/>
    <col min="1551" max="1552" width="14.29296875" customWidth="1"/>
    <col min="1553" max="1565" width="15.29296875" customWidth="1"/>
    <col min="1566" max="1611" width="14" customWidth="1"/>
    <col min="1612" max="1612" width="15.5859375" customWidth="1"/>
    <col min="1613" max="1656" width="16.41015625" customWidth="1"/>
    <col min="1657" max="1657" width="13.703125" customWidth="1"/>
    <col min="1658" max="1658" width="17.5859375" customWidth="1"/>
    <col min="1659" max="1659" width="11.703125" customWidth="1"/>
    <col min="1660" max="1660" width="14.29296875" customWidth="1"/>
    <col min="1661" max="1661" width="16.703125" customWidth="1"/>
    <col min="1662" max="1662" width="6" customWidth="1"/>
    <col min="1663" max="1663" width="8.41015625" customWidth="1"/>
    <col min="1664" max="1664" width="10" customWidth="1"/>
    <col min="1665" max="1665" width="9.5859375" customWidth="1"/>
    <col min="1666" max="1666" width="6" customWidth="1"/>
    <col min="1667" max="1667" width="11.29296875" bestFit="1" customWidth="1"/>
    <col min="1668" max="1668" width="11.29296875" customWidth="1"/>
    <col min="1669" max="1669" width="10.5859375" customWidth="1"/>
    <col min="1670" max="1671" width="10.29296875" bestFit="1" customWidth="1"/>
    <col min="1672" max="1673" width="6" customWidth="1"/>
    <col min="1677" max="1677" width="14.703125" customWidth="1"/>
    <col min="1678" max="1678" width="14" customWidth="1"/>
    <col min="1679" max="1679" width="13.703125" customWidth="1"/>
    <col min="1680" max="1680" width="11.5859375" customWidth="1"/>
    <col min="1681" max="1682" width="10.703125" customWidth="1"/>
    <col min="1683" max="1683" width="12.29296875" bestFit="1" customWidth="1"/>
    <col min="1684" max="1684" width="2.29296875" customWidth="1"/>
    <col min="1685" max="1685" width="12.29296875" bestFit="1" customWidth="1"/>
    <col min="1686" max="1686" width="1.703125" customWidth="1"/>
    <col min="1687" max="1687" width="12.5859375" bestFit="1" customWidth="1"/>
    <col min="1793" max="1793" width="14.5859375" customWidth="1"/>
    <col min="1794" max="1794" width="31.703125" customWidth="1"/>
    <col min="1795" max="1795" width="30.41015625" customWidth="1"/>
    <col min="1796" max="1796" width="13.703125" customWidth="1"/>
    <col min="1797" max="1797" width="15.29296875" customWidth="1"/>
    <col min="1798" max="1798" width="13.29296875" customWidth="1"/>
    <col min="1799" max="1799" width="13.5859375" customWidth="1"/>
    <col min="1800" max="1800" width="13.29296875" customWidth="1"/>
    <col min="1801" max="1801" width="14" customWidth="1"/>
    <col min="1802" max="1802" width="13.29296875" customWidth="1"/>
    <col min="1803" max="1803" width="14.703125" customWidth="1"/>
    <col min="1804" max="1804" width="15.29296875" customWidth="1"/>
    <col min="1805" max="1805" width="12.29296875" customWidth="1"/>
    <col min="1806" max="1806" width="13.703125" customWidth="1"/>
    <col min="1807" max="1808" width="14.29296875" customWidth="1"/>
    <col min="1809" max="1821" width="15.29296875" customWidth="1"/>
    <col min="1822" max="1867" width="14" customWidth="1"/>
    <col min="1868" max="1868" width="15.5859375" customWidth="1"/>
    <col min="1869" max="1912" width="16.41015625" customWidth="1"/>
    <col min="1913" max="1913" width="13.703125" customWidth="1"/>
    <col min="1914" max="1914" width="17.5859375" customWidth="1"/>
    <col min="1915" max="1915" width="11.703125" customWidth="1"/>
    <col min="1916" max="1916" width="14.29296875" customWidth="1"/>
    <col min="1917" max="1917" width="16.703125" customWidth="1"/>
    <col min="1918" max="1918" width="6" customWidth="1"/>
    <col min="1919" max="1919" width="8.41015625" customWidth="1"/>
    <col min="1920" max="1920" width="10" customWidth="1"/>
    <col min="1921" max="1921" width="9.5859375" customWidth="1"/>
    <col min="1922" max="1922" width="6" customWidth="1"/>
    <col min="1923" max="1923" width="11.29296875" bestFit="1" customWidth="1"/>
    <col min="1924" max="1924" width="11.29296875" customWidth="1"/>
    <col min="1925" max="1925" width="10.5859375" customWidth="1"/>
    <col min="1926" max="1927" width="10.29296875" bestFit="1" customWidth="1"/>
    <col min="1928" max="1929" width="6" customWidth="1"/>
    <col min="1933" max="1933" width="14.703125" customWidth="1"/>
    <col min="1934" max="1934" width="14" customWidth="1"/>
    <col min="1935" max="1935" width="13.703125" customWidth="1"/>
    <col min="1936" max="1936" width="11.5859375" customWidth="1"/>
    <col min="1937" max="1938" width="10.703125" customWidth="1"/>
    <col min="1939" max="1939" width="12.29296875" bestFit="1" customWidth="1"/>
    <col min="1940" max="1940" width="2.29296875" customWidth="1"/>
    <col min="1941" max="1941" width="12.29296875" bestFit="1" customWidth="1"/>
    <col min="1942" max="1942" width="1.703125" customWidth="1"/>
    <col min="1943" max="1943" width="12.5859375" bestFit="1" customWidth="1"/>
    <col min="2049" max="2049" width="14.5859375" customWidth="1"/>
    <col min="2050" max="2050" width="31.703125" customWidth="1"/>
    <col min="2051" max="2051" width="30.41015625" customWidth="1"/>
    <col min="2052" max="2052" width="13.703125" customWidth="1"/>
    <col min="2053" max="2053" width="15.29296875" customWidth="1"/>
    <col min="2054" max="2054" width="13.29296875" customWidth="1"/>
    <col min="2055" max="2055" width="13.5859375" customWidth="1"/>
    <col min="2056" max="2056" width="13.29296875" customWidth="1"/>
    <col min="2057" max="2057" width="14" customWidth="1"/>
    <col min="2058" max="2058" width="13.29296875" customWidth="1"/>
    <col min="2059" max="2059" width="14.703125" customWidth="1"/>
    <col min="2060" max="2060" width="15.29296875" customWidth="1"/>
    <col min="2061" max="2061" width="12.29296875" customWidth="1"/>
    <col min="2062" max="2062" width="13.703125" customWidth="1"/>
    <col min="2063" max="2064" width="14.29296875" customWidth="1"/>
    <col min="2065" max="2077" width="15.29296875" customWidth="1"/>
    <col min="2078" max="2123" width="14" customWidth="1"/>
    <col min="2124" max="2124" width="15.5859375" customWidth="1"/>
    <col min="2125" max="2168" width="16.41015625" customWidth="1"/>
    <col min="2169" max="2169" width="13.703125" customWidth="1"/>
    <col min="2170" max="2170" width="17.5859375" customWidth="1"/>
    <col min="2171" max="2171" width="11.703125" customWidth="1"/>
    <col min="2172" max="2172" width="14.29296875" customWidth="1"/>
    <col min="2173" max="2173" width="16.703125" customWidth="1"/>
    <col min="2174" max="2174" width="6" customWidth="1"/>
    <col min="2175" max="2175" width="8.41015625" customWidth="1"/>
    <col min="2176" max="2176" width="10" customWidth="1"/>
    <col min="2177" max="2177" width="9.5859375" customWidth="1"/>
    <col min="2178" max="2178" width="6" customWidth="1"/>
    <col min="2179" max="2179" width="11.29296875" bestFit="1" customWidth="1"/>
    <col min="2180" max="2180" width="11.29296875" customWidth="1"/>
    <col min="2181" max="2181" width="10.5859375" customWidth="1"/>
    <col min="2182" max="2183" width="10.29296875" bestFit="1" customWidth="1"/>
    <col min="2184" max="2185" width="6" customWidth="1"/>
    <col min="2189" max="2189" width="14.703125" customWidth="1"/>
    <col min="2190" max="2190" width="14" customWidth="1"/>
    <col min="2191" max="2191" width="13.703125" customWidth="1"/>
    <col min="2192" max="2192" width="11.5859375" customWidth="1"/>
    <col min="2193" max="2194" width="10.703125" customWidth="1"/>
    <col min="2195" max="2195" width="12.29296875" bestFit="1" customWidth="1"/>
    <col min="2196" max="2196" width="2.29296875" customWidth="1"/>
    <col min="2197" max="2197" width="12.29296875" bestFit="1" customWidth="1"/>
    <col min="2198" max="2198" width="1.703125" customWidth="1"/>
    <col min="2199" max="2199" width="12.5859375" bestFit="1" customWidth="1"/>
    <col min="2305" max="2305" width="14.5859375" customWidth="1"/>
    <col min="2306" max="2306" width="31.703125" customWidth="1"/>
    <col min="2307" max="2307" width="30.41015625" customWidth="1"/>
    <col min="2308" max="2308" width="13.703125" customWidth="1"/>
    <col min="2309" max="2309" width="15.29296875" customWidth="1"/>
    <col min="2310" max="2310" width="13.29296875" customWidth="1"/>
    <col min="2311" max="2311" width="13.5859375" customWidth="1"/>
    <col min="2312" max="2312" width="13.29296875" customWidth="1"/>
    <col min="2313" max="2313" width="14" customWidth="1"/>
    <col min="2314" max="2314" width="13.29296875" customWidth="1"/>
    <col min="2315" max="2315" width="14.703125" customWidth="1"/>
    <col min="2316" max="2316" width="15.29296875" customWidth="1"/>
    <col min="2317" max="2317" width="12.29296875" customWidth="1"/>
    <col min="2318" max="2318" width="13.703125" customWidth="1"/>
    <col min="2319" max="2320" width="14.29296875" customWidth="1"/>
    <col min="2321" max="2333" width="15.29296875" customWidth="1"/>
    <col min="2334" max="2379" width="14" customWidth="1"/>
    <col min="2380" max="2380" width="15.5859375" customWidth="1"/>
    <col min="2381" max="2424" width="16.41015625" customWidth="1"/>
    <col min="2425" max="2425" width="13.703125" customWidth="1"/>
    <col min="2426" max="2426" width="17.5859375" customWidth="1"/>
    <col min="2427" max="2427" width="11.703125" customWidth="1"/>
    <col min="2428" max="2428" width="14.29296875" customWidth="1"/>
    <col min="2429" max="2429" width="16.703125" customWidth="1"/>
    <col min="2430" max="2430" width="6" customWidth="1"/>
    <col min="2431" max="2431" width="8.41015625" customWidth="1"/>
    <col min="2432" max="2432" width="10" customWidth="1"/>
    <col min="2433" max="2433" width="9.5859375" customWidth="1"/>
    <col min="2434" max="2434" width="6" customWidth="1"/>
    <col min="2435" max="2435" width="11.29296875" bestFit="1" customWidth="1"/>
    <col min="2436" max="2436" width="11.29296875" customWidth="1"/>
    <col min="2437" max="2437" width="10.5859375" customWidth="1"/>
    <col min="2438" max="2439" width="10.29296875" bestFit="1" customWidth="1"/>
    <col min="2440" max="2441" width="6" customWidth="1"/>
    <col min="2445" max="2445" width="14.703125" customWidth="1"/>
    <col min="2446" max="2446" width="14" customWidth="1"/>
    <col min="2447" max="2447" width="13.703125" customWidth="1"/>
    <col min="2448" max="2448" width="11.5859375" customWidth="1"/>
    <col min="2449" max="2450" width="10.703125" customWidth="1"/>
    <col min="2451" max="2451" width="12.29296875" bestFit="1" customWidth="1"/>
    <col min="2452" max="2452" width="2.29296875" customWidth="1"/>
    <col min="2453" max="2453" width="12.29296875" bestFit="1" customWidth="1"/>
    <col min="2454" max="2454" width="1.703125" customWidth="1"/>
    <col min="2455" max="2455" width="12.5859375" bestFit="1" customWidth="1"/>
    <col min="2561" max="2561" width="14.5859375" customWidth="1"/>
    <col min="2562" max="2562" width="31.703125" customWidth="1"/>
    <col min="2563" max="2563" width="30.41015625" customWidth="1"/>
    <col min="2564" max="2564" width="13.703125" customWidth="1"/>
    <col min="2565" max="2565" width="15.29296875" customWidth="1"/>
    <col min="2566" max="2566" width="13.29296875" customWidth="1"/>
    <col min="2567" max="2567" width="13.5859375" customWidth="1"/>
    <col min="2568" max="2568" width="13.29296875" customWidth="1"/>
    <col min="2569" max="2569" width="14" customWidth="1"/>
    <col min="2570" max="2570" width="13.29296875" customWidth="1"/>
    <col min="2571" max="2571" width="14.703125" customWidth="1"/>
    <col min="2572" max="2572" width="15.29296875" customWidth="1"/>
    <col min="2573" max="2573" width="12.29296875" customWidth="1"/>
    <col min="2574" max="2574" width="13.703125" customWidth="1"/>
    <col min="2575" max="2576" width="14.29296875" customWidth="1"/>
    <col min="2577" max="2589" width="15.29296875" customWidth="1"/>
    <col min="2590" max="2635" width="14" customWidth="1"/>
    <col min="2636" max="2636" width="15.5859375" customWidth="1"/>
    <col min="2637" max="2680" width="16.41015625" customWidth="1"/>
    <col min="2681" max="2681" width="13.703125" customWidth="1"/>
    <col min="2682" max="2682" width="17.5859375" customWidth="1"/>
    <col min="2683" max="2683" width="11.703125" customWidth="1"/>
    <col min="2684" max="2684" width="14.29296875" customWidth="1"/>
    <col min="2685" max="2685" width="16.703125" customWidth="1"/>
    <col min="2686" max="2686" width="6" customWidth="1"/>
    <col min="2687" max="2687" width="8.41015625" customWidth="1"/>
    <col min="2688" max="2688" width="10" customWidth="1"/>
    <col min="2689" max="2689" width="9.5859375" customWidth="1"/>
    <col min="2690" max="2690" width="6" customWidth="1"/>
    <col min="2691" max="2691" width="11.29296875" bestFit="1" customWidth="1"/>
    <col min="2692" max="2692" width="11.29296875" customWidth="1"/>
    <col min="2693" max="2693" width="10.5859375" customWidth="1"/>
    <col min="2694" max="2695" width="10.29296875" bestFit="1" customWidth="1"/>
    <col min="2696" max="2697" width="6" customWidth="1"/>
    <col min="2701" max="2701" width="14.703125" customWidth="1"/>
    <col min="2702" max="2702" width="14" customWidth="1"/>
    <col min="2703" max="2703" width="13.703125" customWidth="1"/>
    <col min="2704" max="2704" width="11.5859375" customWidth="1"/>
    <col min="2705" max="2706" width="10.703125" customWidth="1"/>
    <col min="2707" max="2707" width="12.29296875" bestFit="1" customWidth="1"/>
    <col min="2708" max="2708" width="2.29296875" customWidth="1"/>
    <col min="2709" max="2709" width="12.29296875" bestFit="1" customWidth="1"/>
    <col min="2710" max="2710" width="1.703125" customWidth="1"/>
    <col min="2711" max="2711" width="12.5859375" bestFit="1" customWidth="1"/>
    <col min="2817" max="2817" width="14.5859375" customWidth="1"/>
    <col min="2818" max="2818" width="31.703125" customWidth="1"/>
    <col min="2819" max="2819" width="30.41015625" customWidth="1"/>
    <col min="2820" max="2820" width="13.703125" customWidth="1"/>
    <col min="2821" max="2821" width="15.29296875" customWidth="1"/>
    <col min="2822" max="2822" width="13.29296875" customWidth="1"/>
    <col min="2823" max="2823" width="13.5859375" customWidth="1"/>
    <col min="2824" max="2824" width="13.29296875" customWidth="1"/>
    <col min="2825" max="2825" width="14" customWidth="1"/>
    <col min="2826" max="2826" width="13.29296875" customWidth="1"/>
    <col min="2827" max="2827" width="14.703125" customWidth="1"/>
    <col min="2828" max="2828" width="15.29296875" customWidth="1"/>
    <col min="2829" max="2829" width="12.29296875" customWidth="1"/>
    <col min="2830" max="2830" width="13.703125" customWidth="1"/>
    <col min="2831" max="2832" width="14.29296875" customWidth="1"/>
    <col min="2833" max="2845" width="15.29296875" customWidth="1"/>
    <col min="2846" max="2891" width="14" customWidth="1"/>
    <col min="2892" max="2892" width="15.5859375" customWidth="1"/>
    <col min="2893" max="2936" width="16.41015625" customWidth="1"/>
    <col min="2937" max="2937" width="13.703125" customWidth="1"/>
    <col min="2938" max="2938" width="17.5859375" customWidth="1"/>
    <col min="2939" max="2939" width="11.703125" customWidth="1"/>
    <col min="2940" max="2940" width="14.29296875" customWidth="1"/>
    <col min="2941" max="2941" width="16.703125" customWidth="1"/>
    <col min="2942" max="2942" width="6" customWidth="1"/>
    <col min="2943" max="2943" width="8.41015625" customWidth="1"/>
    <col min="2944" max="2944" width="10" customWidth="1"/>
    <col min="2945" max="2945" width="9.5859375" customWidth="1"/>
    <col min="2946" max="2946" width="6" customWidth="1"/>
    <col min="2947" max="2947" width="11.29296875" bestFit="1" customWidth="1"/>
    <col min="2948" max="2948" width="11.29296875" customWidth="1"/>
    <col min="2949" max="2949" width="10.5859375" customWidth="1"/>
    <col min="2950" max="2951" width="10.29296875" bestFit="1" customWidth="1"/>
    <col min="2952" max="2953" width="6" customWidth="1"/>
    <col min="2957" max="2957" width="14.703125" customWidth="1"/>
    <col min="2958" max="2958" width="14" customWidth="1"/>
    <col min="2959" max="2959" width="13.703125" customWidth="1"/>
    <col min="2960" max="2960" width="11.5859375" customWidth="1"/>
    <col min="2961" max="2962" width="10.703125" customWidth="1"/>
    <col min="2963" max="2963" width="12.29296875" bestFit="1" customWidth="1"/>
    <col min="2964" max="2964" width="2.29296875" customWidth="1"/>
    <col min="2965" max="2965" width="12.29296875" bestFit="1" customWidth="1"/>
    <col min="2966" max="2966" width="1.703125" customWidth="1"/>
    <col min="2967" max="2967" width="12.5859375" bestFit="1" customWidth="1"/>
    <col min="3073" max="3073" width="14.5859375" customWidth="1"/>
    <col min="3074" max="3074" width="31.703125" customWidth="1"/>
    <col min="3075" max="3075" width="30.41015625" customWidth="1"/>
    <col min="3076" max="3076" width="13.703125" customWidth="1"/>
    <col min="3077" max="3077" width="15.29296875" customWidth="1"/>
    <col min="3078" max="3078" width="13.29296875" customWidth="1"/>
    <col min="3079" max="3079" width="13.5859375" customWidth="1"/>
    <col min="3080" max="3080" width="13.29296875" customWidth="1"/>
    <col min="3081" max="3081" width="14" customWidth="1"/>
    <col min="3082" max="3082" width="13.29296875" customWidth="1"/>
    <col min="3083" max="3083" width="14.703125" customWidth="1"/>
    <col min="3084" max="3084" width="15.29296875" customWidth="1"/>
    <col min="3085" max="3085" width="12.29296875" customWidth="1"/>
    <col min="3086" max="3086" width="13.703125" customWidth="1"/>
    <col min="3087" max="3088" width="14.29296875" customWidth="1"/>
    <col min="3089" max="3101" width="15.29296875" customWidth="1"/>
    <col min="3102" max="3147" width="14" customWidth="1"/>
    <col min="3148" max="3148" width="15.5859375" customWidth="1"/>
    <col min="3149" max="3192" width="16.41015625" customWidth="1"/>
    <col min="3193" max="3193" width="13.703125" customWidth="1"/>
    <col min="3194" max="3194" width="17.5859375" customWidth="1"/>
    <col min="3195" max="3195" width="11.703125" customWidth="1"/>
    <col min="3196" max="3196" width="14.29296875" customWidth="1"/>
    <col min="3197" max="3197" width="16.703125" customWidth="1"/>
    <col min="3198" max="3198" width="6" customWidth="1"/>
    <col min="3199" max="3199" width="8.41015625" customWidth="1"/>
    <col min="3200" max="3200" width="10" customWidth="1"/>
    <col min="3201" max="3201" width="9.5859375" customWidth="1"/>
    <col min="3202" max="3202" width="6" customWidth="1"/>
    <col min="3203" max="3203" width="11.29296875" bestFit="1" customWidth="1"/>
    <col min="3204" max="3204" width="11.29296875" customWidth="1"/>
    <col min="3205" max="3205" width="10.5859375" customWidth="1"/>
    <col min="3206" max="3207" width="10.29296875" bestFit="1" customWidth="1"/>
    <col min="3208" max="3209" width="6" customWidth="1"/>
    <col min="3213" max="3213" width="14.703125" customWidth="1"/>
    <col min="3214" max="3214" width="14" customWidth="1"/>
    <col min="3215" max="3215" width="13.703125" customWidth="1"/>
    <col min="3216" max="3216" width="11.5859375" customWidth="1"/>
    <col min="3217" max="3218" width="10.703125" customWidth="1"/>
    <col min="3219" max="3219" width="12.29296875" bestFit="1" customWidth="1"/>
    <col min="3220" max="3220" width="2.29296875" customWidth="1"/>
    <col min="3221" max="3221" width="12.29296875" bestFit="1" customWidth="1"/>
    <col min="3222" max="3222" width="1.703125" customWidth="1"/>
    <col min="3223" max="3223" width="12.5859375" bestFit="1" customWidth="1"/>
    <col min="3329" max="3329" width="14.5859375" customWidth="1"/>
    <col min="3330" max="3330" width="31.703125" customWidth="1"/>
    <col min="3331" max="3331" width="30.41015625" customWidth="1"/>
    <col min="3332" max="3332" width="13.703125" customWidth="1"/>
    <col min="3333" max="3333" width="15.29296875" customWidth="1"/>
    <col min="3334" max="3334" width="13.29296875" customWidth="1"/>
    <col min="3335" max="3335" width="13.5859375" customWidth="1"/>
    <col min="3336" max="3336" width="13.29296875" customWidth="1"/>
    <col min="3337" max="3337" width="14" customWidth="1"/>
    <col min="3338" max="3338" width="13.29296875" customWidth="1"/>
    <col min="3339" max="3339" width="14.703125" customWidth="1"/>
    <col min="3340" max="3340" width="15.29296875" customWidth="1"/>
    <col min="3341" max="3341" width="12.29296875" customWidth="1"/>
    <col min="3342" max="3342" width="13.703125" customWidth="1"/>
    <col min="3343" max="3344" width="14.29296875" customWidth="1"/>
    <col min="3345" max="3357" width="15.29296875" customWidth="1"/>
    <col min="3358" max="3403" width="14" customWidth="1"/>
    <col min="3404" max="3404" width="15.5859375" customWidth="1"/>
    <col min="3405" max="3448" width="16.41015625" customWidth="1"/>
    <col min="3449" max="3449" width="13.703125" customWidth="1"/>
    <col min="3450" max="3450" width="17.5859375" customWidth="1"/>
    <col min="3451" max="3451" width="11.703125" customWidth="1"/>
    <col min="3452" max="3452" width="14.29296875" customWidth="1"/>
    <col min="3453" max="3453" width="16.703125" customWidth="1"/>
    <col min="3454" max="3454" width="6" customWidth="1"/>
    <col min="3455" max="3455" width="8.41015625" customWidth="1"/>
    <col min="3456" max="3456" width="10" customWidth="1"/>
    <col min="3457" max="3457" width="9.5859375" customWidth="1"/>
    <col min="3458" max="3458" width="6" customWidth="1"/>
    <col min="3459" max="3459" width="11.29296875" bestFit="1" customWidth="1"/>
    <col min="3460" max="3460" width="11.29296875" customWidth="1"/>
    <col min="3461" max="3461" width="10.5859375" customWidth="1"/>
    <col min="3462" max="3463" width="10.29296875" bestFit="1" customWidth="1"/>
    <col min="3464" max="3465" width="6" customWidth="1"/>
    <col min="3469" max="3469" width="14.703125" customWidth="1"/>
    <col min="3470" max="3470" width="14" customWidth="1"/>
    <col min="3471" max="3471" width="13.703125" customWidth="1"/>
    <col min="3472" max="3472" width="11.5859375" customWidth="1"/>
    <col min="3473" max="3474" width="10.703125" customWidth="1"/>
    <col min="3475" max="3475" width="12.29296875" bestFit="1" customWidth="1"/>
    <col min="3476" max="3476" width="2.29296875" customWidth="1"/>
    <col min="3477" max="3477" width="12.29296875" bestFit="1" customWidth="1"/>
    <col min="3478" max="3478" width="1.703125" customWidth="1"/>
    <col min="3479" max="3479" width="12.5859375" bestFit="1" customWidth="1"/>
    <col min="3585" max="3585" width="14.5859375" customWidth="1"/>
    <col min="3586" max="3586" width="31.703125" customWidth="1"/>
    <col min="3587" max="3587" width="30.41015625" customWidth="1"/>
    <col min="3588" max="3588" width="13.703125" customWidth="1"/>
    <col min="3589" max="3589" width="15.29296875" customWidth="1"/>
    <col min="3590" max="3590" width="13.29296875" customWidth="1"/>
    <col min="3591" max="3591" width="13.5859375" customWidth="1"/>
    <col min="3592" max="3592" width="13.29296875" customWidth="1"/>
    <col min="3593" max="3593" width="14" customWidth="1"/>
    <col min="3594" max="3594" width="13.29296875" customWidth="1"/>
    <col min="3595" max="3595" width="14.703125" customWidth="1"/>
    <col min="3596" max="3596" width="15.29296875" customWidth="1"/>
    <col min="3597" max="3597" width="12.29296875" customWidth="1"/>
    <col min="3598" max="3598" width="13.703125" customWidth="1"/>
    <col min="3599" max="3600" width="14.29296875" customWidth="1"/>
    <col min="3601" max="3613" width="15.29296875" customWidth="1"/>
    <col min="3614" max="3659" width="14" customWidth="1"/>
    <col min="3660" max="3660" width="15.5859375" customWidth="1"/>
    <col min="3661" max="3704" width="16.41015625" customWidth="1"/>
    <col min="3705" max="3705" width="13.703125" customWidth="1"/>
    <col min="3706" max="3706" width="17.5859375" customWidth="1"/>
    <col min="3707" max="3707" width="11.703125" customWidth="1"/>
    <col min="3708" max="3708" width="14.29296875" customWidth="1"/>
    <col min="3709" max="3709" width="16.703125" customWidth="1"/>
    <col min="3710" max="3710" width="6" customWidth="1"/>
    <col min="3711" max="3711" width="8.41015625" customWidth="1"/>
    <col min="3712" max="3712" width="10" customWidth="1"/>
    <col min="3713" max="3713" width="9.5859375" customWidth="1"/>
    <col min="3714" max="3714" width="6" customWidth="1"/>
    <col min="3715" max="3715" width="11.29296875" bestFit="1" customWidth="1"/>
    <col min="3716" max="3716" width="11.29296875" customWidth="1"/>
    <col min="3717" max="3717" width="10.5859375" customWidth="1"/>
    <col min="3718" max="3719" width="10.29296875" bestFit="1" customWidth="1"/>
    <col min="3720" max="3721" width="6" customWidth="1"/>
    <col min="3725" max="3725" width="14.703125" customWidth="1"/>
    <col min="3726" max="3726" width="14" customWidth="1"/>
    <col min="3727" max="3727" width="13.703125" customWidth="1"/>
    <col min="3728" max="3728" width="11.5859375" customWidth="1"/>
    <col min="3729" max="3730" width="10.703125" customWidth="1"/>
    <col min="3731" max="3731" width="12.29296875" bestFit="1" customWidth="1"/>
    <col min="3732" max="3732" width="2.29296875" customWidth="1"/>
    <col min="3733" max="3733" width="12.29296875" bestFit="1" customWidth="1"/>
    <col min="3734" max="3734" width="1.703125" customWidth="1"/>
    <col min="3735" max="3735" width="12.5859375" bestFit="1" customWidth="1"/>
    <col min="3841" max="3841" width="14.5859375" customWidth="1"/>
    <col min="3842" max="3842" width="31.703125" customWidth="1"/>
    <col min="3843" max="3843" width="30.41015625" customWidth="1"/>
    <col min="3844" max="3844" width="13.703125" customWidth="1"/>
    <col min="3845" max="3845" width="15.29296875" customWidth="1"/>
    <col min="3846" max="3846" width="13.29296875" customWidth="1"/>
    <col min="3847" max="3847" width="13.5859375" customWidth="1"/>
    <col min="3848" max="3848" width="13.29296875" customWidth="1"/>
    <col min="3849" max="3849" width="14" customWidth="1"/>
    <col min="3850" max="3850" width="13.29296875" customWidth="1"/>
    <col min="3851" max="3851" width="14.703125" customWidth="1"/>
    <col min="3852" max="3852" width="15.29296875" customWidth="1"/>
    <col min="3853" max="3853" width="12.29296875" customWidth="1"/>
    <col min="3854" max="3854" width="13.703125" customWidth="1"/>
    <col min="3855" max="3856" width="14.29296875" customWidth="1"/>
    <col min="3857" max="3869" width="15.29296875" customWidth="1"/>
    <col min="3870" max="3915" width="14" customWidth="1"/>
    <col min="3916" max="3916" width="15.5859375" customWidth="1"/>
    <col min="3917" max="3960" width="16.41015625" customWidth="1"/>
    <col min="3961" max="3961" width="13.703125" customWidth="1"/>
    <col min="3962" max="3962" width="17.5859375" customWidth="1"/>
    <col min="3963" max="3963" width="11.703125" customWidth="1"/>
    <col min="3964" max="3964" width="14.29296875" customWidth="1"/>
    <col min="3965" max="3965" width="16.703125" customWidth="1"/>
    <col min="3966" max="3966" width="6" customWidth="1"/>
    <col min="3967" max="3967" width="8.41015625" customWidth="1"/>
    <col min="3968" max="3968" width="10" customWidth="1"/>
    <col min="3969" max="3969" width="9.5859375" customWidth="1"/>
    <col min="3970" max="3970" width="6" customWidth="1"/>
    <col min="3971" max="3971" width="11.29296875" bestFit="1" customWidth="1"/>
    <col min="3972" max="3972" width="11.29296875" customWidth="1"/>
    <col min="3973" max="3973" width="10.5859375" customWidth="1"/>
    <col min="3974" max="3975" width="10.29296875" bestFit="1" customWidth="1"/>
    <col min="3976" max="3977" width="6" customWidth="1"/>
    <col min="3981" max="3981" width="14.703125" customWidth="1"/>
    <col min="3982" max="3982" width="14" customWidth="1"/>
    <col min="3983" max="3983" width="13.703125" customWidth="1"/>
    <col min="3984" max="3984" width="11.5859375" customWidth="1"/>
    <col min="3985" max="3986" width="10.703125" customWidth="1"/>
    <col min="3987" max="3987" width="12.29296875" bestFit="1" customWidth="1"/>
    <col min="3988" max="3988" width="2.29296875" customWidth="1"/>
    <col min="3989" max="3989" width="12.29296875" bestFit="1" customWidth="1"/>
    <col min="3990" max="3990" width="1.703125" customWidth="1"/>
    <col min="3991" max="3991" width="12.5859375" bestFit="1" customWidth="1"/>
    <col min="4097" max="4097" width="14.5859375" customWidth="1"/>
    <col min="4098" max="4098" width="31.703125" customWidth="1"/>
    <col min="4099" max="4099" width="30.41015625" customWidth="1"/>
    <col min="4100" max="4100" width="13.703125" customWidth="1"/>
    <col min="4101" max="4101" width="15.29296875" customWidth="1"/>
    <col min="4102" max="4102" width="13.29296875" customWidth="1"/>
    <col min="4103" max="4103" width="13.5859375" customWidth="1"/>
    <col min="4104" max="4104" width="13.29296875" customWidth="1"/>
    <col min="4105" max="4105" width="14" customWidth="1"/>
    <col min="4106" max="4106" width="13.29296875" customWidth="1"/>
    <col min="4107" max="4107" width="14.703125" customWidth="1"/>
    <col min="4108" max="4108" width="15.29296875" customWidth="1"/>
    <col min="4109" max="4109" width="12.29296875" customWidth="1"/>
    <col min="4110" max="4110" width="13.703125" customWidth="1"/>
    <col min="4111" max="4112" width="14.29296875" customWidth="1"/>
    <col min="4113" max="4125" width="15.29296875" customWidth="1"/>
    <col min="4126" max="4171" width="14" customWidth="1"/>
    <col min="4172" max="4172" width="15.5859375" customWidth="1"/>
    <col min="4173" max="4216" width="16.41015625" customWidth="1"/>
    <col min="4217" max="4217" width="13.703125" customWidth="1"/>
    <col min="4218" max="4218" width="17.5859375" customWidth="1"/>
    <col min="4219" max="4219" width="11.703125" customWidth="1"/>
    <col min="4220" max="4220" width="14.29296875" customWidth="1"/>
    <col min="4221" max="4221" width="16.703125" customWidth="1"/>
    <col min="4222" max="4222" width="6" customWidth="1"/>
    <col min="4223" max="4223" width="8.41015625" customWidth="1"/>
    <col min="4224" max="4224" width="10" customWidth="1"/>
    <col min="4225" max="4225" width="9.5859375" customWidth="1"/>
    <col min="4226" max="4226" width="6" customWidth="1"/>
    <col min="4227" max="4227" width="11.29296875" bestFit="1" customWidth="1"/>
    <col min="4228" max="4228" width="11.29296875" customWidth="1"/>
    <col min="4229" max="4229" width="10.5859375" customWidth="1"/>
    <col min="4230" max="4231" width="10.29296875" bestFit="1" customWidth="1"/>
    <col min="4232" max="4233" width="6" customWidth="1"/>
    <col min="4237" max="4237" width="14.703125" customWidth="1"/>
    <col min="4238" max="4238" width="14" customWidth="1"/>
    <col min="4239" max="4239" width="13.703125" customWidth="1"/>
    <col min="4240" max="4240" width="11.5859375" customWidth="1"/>
    <col min="4241" max="4242" width="10.703125" customWidth="1"/>
    <col min="4243" max="4243" width="12.29296875" bestFit="1" customWidth="1"/>
    <col min="4244" max="4244" width="2.29296875" customWidth="1"/>
    <col min="4245" max="4245" width="12.29296875" bestFit="1" customWidth="1"/>
    <col min="4246" max="4246" width="1.703125" customWidth="1"/>
    <col min="4247" max="4247" width="12.5859375" bestFit="1" customWidth="1"/>
    <col min="4353" max="4353" width="14.5859375" customWidth="1"/>
    <col min="4354" max="4354" width="31.703125" customWidth="1"/>
    <col min="4355" max="4355" width="30.41015625" customWidth="1"/>
    <col min="4356" max="4356" width="13.703125" customWidth="1"/>
    <col min="4357" max="4357" width="15.29296875" customWidth="1"/>
    <col min="4358" max="4358" width="13.29296875" customWidth="1"/>
    <col min="4359" max="4359" width="13.5859375" customWidth="1"/>
    <col min="4360" max="4360" width="13.29296875" customWidth="1"/>
    <col min="4361" max="4361" width="14" customWidth="1"/>
    <col min="4362" max="4362" width="13.29296875" customWidth="1"/>
    <col min="4363" max="4363" width="14.703125" customWidth="1"/>
    <col min="4364" max="4364" width="15.29296875" customWidth="1"/>
    <col min="4365" max="4365" width="12.29296875" customWidth="1"/>
    <col min="4366" max="4366" width="13.703125" customWidth="1"/>
    <col min="4367" max="4368" width="14.29296875" customWidth="1"/>
    <col min="4369" max="4381" width="15.29296875" customWidth="1"/>
    <col min="4382" max="4427" width="14" customWidth="1"/>
    <col min="4428" max="4428" width="15.5859375" customWidth="1"/>
    <col min="4429" max="4472" width="16.41015625" customWidth="1"/>
    <col min="4473" max="4473" width="13.703125" customWidth="1"/>
    <col min="4474" max="4474" width="17.5859375" customWidth="1"/>
    <col min="4475" max="4475" width="11.703125" customWidth="1"/>
    <col min="4476" max="4476" width="14.29296875" customWidth="1"/>
    <col min="4477" max="4477" width="16.703125" customWidth="1"/>
    <col min="4478" max="4478" width="6" customWidth="1"/>
    <col min="4479" max="4479" width="8.41015625" customWidth="1"/>
    <col min="4480" max="4480" width="10" customWidth="1"/>
    <col min="4481" max="4481" width="9.5859375" customWidth="1"/>
    <col min="4482" max="4482" width="6" customWidth="1"/>
    <col min="4483" max="4483" width="11.29296875" bestFit="1" customWidth="1"/>
    <col min="4484" max="4484" width="11.29296875" customWidth="1"/>
    <col min="4485" max="4485" width="10.5859375" customWidth="1"/>
    <col min="4486" max="4487" width="10.29296875" bestFit="1" customWidth="1"/>
    <col min="4488" max="4489" width="6" customWidth="1"/>
    <col min="4493" max="4493" width="14.703125" customWidth="1"/>
    <col min="4494" max="4494" width="14" customWidth="1"/>
    <col min="4495" max="4495" width="13.703125" customWidth="1"/>
    <col min="4496" max="4496" width="11.5859375" customWidth="1"/>
    <col min="4497" max="4498" width="10.703125" customWidth="1"/>
    <col min="4499" max="4499" width="12.29296875" bestFit="1" customWidth="1"/>
    <col min="4500" max="4500" width="2.29296875" customWidth="1"/>
    <col min="4501" max="4501" width="12.29296875" bestFit="1" customWidth="1"/>
    <col min="4502" max="4502" width="1.703125" customWidth="1"/>
    <col min="4503" max="4503" width="12.5859375" bestFit="1" customWidth="1"/>
    <col min="4609" max="4609" width="14.5859375" customWidth="1"/>
    <col min="4610" max="4610" width="31.703125" customWidth="1"/>
    <col min="4611" max="4611" width="30.41015625" customWidth="1"/>
    <col min="4612" max="4612" width="13.703125" customWidth="1"/>
    <col min="4613" max="4613" width="15.29296875" customWidth="1"/>
    <col min="4614" max="4614" width="13.29296875" customWidth="1"/>
    <col min="4615" max="4615" width="13.5859375" customWidth="1"/>
    <col min="4616" max="4616" width="13.29296875" customWidth="1"/>
    <col min="4617" max="4617" width="14" customWidth="1"/>
    <col min="4618" max="4618" width="13.29296875" customWidth="1"/>
    <col min="4619" max="4619" width="14.703125" customWidth="1"/>
    <col min="4620" max="4620" width="15.29296875" customWidth="1"/>
    <col min="4621" max="4621" width="12.29296875" customWidth="1"/>
    <col min="4622" max="4622" width="13.703125" customWidth="1"/>
    <col min="4623" max="4624" width="14.29296875" customWidth="1"/>
    <col min="4625" max="4637" width="15.29296875" customWidth="1"/>
    <col min="4638" max="4683" width="14" customWidth="1"/>
    <col min="4684" max="4684" width="15.5859375" customWidth="1"/>
    <col min="4685" max="4728" width="16.41015625" customWidth="1"/>
    <col min="4729" max="4729" width="13.703125" customWidth="1"/>
    <col min="4730" max="4730" width="17.5859375" customWidth="1"/>
    <col min="4731" max="4731" width="11.703125" customWidth="1"/>
    <col min="4732" max="4732" width="14.29296875" customWidth="1"/>
    <col min="4733" max="4733" width="16.703125" customWidth="1"/>
    <col min="4734" max="4734" width="6" customWidth="1"/>
    <col min="4735" max="4735" width="8.41015625" customWidth="1"/>
    <col min="4736" max="4736" width="10" customWidth="1"/>
    <col min="4737" max="4737" width="9.5859375" customWidth="1"/>
    <col min="4738" max="4738" width="6" customWidth="1"/>
    <col min="4739" max="4739" width="11.29296875" bestFit="1" customWidth="1"/>
    <col min="4740" max="4740" width="11.29296875" customWidth="1"/>
    <col min="4741" max="4741" width="10.5859375" customWidth="1"/>
    <col min="4742" max="4743" width="10.29296875" bestFit="1" customWidth="1"/>
    <col min="4744" max="4745" width="6" customWidth="1"/>
    <col min="4749" max="4749" width="14.703125" customWidth="1"/>
    <col min="4750" max="4750" width="14" customWidth="1"/>
    <col min="4751" max="4751" width="13.703125" customWidth="1"/>
    <col min="4752" max="4752" width="11.5859375" customWidth="1"/>
    <col min="4753" max="4754" width="10.703125" customWidth="1"/>
    <col min="4755" max="4755" width="12.29296875" bestFit="1" customWidth="1"/>
    <col min="4756" max="4756" width="2.29296875" customWidth="1"/>
    <col min="4757" max="4757" width="12.29296875" bestFit="1" customWidth="1"/>
    <col min="4758" max="4758" width="1.703125" customWidth="1"/>
    <col min="4759" max="4759" width="12.5859375" bestFit="1" customWidth="1"/>
    <col min="4865" max="4865" width="14.5859375" customWidth="1"/>
    <col min="4866" max="4866" width="31.703125" customWidth="1"/>
    <col min="4867" max="4867" width="30.41015625" customWidth="1"/>
    <col min="4868" max="4868" width="13.703125" customWidth="1"/>
    <col min="4869" max="4869" width="15.29296875" customWidth="1"/>
    <col min="4870" max="4870" width="13.29296875" customWidth="1"/>
    <col min="4871" max="4871" width="13.5859375" customWidth="1"/>
    <col min="4872" max="4872" width="13.29296875" customWidth="1"/>
    <col min="4873" max="4873" width="14" customWidth="1"/>
    <col min="4874" max="4874" width="13.29296875" customWidth="1"/>
    <col min="4875" max="4875" width="14.703125" customWidth="1"/>
    <col min="4876" max="4876" width="15.29296875" customWidth="1"/>
    <col min="4877" max="4877" width="12.29296875" customWidth="1"/>
    <col min="4878" max="4878" width="13.703125" customWidth="1"/>
    <col min="4879" max="4880" width="14.29296875" customWidth="1"/>
    <col min="4881" max="4893" width="15.29296875" customWidth="1"/>
    <col min="4894" max="4939" width="14" customWidth="1"/>
    <col min="4940" max="4940" width="15.5859375" customWidth="1"/>
    <col min="4941" max="4984" width="16.41015625" customWidth="1"/>
    <col min="4985" max="4985" width="13.703125" customWidth="1"/>
    <col min="4986" max="4986" width="17.5859375" customWidth="1"/>
    <col min="4987" max="4987" width="11.703125" customWidth="1"/>
    <col min="4988" max="4988" width="14.29296875" customWidth="1"/>
    <col min="4989" max="4989" width="16.703125" customWidth="1"/>
    <col min="4990" max="4990" width="6" customWidth="1"/>
    <col min="4991" max="4991" width="8.41015625" customWidth="1"/>
    <col min="4992" max="4992" width="10" customWidth="1"/>
    <col min="4993" max="4993" width="9.5859375" customWidth="1"/>
    <col min="4994" max="4994" width="6" customWidth="1"/>
    <col min="4995" max="4995" width="11.29296875" bestFit="1" customWidth="1"/>
    <col min="4996" max="4996" width="11.29296875" customWidth="1"/>
    <col min="4997" max="4997" width="10.5859375" customWidth="1"/>
    <col min="4998" max="4999" width="10.29296875" bestFit="1" customWidth="1"/>
    <col min="5000" max="5001" width="6" customWidth="1"/>
    <col min="5005" max="5005" width="14.703125" customWidth="1"/>
    <col min="5006" max="5006" width="14" customWidth="1"/>
    <col min="5007" max="5007" width="13.703125" customWidth="1"/>
    <col min="5008" max="5008" width="11.5859375" customWidth="1"/>
    <col min="5009" max="5010" width="10.703125" customWidth="1"/>
    <col min="5011" max="5011" width="12.29296875" bestFit="1" customWidth="1"/>
    <col min="5012" max="5012" width="2.29296875" customWidth="1"/>
    <col min="5013" max="5013" width="12.29296875" bestFit="1" customWidth="1"/>
    <col min="5014" max="5014" width="1.703125" customWidth="1"/>
    <col min="5015" max="5015" width="12.5859375" bestFit="1" customWidth="1"/>
    <col min="5121" max="5121" width="14.5859375" customWidth="1"/>
    <col min="5122" max="5122" width="31.703125" customWidth="1"/>
    <col min="5123" max="5123" width="30.41015625" customWidth="1"/>
    <col min="5124" max="5124" width="13.703125" customWidth="1"/>
    <col min="5125" max="5125" width="15.29296875" customWidth="1"/>
    <col min="5126" max="5126" width="13.29296875" customWidth="1"/>
    <col min="5127" max="5127" width="13.5859375" customWidth="1"/>
    <col min="5128" max="5128" width="13.29296875" customWidth="1"/>
    <col min="5129" max="5129" width="14" customWidth="1"/>
    <col min="5130" max="5130" width="13.29296875" customWidth="1"/>
    <col min="5131" max="5131" width="14.703125" customWidth="1"/>
    <col min="5132" max="5132" width="15.29296875" customWidth="1"/>
    <col min="5133" max="5133" width="12.29296875" customWidth="1"/>
    <col min="5134" max="5134" width="13.703125" customWidth="1"/>
    <col min="5135" max="5136" width="14.29296875" customWidth="1"/>
    <col min="5137" max="5149" width="15.29296875" customWidth="1"/>
    <col min="5150" max="5195" width="14" customWidth="1"/>
    <col min="5196" max="5196" width="15.5859375" customWidth="1"/>
    <col min="5197" max="5240" width="16.41015625" customWidth="1"/>
    <col min="5241" max="5241" width="13.703125" customWidth="1"/>
    <col min="5242" max="5242" width="17.5859375" customWidth="1"/>
    <col min="5243" max="5243" width="11.703125" customWidth="1"/>
    <col min="5244" max="5244" width="14.29296875" customWidth="1"/>
    <col min="5245" max="5245" width="16.703125" customWidth="1"/>
    <col min="5246" max="5246" width="6" customWidth="1"/>
    <col min="5247" max="5247" width="8.41015625" customWidth="1"/>
    <col min="5248" max="5248" width="10" customWidth="1"/>
    <col min="5249" max="5249" width="9.5859375" customWidth="1"/>
    <col min="5250" max="5250" width="6" customWidth="1"/>
    <col min="5251" max="5251" width="11.29296875" bestFit="1" customWidth="1"/>
    <col min="5252" max="5252" width="11.29296875" customWidth="1"/>
    <col min="5253" max="5253" width="10.5859375" customWidth="1"/>
    <col min="5254" max="5255" width="10.29296875" bestFit="1" customWidth="1"/>
    <col min="5256" max="5257" width="6" customWidth="1"/>
    <col min="5261" max="5261" width="14.703125" customWidth="1"/>
    <col min="5262" max="5262" width="14" customWidth="1"/>
    <col min="5263" max="5263" width="13.703125" customWidth="1"/>
    <col min="5264" max="5264" width="11.5859375" customWidth="1"/>
    <col min="5265" max="5266" width="10.703125" customWidth="1"/>
    <col min="5267" max="5267" width="12.29296875" bestFit="1" customWidth="1"/>
    <col min="5268" max="5268" width="2.29296875" customWidth="1"/>
    <col min="5269" max="5269" width="12.29296875" bestFit="1" customWidth="1"/>
    <col min="5270" max="5270" width="1.703125" customWidth="1"/>
    <col min="5271" max="5271" width="12.5859375" bestFit="1" customWidth="1"/>
    <col min="5377" max="5377" width="14.5859375" customWidth="1"/>
    <col min="5378" max="5378" width="31.703125" customWidth="1"/>
    <col min="5379" max="5379" width="30.41015625" customWidth="1"/>
    <col min="5380" max="5380" width="13.703125" customWidth="1"/>
    <col min="5381" max="5381" width="15.29296875" customWidth="1"/>
    <col min="5382" max="5382" width="13.29296875" customWidth="1"/>
    <col min="5383" max="5383" width="13.5859375" customWidth="1"/>
    <col min="5384" max="5384" width="13.29296875" customWidth="1"/>
    <col min="5385" max="5385" width="14" customWidth="1"/>
    <col min="5386" max="5386" width="13.29296875" customWidth="1"/>
    <col min="5387" max="5387" width="14.703125" customWidth="1"/>
    <col min="5388" max="5388" width="15.29296875" customWidth="1"/>
    <col min="5389" max="5389" width="12.29296875" customWidth="1"/>
    <col min="5390" max="5390" width="13.703125" customWidth="1"/>
    <col min="5391" max="5392" width="14.29296875" customWidth="1"/>
    <col min="5393" max="5405" width="15.29296875" customWidth="1"/>
    <col min="5406" max="5451" width="14" customWidth="1"/>
    <col min="5452" max="5452" width="15.5859375" customWidth="1"/>
    <col min="5453" max="5496" width="16.41015625" customWidth="1"/>
    <col min="5497" max="5497" width="13.703125" customWidth="1"/>
    <col min="5498" max="5498" width="17.5859375" customWidth="1"/>
    <col min="5499" max="5499" width="11.703125" customWidth="1"/>
    <col min="5500" max="5500" width="14.29296875" customWidth="1"/>
    <col min="5501" max="5501" width="16.703125" customWidth="1"/>
    <col min="5502" max="5502" width="6" customWidth="1"/>
    <col min="5503" max="5503" width="8.41015625" customWidth="1"/>
    <col min="5504" max="5504" width="10" customWidth="1"/>
    <col min="5505" max="5505" width="9.5859375" customWidth="1"/>
    <col min="5506" max="5506" width="6" customWidth="1"/>
    <col min="5507" max="5507" width="11.29296875" bestFit="1" customWidth="1"/>
    <col min="5508" max="5508" width="11.29296875" customWidth="1"/>
    <col min="5509" max="5509" width="10.5859375" customWidth="1"/>
    <col min="5510" max="5511" width="10.29296875" bestFit="1" customWidth="1"/>
    <col min="5512" max="5513" width="6" customWidth="1"/>
    <col min="5517" max="5517" width="14.703125" customWidth="1"/>
    <col min="5518" max="5518" width="14" customWidth="1"/>
    <col min="5519" max="5519" width="13.703125" customWidth="1"/>
    <col min="5520" max="5520" width="11.5859375" customWidth="1"/>
    <col min="5521" max="5522" width="10.703125" customWidth="1"/>
    <col min="5523" max="5523" width="12.29296875" bestFit="1" customWidth="1"/>
    <col min="5524" max="5524" width="2.29296875" customWidth="1"/>
    <col min="5525" max="5525" width="12.29296875" bestFit="1" customWidth="1"/>
    <col min="5526" max="5526" width="1.703125" customWidth="1"/>
    <col min="5527" max="5527" width="12.5859375" bestFit="1" customWidth="1"/>
    <col min="5633" max="5633" width="14.5859375" customWidth="1"/>
    <col min="5634" max="5634" width="31.703125" customWidth="1"/>
    <col min="5635" max="5635" width="30.41015625" customWidth="1"/>
    <col min="5636" max="5636" width="13.703125" customWidth="1"/>
    <col min="5637" max="5637" width="15.29296875" customWidth="1"/>
    <col min="5638" max="5638" width="13.29296875" customWidth="1"/>
    <col min="5639" max="5639" width="13.5859375" customWidth="1"/>
    <col min="5640" max="5640" width="13.29296875" customWidth="1"/>
    <col min="5641" max="5641" width="14" customWidth="1"/>
    <col min="5642" max="5642" width="13.29296875" customWidth="1"/>
    <col min="5643" max="5643" width="14.703125" customWidth="1"/>
    <col min="5644" max="5644" width="15.29296875" customWidth="1"/>
    <col min="5645" max="5645" width="12.29296875" customWidth="1"/>
    <col min="5646" max="5646" width="13.703125" customWidth="1"/>
    <col min="5647" max="5648" width="14.29296875" customWidth="1"/>
    <col min="5649" max="5661" width="15.29296875" customWidth="1"/>
    <col min="5662" max="5707" width="14" customWidth="1"/>
    <col min="5708" max="5708" width="15.5859375" customWidth="1"/>
    <col min="5709" max="5752" width="16.41015625" customWidth="1"/>
    <col min="5753" max="5753" width="13.703125" customWidth="1"/>
    <col min="5754" max="5754" width="17.5859375" customWidth="1"/>
    <col min="5755" max="5755" width="11.703125" customWidth="1"/>
    <col min="5756" max="5756" width="14.29296875" customWidth="1"/>
    <col min="5757" max="5757" width="16.703125" customWidth="1"/>
    <col min="5758" max="5758" width="6" customWidth="1"/>
    <col min="5759" max="5759" width="8.41015625" customWidth="1"/>
    <col min="5760" max="5760" width="10" customWidth="1"/>
    <col min="5761" max="5761" width="9.5859375" customWidth="1"/>
    <col min="5762" max="5762" width="6" customWidth="1"/>
    <col min="5763" max="5763" width="11.29296875" bestFit="1" customWidth="1"/>
    <col min="5764" max="5764" width="11.29296875" customWidth="1"/>
    <col min="5765" max="5765" width="10.5859375" customWidth="1"/>
    <col min="5766" max="5767" width="10.29296875" bestFit="1" customWidth="1"/>
    <col min="5768" max="5769" width="6" customWidth="1"/>
    <col min="5773" max="5773" width="14.703125" customWidth="1"/>
    <col min="5774" max="5774" width="14" customWidth="1"/>
    <col min="5775" max="5775" width="13.703125" customWidth="1"/>
    <col min="5776" max="5776" width="11.5859375" customWidth="1"/>
    <col min="5777" max="5778" width="10.703125" customWidth="1"/>
    <col min="5779" max="5779" width="12.29296875" bestFit="1" customWidth="1"/>
    <col min="5780" max="5780" width="2.29296875" customWidth="1"/>
    <col min="5781" max="5781" width="12.29296875" bestFit="1" customWidth="1"/>
    <col min="5782" max="5782" width="1.703125" customWidth="1"/>
    <col min="5783" max="5783" width="12.5859375" bestFit="1" customWidth="1"/>
    <col min="5889" max="5889" width="14.5859375" customWidth="1"/>
    <col min="5890" max="5890" width="31.703125" customWidth="1"/>
    <col min="5891" max="5891" width="30.41015625" customWidth="1"/>
    <col min="5892" max="5892" width="13.703125" customWidth="1"/>
    <col min="5893" max="5893" width="15.29296875" customWidth="1"/>
    <col min="5894" max="5894" width="13.29296875" customWidth="1"/>
    <col min="5895" max="5895" width="13.5859375" customWidth="1"/>
    <col min="5896" max="5896" width="13.29296875" customWidth="1"/>
    <col min="5897" max="5897" width="14" customWidth="1"/>
    <col min="5898" max="5898" width="13.29296875" customWidth="1"/>
    <col min="5899" max="5899" width="14.703125" customWidth="1"/>
    <col min="5900" max="5900" width="15.29296875" customWidth="1"/>
    <col min="5901" max="5901" width="12.29296875" customWidth="1"/>
    <col min="5902" max="5902" width="13.703125" customWidth="1"/>
    <col min="5903" max="5904" width="14.29296875" customWidth="1"/>
    <col min="5905" max="5917" width="15.29296875" customWidth="1"/>
    <col min="5918" max="5963" width="14" customWidth="1"/>
    <col min="5964" max="5964" width="15.5859375" customWidth="1"/>
    <col min="5965" max="6008" width="16.41015625" customWidth="1"/>
    <col min="6009" max="6009" width="13.703125" customWidth="1"/>
    <col min="6010" max="6010" width="17.5859375" customWidth="1"/>
    <col min="6011" max="6011" width="11.703125" customWidth="1"/>
    <col min="6012" max="6012" width="14.29296875" customWidth="1"/>
    <col min="6013" max="6013" width="16.703125" customWidth="1"/>
    <col min="6014" max="6014" width="6" customWidth="1"/>
    <col min="6015" max="6015" width="8.41015625" customWidth="1"/>
    <col min="6016" max="6016" width="10" customWidth="1"/>
    <col min="6017" max="6017" width="9.5859375" customWidth="1"/>
    <col min="6018" max="6018" width="6" customWidth="1"/>
    <col min="6019" max="6019" width="11.29296875" bestFit="1" customWidth="1"/>
    <col min="6020" max="6020" width="11.29296875" customWidth="1"/>
    <col min="6021" max="6021" width="10.5859375" customWidth="1"/>
    <col min="6022" max="6023" width="10.29296875" bestFit="1" customWidth="1"/>
    <col min="6024" max="6025" width="6" customWidth="1"/>
    <col min="6029" max="6029" width="14.703125" customWidth="1"/>
    <col min="6030" max="6030" width="14" customWidth="1"/>
    <col min="6031" max="6031" width="13.703125" customWidth="1"/>
    <col min="6032" max="6032" width="11.5859375" customWidth="1"/>
    <col min="6033" max="6034" width="10.703125" customWidth="1"/>
    <col min="6035" max="6035" width="12.29296875" bestFit="1" customWidth="1"/>
    <col min="6036" max="6036" width="2.29296875" customWidth="1"/>
    <col min="6037" max="6037" width="12.29296875" bestFit="1" customWidth="1"/>
    <col min="6038" max="6038" width="1.703125" customWidth="1"/>
    <col min="6039" max="6039" width="12.5859375" bestFit="1" customWidth="1"/>
    <col min="6145" max="6145" width="14.5859375" customWidth="1"/>
    <col min="6146" max="6146" width="31.703125" customWidth="1"/>
    <col min="6147" max="6147" width="30.41015625" customWidth="1"/>
    <col min="6148" max="6148" width="13.703125" customWidth="1"/>
    <col min="6149" max="6149" width="15.29296875" customWidth="1"/>
    <col min="6150" max="6150" width="13.29296875" customWidth="1"/>
    <col min="6151" max="6151" width="13.5859375" customWidth="1"/>
    <col min="6152" max="6152" width="13.29296875" customWidth="1"/>
    <col min="6153" max="6153" width="14" customWidth="1"/>
    <col min="6154" max="6154" width="13.29296875" customWidth="1"/>
    <col min="6155" max="6155" width="14.703125" customWidth="1"/>
    <col min="6156" max="6156" width="15.29296875" customWidth="1"/>
    <col min="6157" max="6157" width="12.29296875" customWidth="1"/>
    <col min="6158" max="6158" width="13.703125" customWidth="1"/>
    <col min="6159" max="6160" width="14.29296875" customWidth="1"/>
    <col min="6161" max="6173" width="15.29296875" customWidth="1"/>
    <col min="6174" max="6219" width="14" customWidth="1"/>
    <col min="6220" max="6220" width="15.5859375" customWidth="1"/>
    <col min="6221" max="6264" width="16.41015625" customWidth="1"/>
    <col min="6265" max="6265" width="13.703125" customWidth="1"/>
    <col min="6266" max="6266" width="17.5859375" customWidth="1"/>
    <col min="6267" max="6267" width="11.703125" customWidth="1"/>
    <col min="6268" max="6268" width="14.29296875" customWidth="1"/>
    <col min="6269" max="6269" width="16.703125" customWidth="1"/>
    <col min="6270" max="6270" width="6" customWidth="1"/>
    <col min="6271" max="6271" width="8.41015625" customWidth="1"/>
    <col min="6272" max="6272" width="10" customWidth="1"/>
    <col min="6273" max="6273" width="9.5859375" customWidth="1"/>
    <col min="6274" max="6274" width="6" customWidth="1"/>
    <col min="6275" max="6275" width="11.29296875" bestFit="1" customWidth="1"/>
    <col min="6276" max="6276" width="11.29296875" customWidth="1"/>
    <col min="6277" max="6277" width="10.5859375" customWidth="1"/>
    <col min="6278" max="6279" width="10.29296875" bestFit="1" customWidth="1"/>
    <col min="6280" max="6281" width="6" customWidth="1"/>
    <col min="6285" max="6285" width="14.703125" customWidth="1"/>
    <col min="6286" max="6286" width="14" customWidth="1"/>
    <col min="6287" max="6287" width="13.703125" customWidth="1"/>
    <col min="6288" max="6288" width="11.5859375" customWidth="1"/>
    <col min="6289" max="6290" width="10.703125" customWidth="1"/>
    <col min="6291" max="6291" width="12.29296875" bestFit="1" customWidth="1"/>
    <col min="6292" max="6292" width="2.29296875" customWidth="1"/>
    <col min="6293" max="6293" width="12.29296875" bestFit="1" customWidth="1"/>
    <col min="6294" max="6294" width="1.703125" customWidth="1"/>
    <col min="6295" max="6295" width="12.5859375" bestFit="1" customWidth="1"/>
    <col min="6401" max="6401" width="14.5859375" customWidth="1"/>
    <col min="6402" max="6402" width="31.703125" customWidth="1"/>
    <col min="6403" max="6403" width="30.41015625" customWidth="1"/>
    <col min="6404" max="6404" width="13.703125" customWidth="1"/>
    <col min="6405" max="6405" width="15.29296875" customWidth="1"/>
    <col min="6406" max="6406" width="13.29296875" customWidth="1"/>
    <col min="6407" max="6407" width="13.5859375" customWidth="1"/>
    <col min="6408" max="6408" width="13.29296875" customWidth="1"/>
    <col min="6409" max="6409" width="14" customWidth="1"/>
    <col min="6410" max="6410" width="13.29296875" customWidth="1"/>
    <col min="6411" max="6411" width="14.703125" customWidth="1"/>
    <col min="6412" max="6412" width="15.29296875" customWidth="1"/>
    <col min="6413" max="6413" width="12.29296875" customWidth="1"/>
    <col min="6414" max="6414" width="13.703125" customWidth="1"/>
    <col min="6415" max="6416" width="14.29296875" customWidth="1"/>
    <col min="6417" max="6429" width="15.29296875" customWidth="1"/>
    <col min="6430" max="6475" width="14" customWidth="1"/>
    <col min="6476" max="6476" width="15.5859375" customWidth="1"/>
    <col min="6477" max="6520" width="16.41015625" customWidth="1"/>
    <col min="6521" max="6521" width="13.703125" customWidth="1"/>
    <col min="6522" max="6522" width="17.5859375" customWidth="1"/>
    <col min="6523" max="6523" width="11.703125" customWidth="1"/>
    <col min="6524" max="6524" width="14.29296875" customWidth="1"/>
    <col min="6525" max="6525" width="16.703125" customWidth="1"/>
    <col min="6526" max="6526" width="6" customWidth="1"/>
    <col min="6527" max="6527" width="8.41015625" customWidth="1"/>
    <col min="6528" max="6528" width="10" customWidth="1"/>
    <col min="6529" max="6529" width="9.5859375" customWidth="1"/>
    <col min="6530" max="6530" width="6" customWidth="1"/>
    <col min="6531" max="6531" width="11.29296875" bestFit="1" customWidth="1"/>
    <col min="6532" max="6532" width="11.29296875" customWidth="1"/>
    <col min="6533" max="6533" width="10.5859375" customWidth="1"/>
    <col min="6534" max="6535" width="10.29296875" bestFit="1" customWidth="1"/>
    <col min="6536" max="6537" width="6" customWidth="1"/>
    <col min="6541" max="6541" width="14.703125" customWidth="1"/>
    <col min="6542" max="6542" width="14" customWidth="1"/>
    <col min="6543" max="6543" width="13.703125" customWidth="1"/>
    <col min="6544" max="6544" width="11.5859375" customWidth="1"/>
    <col min="6545" max="6546" width="10.703125" customWidth="1"/>
    <col min="6547" max="6547" width="12.29296875" bestFit="1" customWidth="1"/>
    <col min="6548" max="6548" width="2.29296875" customWidth="1"/>
    <col min="6549" max="6549" width="12.29296875" bestFit="1" customWidth="1"/>
    <col min="6550" max="6550" width="1.703125" customWidth="1"/>
    <col min="6551" max="6551" width="12.5859375" bestFit="1" customWidth="1"/>
    <col min="6657" max="6657" width="14.5859375" customWidth="1"/>
    <col min="6658" max="6658" width="31.703125" customWidth="1"/>
    <col min="6659" max="6659" width="30.41015625" customWidth="1"/>
    <col min="6660" max="6660" width="13.703125" customWidth="1"/>
    <col min="6661" max="6661" width="15.29296875" customWidth="1"/>
    <col min="6662" max="6662" width="13.29296875" customWidth="1"/>
    <col min="6663" max="6663" width="13.5859375" customWidth="1"/>
    <col min="6664" max="6664" width="13.29296875" customWidth="1"/>
    <col min="6665" max="6665" width="14" customWidth="1"/>
    <col min="6666" max="6666" width="13.29296875" customWidth="1"/>
    <col min="6667" max="6667" width="14.703125" customWidth="1"/>
    <col min="6668" max="6668" width="15.29296875" customWidth="1"/>
    <col min="6669" max="6669" width="12.29296875" customWidth="1"/>
    <col min="6670" max="6670" width="13.703125" customWidth="1"/>
    <col min="6671" max="6672" width="14.29296875" customWidth="1"/>
    <col min="6673" max="6685" width="15.29296875" customWidth="1"/>
    <col min="6686" max="6731" width="14" customWidth="1"/>
    <col min="6732" max="6732" width="15.5859375" customWidth="1"/>
    <col min="6733" max="6776" width="16.41015625" customWidth="1"/>
    <col min="6777" max="6777" width="13.703125" customWidth="1"/>
    <col min="6778" max="6778" width="17.5859375" customWidth="1"/>
    <col min="6779" max="6779" width="11.703125" customWidth="1"/>
    <col min="6780" max="6780" width="14.29296875" customWidth="1"/>
    <col min="6781" max="6781" width="16.703125" customWidth="1"/>
    <col min="6782" max="6782" width="6" customWidth="1"/>
    <col min="6783" max="6783" width="8.41015625" customWidth="1"/>
    <col min="6784" max="6784" width="10" customWidth="1"/>
    <col min="6785" max="6785" width="9.5859375" customWidth="1"/>
    <col min="6786" max="6786" width="6" customWidth="1"/>
    <col min="6787" max="6787" width="11.29296875" bestFit="1" customWidth="1"/>
    <col min="6788" max="6788" width="11.29296875" customWidth="1"/>
    <col min="6789" max="6789" width="10.5859375" customWidth="1"/>
    <col min="6790" max="6791" width="10.29296875" bestFit="1" customWidth="1"/>
    <col min="6792" max="6793" width="6" customWidth="1"/>
    <col min="6797" max="6797" width="14.703125" customWidth="1"/>
    <col min="6798" max="6798" width="14" customWidth="1"/>
    <col min="6799" max="6799" width="13.703125" customWidth="1"/>
    <col min="6800" max="6800" width="11.5859375" customWidth="1"/>
    <col min="6801" max="6802" width="10.703125" customWidth="1"/>
    <col min="6803" max="6803" width="12.29296875" bestFit="1" customWidth="1"/>
    <col min="6804" max="6804" width="2.29296875" customWidth="1"/>
    <col min="6805" max="6805" width="12.29296875" bestFit="1" customWidth="1"/>
    <col min="6806" max="6806" width="1.703125" customWidth="1"/>
    <col min="6807" max="6807" width="12.5859375" bestFit="1" customWidth="1"/>
    <col min="6913" max="6913" width="14.5859375" customWidth="1"/>
    <col min="6914" max="6914" width="31.703125" customWidth="1"/>
    <col min="6915" max="6915" width="30.41015625" customWidth="1"/>
    <col min="6916" max="6916" width="13.703125" customWidth="1"/>
    <col min="6917" max="6917" width="15.29296875" customWidth="1"/>
    <col min="6918" max="6918" width="13.29296875" customWidth="1"/>
    <col min="6919" max="6919" width="13.5859375" customWidth="1"/>
    <col min="6920" max="6920" width="13.29296875" customWidth="1"/>
    <col min="6921" max="6921" width="14" customWidth="1"/>
    <col min="6922" max="6922" width="13.29296875" customWidth="1"/>
    <col min="6923" max="6923" width="14.703125" customWidth="1"/>
    <col min="6924" max="6924" width="15.29296875" customWidth="1"/>
    <col min="6925" max="6925" width="12.29296875" customWidth="1"/>
    <col min="6926" max="6926" width="13.703125" customWidth="1"/>
    <col min="6927" max="6928" width="14.29296875" customWidth="1"/>
    <col min="6929" max="6941" width="15.29296875" customWidth="1"/>
    <col min="6942" max="6987" width="14" customWidth="1"/>
    <col min="6988" max="6988" width="15.5859375" customWidth="1"/>
    <col min="6989" max="7032" width="16.41015625" customWidth="1"/>
    <col min="7033" max="7033" width="13.703125" customWidth="1"/>
    <col min="7034" max="7034" width="17.5859375" customWidth="1"/>
    <col min="7035" max="7035" width="11.703125" customWidth="1"/>
    <col min="7036" max="7036" width="14.29296875" customWidth="1"/>
    <col min="7037" max="7037" width="16.703125" customWidth="1"/>
    <col min="7038" max="7038" width="6" customWidth="1"/>
    <col min="7039" max="7039" width="8.41015625" customWidth="1"/>
    <col min="7040" max="7040" width="10" customWidth="1"/>
    <col min="7041" max="7041" width="9.5859375" customWidth="1"/>
    <col min="7042" max="7042" width="6" customWidth="1"/>
    <col min="7043" max="7043" width="11.29296875" bestFit="1" customWidth="1"/>
    <col min="7044" max="7044" width="11.29296875" customWidth="1"/>
    <col min="7045" max="7045" width="10.5859375" customWidth="1"/>
    <col min="7046" max="7047" width="10.29296875" bestFit="1" customWidth="1"/>
    <col min="7048" max="7049" width="6" customWidth="1"/>
    <col min="7053" max="7053" width="14.703125" customWidth="1"/>
    <col min="7054" max="7054" width="14" customWidth="1"/>
    <col min="7055" max="7055" width="13.703125" customWidth="1"/>
    <col min="7056" max="7056" width="11.5859375" customWidth="1"/>
    <col min="7057" max="7058" width="10.703125" customWidth="1"/>
    <col min="7059" max="7059" width="12.29296875" bestFit="1" customWidth="1"/>
    <col min="7060" max="7060" width="2.29296875" customWidth="1"/>
    <col min="7061" max="7061" width="12.29296875" bestFit="1" customWidth="1"/>
    <col min="7062" max="7062" width="1.703125" customWidth="1"/>
    <col min="7063" max="7063" width="12.5859375" bestFit="1" customWidth="1"/>
    <col min="7169" max="7169" width="14.5859375" customWidth="1"/>
    <col min="7170" max="7170" width="31.703125" customWidth="1"/>
    <col min="7171" max="7171" width="30.41015625" customWidth="1"/>
    <col min="7172" max="7172" width="13.703125" customWidth="1"/>
    <col min="7173" max="7173" width="15.29296875" customWidth="1"/>
    <col min="7174" max="7174" width="13.29296875" customWidth="1"/>
    <col min="7175" max="7175" width="13.5859375" customWidth="1"/>
    <col min="7176" max="7176" width="13.29296875" customWidth="1"/>
    <col min="7177" max="7177" width="14" customWidth="1"/>
    <col min="7178" max="7178" width="13.29296875" customWidth="1"/>
    <col min="7179" max="7179" width="14.703125" customWidth="1"/>
    <col min="7180" max="7180" width="15.29296875" customWidth="1"/>
    <col min="7181" max="7181" width="12.29296875" customWidth="1"/>
    <col min="7182" max="7182" width="13.703125" customWidth="1"/>
    <col min="7183" max="7184" width="14.29296875" customWidth="1"/>
    <col min="7185" max="7197" width="15.29296875" customWidth="1"/>
    <col min="7198" max="7243" width="14" customWidth="1"/>
    <col min="7244" max="7244" width="15.5859375" customWidth="1"/>
    <col min="7245" max="7288" width="16.41015625" customWidth="1"/>
    <col min="7289" max="7289" width="13.703125" customWidth="1"/>
    <col min="7290" max="7290" width="17.5859375" customWidth="1"/>
    <col min="7291" max="7291" width="11.703125" customWidth="1"/>
    <col min="7292" max="7292" width="14.29296875" customWidth="1"/>
    <col min="7293" max="7293" width="16.703125" customWidth="1"/>
    <col min="7294" max="7294" width="6" customWidth="1"/>
    <col min="7295" max="7295" width="8.41015625" customWidth="1"/>
    <col min="7296" max="7296" width="10" customWidth="1"/>
    <col min="7297" max="7297" width="9.5859375" customWidth="1"/>
    <col min="7298" max="7298" width="6" customWidth="1"/>
    <col min="7299" max="7299" width="11.29296875" bestFit="1" customWidth="1"/>
    <col min="7300" max="7300" width="11.29296875" customWidth="1"/>
    <col min="7301" max="7301" width="10.5859375" customWidth="1"/>
    <col min="7302" max="7303" width="10.29296875" bestFit="1" customWidth="1"/>
    <col min="7304" max="7305" width="6" customWidth="1"/>
    <col min="7309" max="7309" width="14.703125" customWidth="1"/>
    <col min="7310" max="7310" width="14" customWidth="1"/>
    <col min="7311" max="7311" width="13.703125" customWidth="1"/>
    <col min="7312" max="7312" width="11.5859375" customWidth="1"/>
    <col min="7313" max="7314" width="10.703125" customWidth="1"/>
    <col min="7315" max="7315" width="12.29296875" bestFit="1" customWidth="1"/>
    <col min="7316" max="7316" width="2.29296875" customWidth="1"/>
    <col min="7317" max="7317" width="12.29296875" bestFit="1" customWidth="1"/>
    <col min="7318" max="7318" width="1.703125" customWidth="1"/>
    <col min="7319" max="7319" width="12.5859375" bestFit="1" customWidth="1"/>
    <col min="7425" max="7425" width="14.5859375" customWidth="1"/>
    <col min="7426" max="7426" width="31.703125" customWidth="1"/>
    <col min="7427" max="7427" width="30.41015625" customWidth="1"/>
    <col min="7428" max="7428" width="13.703125" customWidth="1"/>
    <col min="7429" max="7429" width="15.29296875" customWidth="1"/>
    <col min="7430" max="7430" width="13.29296875" customWidth="1"/>
    <col min="7431" max="7431" width="13.5859375" customWidth="1"/>
    <col min="7432" max="7432" width="13.29296875" customWidth="1"/>
    <col min="7433" max="7433" width="14" customWidth="1"/>
    <col min="7434" max="7434" width="13.29296875" customWidth="1"/>
    <col min="7435" max="7435" width="14.703125" customWidth="1"/>
    <col min="7436" max="7436" width="15.29296875" customWidth="1"/>
    <col min="7437" max="7437" width="12.29296875" customWidth="1"/>
    <col min="7438" max="7438" width="13.703125" customWidth="1"/>
    <col min="7439" max="7440" width="14.29296875" customWidth="1"/>
    <col min="7441" max="7453" width="15.29296875" customWidth="1"/>
    <col min="7454" max="7499" width="14" customWidth="1"/>
    <col min="7500" max="7500" width="15.5859375" customWidth="1"/>
    <col min="7501" max="7544" width="16.41015625" customWidth="1"/>
    <col min="7545" max="7545" width="13.703125" customWidth="1"/>
    <col min="7546" max="7546" width="17.5859375" customWidth="1"/>
    <col min="7547" max="7547" width="11.703125" customWidth="1"/>
    <col min="7548" max="7548" width="14.29296875" customWidth="1"/>
    <col min="7549" max="7549" width="16.703125" customWidth="1"/>
    <col min="7550" max="7550" width="6" customWidth="1"/>
    <col min="7551" max="7551" width="8.41015625" customWidth="1"/>
    <col min="7552" max="7552" width="10" customWidth="1"/>
    <col min="7553" max="7553" width="9.5859375" customWidth="1"/>
    <col min="7554" max="7554" width="6" customWidth="1"/>
    <col min="7555" max="7555" width="11.29296875" bestFit="1" customWidth="1"/>
    <col min="7556" max="7556" width="11.29296875" customWidth="1"/>
    <col min="7557" max="7557" width="10.5859375" customWidth="1"/>
    <col min="7558" max="7559" width="10.29296875" bestFit="1" customWidth="1"/>
    <col min="7560" max="7561" width="6" customWidth="1"/>
    <col min="7565" max="7565" width="14.703125" customWidth="1"/>
    <col min="7566" max="7566" width="14" customWidth="1"/>
    <col min="7567" max="7567" width="13.703125" customWidth="1"/>
    <col min="7568" max="7568" width="11.5859375" customWidth="1"/>
    <col min="7569" max="7570" width="10.703125" customWidth="1"/>
    <col min="7571" max="7571" width="12.29296875" bestFit="1" customWidth="1"/>
    <col min="7572" max="7572" width="2.29296875" customWidth="1"/>
    <col min="7573" max="7573" width="12.29296875" bestFit="1" customWidth="1"/>
    <col min="7574" max="7574" width="1.703125" customWidth="1"/>
    <col min="7575" max="7575" width="12.5859375" bestFit="1" customWidth="1"/>
    <col min="7681" max="7681" width="14.5859375" customWidth="1"/>
    <col min="7682" max="7682" width="31.703125" customWidth="1"/>
    <col min="7683" max="7683" width="30.41015625" customWidth="1"/>
    <col min="7684" max="7684" width="13.703125" customWidth="1"/>
    <col min="7685" max="7685" width="15.29296875" customWidth="1"/>
    <col min="7686" max="7686" width="13.29296875" customWidth="1"/>
    <col min="7687" max="7687" width="13.5859375" customWidth="1"/>
    <col min="7688" max="7688" width="13.29296875" customWidth="1"/>
    <col min="7689" max="7689" width="14" customWidth="1"/>
    <col min="7690" max="7690" width="13.29296875" customWidth="1"/>
    <col min="7691" max="7691" width="14.703125" customWidth="1"/>
    <col min="7692" max="7692" width="15.29296875" customWidth="1"/>
    <col min="7693" max="7693" width="12.29296875" customWidth="1"/>
    <col min="7694" max="7694" width="13.703125" customWidth="1"/>
    <col min="7695" max="7696" width="14.29296875" customWidth="1"/>
    <col min="7697" max="7709" width="15.29296875" customWidth="1"/>
    <col min="7710" max="7755" width="14" customWidth="1"/>
    <col min="7756" max="7756" width="15.5859375" customWidth="1"/>
    <col min="7757" max="7800" width="16.41015625" customWidth="1"/>
    <col min="7801" max="7801" width="13.703125" customWidth="1"/>
    <col min="7802" max="7802" width="17.5859375" customWidth="1"/>
    <col min="7803" max="7803" width="11.703125" customWidth="1"/>
    <col min="7804" max="7804" width="14.29296875" customWidth="1"/>
    <col min="7805" max="7805" width="16.703125" customWidth="1"/>
    <col min="7806" max="7806" width="6" customWidth="1"/>
    <col min="7807" max="7807" width="8.41015625" customWidth="1"/>
    <col min="7808" max="7808" width="10" customWidth="1"/>
    <col min="7809" max="7809" width="9.5859375" customWidth="1"/>
    <col min="7810" max="7810" width="6" customWidth="1"/>
    <col min="7811" max="7811" width="11.29296875" bestFit="1" customWidth="1"/>
    <col min="7812" max="7812" width="11.29296875" customWidth="1"/>
    <col min="7813" max="7813" width="10.5859375" customWidth="1"/>
    <col min="7814" max="7815" width="10.29296875" bestFit="1" customWidth="1"/>
    <col min="7816" max="7817" width="6" customWidth="1"/>
    <col min="7821" max="7821" width="14.703125" customWidth="1"/>
    <col min="7822" max="7822" width="14" customWidth="1"/>
    <col min="7823" max="7823" width="13.703125" customWidth="1"/>
    <col min="7824" max="7824" width="11.5859375" customWidth="1"/>
    <col min="7825" max="7826" width="10.703125" customWidth="1"/>
    <col min="7827" max="7827" width="12.29296875" bestFit="1" customWidth="1"/>
    <col min="7828" max="7828" width="2.29296875" customWidth="1"/>
    <col min="7829" max="7829" width="12.29296875" bestFit="1" customWidth="1"/>
    <col min="7830" max="7830" width="1.703125" customWidth="1"/>
    <col min="7831" max="7831" width="12.5859375" bestFit="1" customWidth="1"/>
    <col min="7937" max="7937" width="14.5859375" customWidth="1"/>
    <col min="7938" max="7938" width="31.703125" customWidth="1"/>
    <col min="7939" max="7939" width="30.41015625" customWidth="1"/>
    <col min="7940" max="7940" width="13.703125" customWidth="1"/>
    <col min="7941" max="7941" width="15.29296875" customWidth="1"/>
    <col min="7942" max="7942" width="13.29296875" customWidth="1"/>
    <col min="7943" max="7943" width="13.5859375" customWidth="1"/>
    <col min="7944" max="7944" width="13.29296875" customWidth="1"/>
    <col min="7945" max="7945" width="14" customWidth="1"/>
    <col min="7946" max="7946" width="13.29296875" customWidth="1"/>
    <col min="7947" max="7947" width="14.703125" customWidth="1"/>
    <col min="7948" max="7948" width="15.29296875" customWidth="1"/>
    <col min="7949" max="7949" width="12.29296875" customWidth="1"/>
    <col min="7950" max="7950" width="13.703125" customWidth="1"/>
    <col min="7951" max="7952" width="14.29296875" customWidth="1"/>
    <col min="7953" max="7965" width="15.29296875" customWidth="1"/>
    <col min="7966" max="8011" width="14" customWidth="1"/>
    <col min="8012" max="8012" width="15.5859375" customWidth="1"/>
    <col min="8013" max="8056" width="16.41015625" customWidth="1"/>
    <col min="8057" max="8057" width="13.703125" customWidth="1"/>
    <col min="8058" max="8058" width="17.5859375" customWidth="1"/>
    <col min="8059" max="8059" width="11.703125" customWidth="1"/>
    <col min="8060" max="8060" width="14.29296875" customWidth="1"/>
    <col min="8061" max="8061" width="16.703125" customWidth="1"/>
    <col min="8062" max="8062" width="6" customWidth="1"/>
    <col min="8063" max="8063" width="8.41015625" customWidth="1"/>
    <col min="8064" max="8064" width="10" customWidth="1"/>
    <col min="8065" max="8065" width="9.5859375" customWidth="1"/>
    <col min="8066" max="8066" width="6" customWidth="1"/>
    <col min="8067" max="8067" width="11.29296875" bestFit="1" customWidth="1"/>
    <col min="8068" max="8068" width="11.29296875" customWidth="1"/>
    <col min="8069" max="8069" width="10.5859375" customWidth="1"/>
    <col min="8070" max="8071" width="10.29296875" bestFit="1" customWidth="1"/>
    <col min="8072" max="8073" width="6" customWidth="1"/>
    <col min="8077" max="8077" width="14.703125" customWidth="1"/>
    <col min="8078" max="8078" width="14" customWidth="1"/>
    <col min="8079" max="8079" width="13.703125" customWidth="1"/>
    <col min="8080" max="8080" width="11.5859375" customWidth="1"/>
    <col min="8081" max="8082" width="10.703125" customWidth="1"/>
    <col min="8083" max="8083" width="12.29296875" bestFit="1" customWidth="1"/>
    <col min="8084" max="8084" width="2.29296875" customWidth="1"/>
    <col min="8085" max="8085" width="12.29296875" bestFit="1" customWidth="1"/>
    <col min="8086" max="8086" width="1.703125" customWidth="1"/>
    <col min="8087" max="8087" width="12.5859375" bestFit="1" customWidth="1"/>
    <col min="8193" max="8193" width="14.5859375" customWidth="1"/>
    <col min="8194" max="8194" width="31.703125" customWidth="1"/>
    <col min="8195" max="8195" width="30.41015625" customWidth="1"/>
    <col min="8196" max="8196" width="13.703125" customWidth="1"/>
    <col min="8197" max="8197" width="15.29296875" customWidth="1"/>
    <col min="8198" max="8198" width="13.29296875" customWidth="1"/>
    <col min="8199" max="8199" width="13.5859375" customWidth="1"/>
    <col min="8200" max="8200" width="13.29296875" customWidth="1"/>
    <col min="8201" max="8201" width="14" customWidth="1"/>
    <col min="8202" max="8202" width="13.29296875" customWidth="1"/>
    <col min="8203" max="8203" width="14.703125" customWidth="1"/>
    <col min="8204" max="8204" width="15.29296875" customWidth="1"/>
    <col min="8205" max="8205" width="12.29296875" customWidth="1"/>
    <col min="8206" max="8206" width="13.703125" customWidth="1"/>
    <col min="8207" max="8208" width="14.29296875" customWidth="1"/>
    <col min="8209" max="8221" width="15.29296875" customWidth="1"/>
    <col min="8222" max="8267" width="14" customWidth="1"/>
    <col min="8268" max="8268" width="15.5859375" customWidth="1"/>
    <col min="8269" max="8312" width="16.41015625" customWidth="1"/>
    <col min="8313" max="8313" width="13.703125" customWidth="1"/>
    <col min="8314" max="8314" width="17.5859375" customWidth="1"/>
    <col min="8315" max="8315" width="11.703125" customWidth="1"/>
    <col min="8316" max="8316" width="14.29296875" customWidth="1"/>
    <col min="8317" max="8317" width="16.703125" customWidth="1"/>
    <col min="8318" max="8318" width="6" customWidth="1"/>
    <col min="8319" max="8319" width="8.41015625" customWidth="1"/>
    <col min="8320" max="8320" width="10" customWidth="1"/>
    <col min="8321" max="8321" width="9.5859375" customWidth="1"/>
    <col min="8322" max="8322" width="6" customWidth="1"/>
    <col min="8323" max="8323" width="11.29296875" bestFit="1" customWidth="1"/>
    <col min="8324" max="8324" width="11.29296875" customWidth="1"/>
    <col min="8325" max="8325" width="10.5859375" customWidth="1"/>
    <col min="8326" max="8327" width="10.29296875" bestFit="1" customWidth="1"/>
    <col min="8328" max="8329" width="6" customWidth="1"/>
    <col min="8333" max="8333" width="14.703125" customWidth="1"/>
    <col min="8334" max="8334" width="14" customWidth="1"/>
    <col min="8335" max="8335" width="13.703125" customWidth="1"/>
    <col min="8336" max="8336" width="11.5859375" customWidth="1"/>
    <col min="8337" max="8338" width="10.703125" customWidth="1"/>
    <col min="8339" max="8339" width="12.29296875" bestFit="1" customWidth="1"/>
    <col min="8340" max="8340" width="2.29296875" customWidth="1"/>
    <col min="8341" max="8341" width="12.29296875" bestFit="1" customWidth="1"/>
    <col min="8342" max="8342" width="1.703125" customWidth="1"/>
    <col min="8343" max="8343" width="12.5859375" bestFit="1" customWidth="1"/>
    <col min="8449" max="8449" width="14.5859375" customWidth="1"/>
    <col min="8450" max="8450" width="31.703125" customWidth="1"/>
    <col min="8451" max="8451" width="30.41015625" customWidth="1"/>
    <col min="8452" max="8452" width="13.703125" customWidth="1"/>
    <col min="8453" max="8453" width="15.29296875" customWidth="1"/>
    <col min="8454" max="8454" width="13.29296875" customWidth="1"/>
    <col min="8455" max="8455" width="13.5859375" customWidth="1"/>
    <col min="8456" max="8456" width="13.29296875" customWidth="1"/>
    <col min="8457" max="8457" width="14" customWidth="1"/>
    <col min="8458" max="8458" width="13.29296875" customWidth="1"/>
    <col min="8459" max="8459" width="14.703125" customWidth="1"/>
    <col min="8460" max="8460" width="15.29296875" customWidth="1"/>
    <col min="8461" max="8461" width="12.29296875" customWidth="1"/>
    <col min="8462" max="8462" width="13.703125" customWidth="1"/>
    <col min="8463" max="8464" width="14.29296875" customWidth="1"/>
    <col min="8465" max="8477" width="15.29296875" customWidth="1"/>
    <col min="8478" max="8523" width="14" customWidth="1"/>
    <col min="8524" max="8524" width="15.5859375" customWidth="1"/>
    <col min="8525" max="8568" width="16.41015625" customWidth="1"/>
    <col min="8569" max="8569" width="13.703125" customWidth="1"/>
    <col min="8570" max="8570" width="17.5859375" customWidth="1"/>
    <col min="8571" max="8571" width="11.703125" customWidth="1"/>
    <col min="8572" max="8572" width="14.29296875" customWidth="1"/>
    <col min="8573" max="8573" width="16.703125" customWidth="1"/>
    <col min="8574" max="8574" width="6" customWidth="1"/>
    <col min="8575" max="8575" width="8.41015625" customWidth="1"/>
    <col min="8576" max="8576" width="10" customWidth="1"/>
    <col min="8577" max="8577" width="9.5859375" customWidth="1"/>
    <col min="8578" max="8578" width="6" customWidth="1"/>
    <col min="8579" max="8579" width="11.29296875" bestFit="1" customWidth="1"/>
    <col min="8580" max="8580" width="11.29296875" customWidth="1"/>
    <col min="8581" max="8581" width="10.5859375" customWidth="1"/>
    <col min="8582" max="8583" width="10.29296875" bestFit="1" customWidth="1"/>
    <col min="8584" max="8585" width="6" customWidth="1"/>
    <col min="8589" max="8589" width="14.703125" customWidth="1"/>
    <col min="8590" max="8590" width="14" customWidth="1"/>
    <col min="8591" max="8591" width="13.703125" customWidth="1"/>
    <col min="8592" max="8592" width="11.5859375" customWidth="1"/>
    <col min="8593" max="8594" width="10.703125" customWidth="1"/>
    <col min="8595" max="8595" width="12.29296875" bestFit="1" customWidth="1"/>
    <col min="8596" max="8596" width="2.29296875" customWidth="1"/>
    <col min="8597" max="8597" width="12.29296875" bestFit="1" customWidth="1"/>
    <col min="8598" max="8598" width="1.703125" customWidth="1"/>
    <col min="8599" max="8599" width="12.5859375" bestFit="1" customWidth="1"/>
    <col min="8705" max="8705" width="14.5859375" customWidth="1"/>
    <col min="8706" max="8706" width="31.703125" customWidth="1"/>
    <col min="8707" max="8707" width="30.41015625" customWidth="1"/>
    <col min="8708" max="8708" width="13.703125" customWidth="1"/>
    <col min="8709" max="8709" width="15.29296875" customWidth="1"/>
    <col min="8710" max="8710" width="13.29296875" customWidth="1"/>
    <col min="8711" max="8711" width="13.5859375" customWidth="1"/>
    <col min="8712" max="8712" width="13.29296875" customWidth="1"/>
    <col min="8713" max="8713" width="14" customWidth="1"/>
    <col min="8714" max="8714" width="13.29296875" customWidth="1"/>
    <col min="8715" max="8715" width="14.703125" customWidth="1"/>
    <col min="8716" max="8716" width="15.29296875" customWidth="1"/>
    <col min="8717" max="8717" width="12.29296875" customWidth="1"/>
    <col min="8718" max="8718" width="13.703125" customWidth="1"/>
    <col min="8719" max="8720" width="14.29296875" customWidth="1"/>
    <col min="8721" max="8733" width="15.29296875" customWidth="1"/>
    <col min="8734" max="8779" width="14" customWidth="1"/>
    <col min="8780" max="8780" width="15.5859375" customWidth="1"/>
    <col min="8781" max="8824" width="16.41015625" customWidth="1"/>
    <col min="8825" max="8825" width="13.703125" customWidth="1"/>
    <col min="8826" max="8826" width="17.5859375" customWidth="1"/>
    <col min="8827" max="8827" width="11.703125" customWidth="1"/>
    <col min="8828" max="8828" width="14.29296875" customWidth="1"/>
    <col min="8829" max="8829" width="16.703125" customWidth="1"/>
    <col min="8830" max="8830" width="6" customWidth="1"/>
    <col min="8831" max="8831" width="8.41015625" customWidth="1"/>
    <col min="8832" max="8832" width="10" customWidth="1"/>
    <col min="8833" max="8833" width="9.5859375" customWidth="1"/>
    <col min="8834" max="8834" width="6" customWidth="1"/>
    <col min="8835" max="8835" width="11.29296875" bestFit="1" customWidth="1"/>
    <col min="8836" max="8836" width="11.29296875" customWidth="1"/>
    <col min="8837" max="8837" width="10.5859375" customWidth="1"/>
    <col min="8838" max="8839" width="10.29296875" bestFit="1" customWidth="1"/>
    <col min="8840" max="8841" width="6" customWidth="1"/>
    <col min="8845" max="8845" width="14.703125" customWidth="1"/>
    <col min="8846" max="8846" width="14" customWidth="1"/>
    <col min="8847" max="8847" width="13.703125" customWidth="1"/>
    <col min="8848" max="8848" width="11.5859375" customWidth="1"/>
    <col min="8849" max="8850" width="10.703125" customWidth="1"/>
    <col min="8851" max="8851" width="12.29296875" bestFit="1" customWidth="1"/>
    <col min="8852" max="8852" width="2.29296875" customWidth="1"/>
    <col min="8853" max="8853" width="12.29296875" bestFit="1" customWidth="1"/>
    <col min="8854" max="8854" width="1.703125" customWidth="1"/>
    <col min="8855" max="8855" width="12.5859375" bestFit="1" customWidth="1"/>
    <col min="8961" max="8961" width="14.5859375" customWidth="1"/>
    <col min="8962" max="8962" width="31.703125" customWidth="1"/>
    <col min="8963" max="8963" width="30.41015625" customWidth="1"/>
    <col min="8964" max="8964" width="13.703125" customWidth="1"/>
    <col min="8965" max="8965" width="15.29296875" customWidth="1"/>
    <col min="8966" max="8966" width="13.29296875" customWidth="1"/>
    <col min="8967" max="8967" width="13.5859375" customWidth="1"/>
    <col min="8968" max="8968" width="13.29296875" customWidth="1"/>
    <col min="8969" max="8969" width="14" customWidth="1"/>
    <col min="8970" max="8970" width="13.29296875" customWidth="1"/>
    <col min="8971" max="8971" width="14.703125" customWidth="1"/>
    <col min="8972" max="8972" width="15.29296875" customWidth="1"/>
    <col min="8973" max="8973" width="12.29296875" customWidth="1"/>
    <col min="8974" max="8974" width="13.703125" customWidth="1"/>
    <col min="8975" max="8976" width="14.29296875" customWidth="1"/>
    <col min="8977" max="8989" width="15.29296875" customWidth="1"/>
    <col min="8990" max="9035" width="14" customWidth="1"/>
    <col min="9036" max="9036" width="15.5859375" customWidth="1"/>
    <col min="9037" max="9080" width="16.41015625" customWidth="1"/>
    <col min="9081" max="9081" width="13.703125" customWidth="1"/>
    <col min="9082" max="9082" width="17.5859375" customWidth="1"/>
    <col min="9083" max="9083" width="11.703125" customWidth="1"/>
    <col min="9084" max="9084" width="14.29296875" customWidth="1"/>
    <col min="9085" max="9085" width="16.703125" customWidth="1"/>
    <col min="9086" max="9086" width="6" customWidth="1"/>
    <col min="9087" max="9087" width="8.41015625" customWidth="1"/>
    <col min="9088" max="9088" width="10" customWidth="1"/>
    <col min="9089" max="9089" width="9.5859375" customWidth="1"/>
    <col min="9090" max="9090" width="6" customWidth="1"/>
    <col min="9091" max="9091" width="11.29296875" bestFit="1" customWidth="1"/>
    <col min="9092" max="9092" width="11.29296875" customWidth="1"/>
    <col min="9093" max="9093" width="10.5859375" customWidth="1"/>
    <col min="9094" max="9095" width="10.29296875" bestFit="1" customWidth="1"/>
    <col min="9096" max="9097" width="6" customWidth="1"/>
    <col min="9101" max="9101" width="14.703125" customWidth="1"/>
    <col min="9102" max="9102" width="14" customWidth="1"/>
    <col min="9103" max="9103" width="13.703125" customWidth="1"/>
    <col min="9104" max="9104" width="11.5859375" customWidth="1"/>
    <col min="9105" max="9106" width="10.703125" customWidth="1"/>
    <col min="9107" max="9107" width="12.29296875" bestFit="1" customWidth="1"/>
    <col min="9108" max="9108" width="2.29296875" customWidth="1"/>
    <col min="9109" max="9109" width="12.29296875" bestFit="1" customWidth="1"/>
    <col min="9110" max="9110" width="1.703125" customWidth="1"/>
    <col min="9111" max="9111" width="12.5859375" bestFit="1" customWidth="1"/>
    <col min="9217" max="9217" width="14.5859375" customWidth="1"/>
    <col min="9218" max="9218" width="31.703125" customWidth="1"/>
    <col min="9219" max="9219" width="30.41015625" customWidth="1"/>
    <col min="9220" max="9220" width="13.703125" customWidth="1"/>
    <col min="9221" max="9221" width="15.29296875" customWidth="1"/>
    <col min="9222" max="9222" width="13.29296875" customWidth="1"/>
    <col min="9223" max="9223" width="13.5859375" customWidth="1"/>
    <col min="9224" max="9224" width="13.29296875" customWidth="1"/>
    <col min="9225" max="9225" width="14" customWidth="1"/>
    <col min="9226" max="9226" width="13.29296875" customWidth="1"/>
    <col min="9227" max="9227" width="14.703125" customWidth="1"/>
    <col min="9228" max="9228" width="15.29296875" customWidth="1"/>
    <col min="9229" max="9229" width="12.29296875" customWidth="1"/>
    <col min="9230" max="9230" width="13.703125" customWidth="1"/>
    <col min="9231" max="9232" width="14.29296875" customWidth="1"/>
    <col min="9233" max="9245" width="15.29296875" customWidth="1"/>
    <col min="9246" max="9291" width="14" customWidth="1"/>
    <col min="9292" max="9292" width="15.5859375" customWidth="1"/>
    <col min="9293" max="9336" width="16.41015625" customWidth="1"/>
    <col min="9337" max="9337" width="13.703125" customWidth="1"/>
    <col min="9338" max="9338" width="17.5859375" customWidth="1"/>
    <col min="9339" max="9339" width="11.703125" customWidth="1"/>
    <col min="9340" max="9340" width="14.29296875" customWidth="1"/>
    <col min="9341" max="9341" width="16.703125" customWidth="1"/>
    <col min="9342" max="9342" width="6" customWidth="1"/>
    <col min="9343" max="9343" width="8.41015625" customWidth="1"/>
    <col min="9344" max="9344" width="10" customWidth="1"/>
    <col min="9345" max="9345" width="9.5859375" customWidth="1"/>
    <col min="9346" max="9346" width="6" customWidth="1"/>
    <col min="9347" max="9347" width="11.29296875" bestFit="1" customWidth="1"/>
    <col min="9348" max="9348" width="11.29296875" customWidth="1"/>
    <col min="9349" max="9349" width="10.5859375" customWidth="1"/>
    <col min="9350" max="9351" width="10.29296875" bestFit="1" customWidth="1"/>
    <col min="9352" max="9353" width="6" customWidth="1"/>
    <col min="9357" max="9357" width="14.703125" customWidth="1"/>
    <col min="9358" max="9358" width="14" customWidth="1"/>
    <col min="9359" max="9359" width="13.703125" customWidth="1"/>
    <col min="9360" max="9360" width="11.5859375" customWidth="1"/>
    <col min="9361" max="9362" width="10.703125" customWidth="1"/>
    <col min="9363" max="9363" width="12.29296875" bestFit="1" customWidth="1"/>
    <col min="9364" max="9364" width="2.29296875" customWidth="1"/>
    <col min="9365" max="9365" width="12.29296875" bestFit="1" customWidth="1"/>
    <col min="9366" max="9366" width="1.703125" customWidth="1"/>
    <col min="9367" max="9367" width="12.5859375" bestFit="1" customWidth="1"/>
    <col min="9473" max="9473" width="14.5859375" customWidth="1"/>
    <col min="9474" max="9474" width="31.703125" customWidth="1"/>
    <col min="9475" max="9475" width="30.41015625" customWidth="1"/>
    <col min="9476" max="9476" width="13.703125" customWidth="1"/>
    <col min="9477" max="9477" width="15.29296875" customWidth="1"/>
    <col min="9478" max="9478" width="13.29296875" customWidth="1"/>
    <col min="9479" max="9479" width="13.5859375" customWidth="1"/>
    <col min="9480" max="9480" width="13.29296875" customWidth="1"/>
    <col min="9481" max="9481" width="14" customWidth="1"/>
    <col min="9482" max="9482" width="13.29296875" customWidth="1"/>
    <col min="9483" max="9483" width="14.703125" customWidth="1"/>
    <col min="9484" max="9484" width="15.29296875" customWidth="1"/>
    <col min="9485" max="9485" width="12.29296875" customWidth="1"/>
    <col min="9486" max="9486" width="13.703125" customWidth="1"/>
    <col min="9487" max="9488" width="14.29296875" customWidth="1"/>
    <col min="9489" max="9501" width="15.29296875" customWidth="1"/>
    <col min="9502" max="9547" width="14" customWidth="1"/>
    <col min="9548" max="9548" width="15.5859375" customWidth="1"/>
    <col min="9549" max="9592" width="16.41015625" customWidth="1"/>
    <col min="9593" max="9593" width="13.703125" customWidth="1"/>
    <col min="9594" max="9594" width="17.5859375" customWidth="1"/>
    <col min="9595" max="9595" width="11.703125" customWidth="1"/>
    <col min="9596" max="9596" width="14.29296875" customWidth="1"/>
    <col min="9597" max="9597" width="16.703125" customWidth="1"/>
    <col min="9598" max="9598" width="6" customWidth="1"/>
    <col min="9599" max="9599" width="8.41015625" customWidth="1"/>
    <col min="9600" max="9600" width="10" customWidth="1"/>
    <col min="9601" max="9601" width="9.5859375" customWidth="1"/>
    <col min="9602" max="9602" width="6" customWidth="1"/>
    <col min="9603" max="9603" width="11.29296875" bestFit="1" customWidth="1"/>
    <col min="9604" max="9604" width="11.29296875" customWidth="1"/>
    <col min="9605" max="9605" width="10.5859375" customWidth="1"/>
    <col min="9606" max="9607" width="10.29296875" bestFit="1" customWidth="1"/>
    <col min="9608" max="9609" width="6" customWidth="1"/>
    <col min="9613" max="9613" width="14.703125" customWidth="1"/>
    <col min="9614" max="9614" width="14" customWidth="1"/>
    <col min="9615" max="9615" width="13.703125" customWidth="1"/>
    <col min="9616" max="9616" width="11.5859375" customWidth="1"/>
    <col min="9617" max="9618" width="10.703125" customWidth="1"/>
    <col min="9619" max="9619" width="12.29296875" bestFit="1" customWidth="1"/>
    <col min="9620" max="9620" width="2.29296875" customWidth="1"/>
    <col min="9621" max="9621" width="12.29296875" bestFit="1" customWidth="1"/>
    <col min="9622" max="9622" width="1.703125" customWidth="1"/>
    <col min="9623" max="9623" width="12.5859375" bestFit="1" customWidth="1"/>
    <col min="9729" max="9729" width="14.5859375" customWidth="1"/>
    <col min="9730" max="9730" width="31.703125" customWidth="1"/>
    <col min="9731" max="9731" width="30.41015625" customWidth="1"/>
    <col min="9732" max="9732" width="13.703125" customWidth="1"/>
    <col min="9733" max="9733" width="15.29296875" customWidth="1"/>
    <col min="9734" max="9734" width="13.29296875" customWidth="1"/>
    <col min="9735" max="9735" width="13.5859375" customWidth="1"/>
    <col min="9736" max="9736" width="13.29296875" customWidth="1"/>
    <col min="9737" max="9737" width="14" customWidth="1"/>
    <col min="9738" max="9738" width="13.29296875" customWidth="1"/>
    <col min="9739" max="9739" width="14.703125" customWidth="1"/>
    <col min="9740" max="9740" width="15.29296875" customWidth="1"/>
    <col min="9741" max="9741" width="12.29296875" customWidth="1"/>
    <col min="9742" max="9742" width="13.703125" customWidth="1"/>
    <col min="9743" max="9744" width="14.29296875" customWidth="1"/>
    <col min="9745" max="9757" width="15.29296875" customWidth="1"/>
    <col min="9758" max="9803" width="14" customWidth="1"/>
    <col min="9804" max="9804" width="15.5859375" customWidth="1"/>
    <col min="9805" max="9848" width="16.41015625" customWidth="1"/>
    <col min="9849" max="9849" width="13.703125" customWidth="1"/>
    <col min="9850" max="9850" width="17.5859375" customWidth="1"/>
    <col min="9851" max="9851" width="11.703125" customWidth="1"/>
    <col min="9852" max="9852" width="14.29296875" customWidth="1"/>
    <col min="9853" max="9853" width="16.703125" customWidth="1"/>
    <col min="9854" max="9854" width="6" customWidth="1"/>
    <col min="9855" max="9855" width="8.41015625" customWidth="1"/>
    <col min="9856" max="9856" width="10" customWidth="1"/>
    <col min="9857" max="9857" width="9.5859375" customWidth="1"/>
    <col min="9858" max="9858" width="6" customWidth="1"/>
    <col min="9859" max="9859" width="11.29296875" bestFit="1" customWidth="1"/>
    <col min="9860" max="9860" width="11.29296875" customWidth="1"/>
    <col min="9861" max="9861" width="10.5859375" customWidth="1"/>
    <col min="9862" max="9863" width="10.29296875" bestFit="1" customWidth="1"/>
    <col min="9864" max="9865" width="6" customWidth="1"/>
    <col min="9869" max="9869" width="14.703125" customWidth="1"/>
    <col min="9870" max="9870" width="14" customWidth="1"/>
    <col min="9871" max="9871" width="13.703125" customWidth="1"/>
    <col min="9872" max="9872" width="11.5859375" customWidth="1"/>
    <col min="9873" max="9874" width="10.703125" customWidth="1"/>
    <col min="9875" max="9875" width="12.29296875" bestFit="1" customWidth="1"/>
    <col min="9876" max="9876" width="2.29296875" customWidth="1"/>
    <col min="9877" max="9877" width="12.29296875" bestFit="1" customWidth="1"/>
    <col min="9878" max="9878" width="1.703125" customWidth="1"/>
    <col min="9879" max="9879" width="12.5859375" bestFit="1" customWidth="1"/>
    <col min="9985" max="9985" width="14.5859375" customWidth="1"/>
    <col min="9986" max="9986" width="31.703125" customWidth="1"/>
    <col min="9987" max="9987" width="30.41015625" customWidth="1"/>
    <col min="9988" max="9988" width="13.703125" customWidth="1"/>
    <col min="9989" max="9989" width="15.29296875" customWidth="1"/>
    <col min="9990" max="9990" width="13.29296875" customWidth="1"/>
    <col min="9991" max="9991" width="13.5859375" customWidth="1"/>
    <col min="9992" max="9992" width="13.29296875" customWidth="1"/>
    <col min="9993" max="9993" width="14" customWidth="1"/>
    <col min="9994" max="9994" width="13.29296875" customWidth="1"/>
    <col min="9995" max="9995" width="14.703125" customWidth="1"/>
    <col min="9996" max="9996" width="15.29296875" customWidth="1"/>
    <col min="9997" max="9997" width="12.29296875" customWidth="1"/>
    <col min="9998" max="9998" width="13.703125" customWidth="1"/>
    <col min="9999" max="10000" width="14.29296875" customWidth="1"/>
    <col min="10001" max="10013" width="15.29296875" customWidth="1"/>
    <col min="10014" max="10059" width="14" customWidth="1"/>
    <col min="10060" max="10060" width="15.5859375" customWidth="1"/>
    <col min="10061" max="10104" width="16.41015625" customWidth="1"/>
    <col min="10105" max="10105" width="13.703125" customWidth="1"/>
    <col min="10106" max="10106" width="17.5859375" customWidth="1"/>
    <col min="10107" max="10107" width="11.703125" customWidth="1"/>
    <col min="10108" max="10108" width="14.29296875" customWidth="1"/>
    <col min="10109" max="10109" width="16.703125" customWidth="1"/>
    <col min="10110" max="10110" width="6" customWidth="1"/>
    <col min="10111" max="10111" width="8.41015625" customWidth="1"/>
    <col min="10112" max="10112" width="10" customWidth="1"/>
    <col min="10113" max="10113" width="9.5859375" customWidth="1"/>
    <col min="10114" max="10114" width="6" customWidth="1"/>
    <col min="10115" max="10115" width="11.29296875" bestFit="1" customWidth="1"/>
    <col min="10116" max="10116" width="11.29296875" customWidth="1"/>
    <col min="10117" max="10117" width="10.5859375" customWidth="1"/>
    <col min="10118" max="10119" width="10.29296875" bestFit="1" customWidth="1"/>
    <col min="10120" max="10121" width="6" customWidth="1"/>
    <col min="10125" max="10125" width="14.703125" customWidth="1"/>
    <col min="10126" max="10126" width="14" customWidth="1"/>
    <col min="10127" max="10127" width="13.703125" customWidth="1"/>
    <col min="10128" max="10128" width="11.5859375" customWidth="1"/>
    <col min="10129" max="10130" width="10.703125" customWidth="1"/>
    <col min="10131" max="10131" width="12.29296875" bestFit="1" customWidth="1"/>
    <col min="10132" max="10132" width="2.29296875" customWidth="1"/>
    <col min="10133" max="10133" width="12.29296875" bestFit="1" customWidth="1"/>
    <col min="10134" max="10134" width="1.703125" customWidth="1"/>
    <col min="10135" max="10135" width="12.5859375" bestFit="1" customWidth="1"/>
    <col min="10241" max="10241" width="14.5859375" customWidth="1"/>
    <col min="10242" max="10242" width="31.703125" customWidth="1"/>
    <col min="10243" max="10243" width="30.41015625" customWidth="1"/>
    <col min="10244" max="10244" width="13.703125" customWidth="1"/>
    <col min="10245" max="10245" width="15.29296875" customWidth="1"/>
    <col min="10246" max="10246" width="13.29296875" customWidth="1"/>
    <col min="10247" max="10247" width="13.5859375" customWidth="1"/>
    <col min="10248" max="10248" width="13.29296875" customWidth="1"/>
    <col min="10249" max="10249" width="14" customWidth="1"/>
    <col min="10250" max="10250" width="13.29296875" customWidth="1"/>
    <col min="10251" max="10251" width="14.703125" customWidth="1"/>
    <col min="10252" max="10252" width="15.29296875" customWidth="1"/>
    <col min="10253" max="10253" width="12.29296875" customWidth="1"/>
    <col min="10254" max="10254" width="13.703125" customWidth="1"/>
    <col min="10255" max="10256" width="14.29296875" customWidth="1"/>
    <col min="10257" max="10269" width="15.29296875" customWidth="1"/>
    <col min="10270" max="10315" width="14" customWidth="1"/>
    <col min="10316" max="10316" width="15.5859375" customWidth="1"/>
    <col min="10317" max="10360" width="16.41015625" customWidth="1"/>
    <col min="10361" max="10361" width="13.703125" customWidth="1"/>
    <col min="10362" max="10362" width="17.5859375" customWidth="1"/>
    <col min="10363" max="10363" width="11.703125" customWidth="1"/>
    <col min="10364" max="10364" width="14.29296875" customWidth="1"/>
    <col min="10365" max="10365" width="16.703125" customWidth="1"/>
    <col min="10366" max="10366" width="6" customWidth="1"/>
    <col min="10367" max="10367" width="8.41015625" customWidth="1"/>
    <col min="10368" max="10368" width="10" customWidth="1"/>
    <col min="10369" max="10369" width="9.5859375" customWidth="1"/>
    <col min="10370" max="10370" width="6" customWidth="1"/>
    <col min="10371" max="10371" width="11.29296875" bestFit="1" customWidth="1"/>
    <col min="10372" max="10372" width="11.29296875" customWidth="1"/>
    <col min="10373" max="10373" width="10.5859375" customWidth="1"/>
    <col min="10374" max="10375" width="10.29296875" bestFit="1" customWidth="1"/>
    <col min="10376" max="10377" width="6" customWidth="1"/>
    <col min="10381" max="10381" width="14.703125" customWidth="1"/>
    <col min="10382" max="10382" width="14" customWidth="1"/>
    <col min="10383" max="10383" width="13.703125" customWidth="1"/>
    <col min="10384" max="10384" width="11.5859375" customWidth="1"/>
    <col min="10385" max="10386" width="10.703125" customWidth="1"/>
    <col min="10387" max="10387" width="12.29296875" bestFit="1" customWidth="1"/>
    <col min="10388" max="10388" width="2.29296875" customWidth="1"/>
    <col min="10389" max="10389" width="12.29296875" bestFit="1" customWidth="1"/>
    <col min="10390" max="10390" width="1.703125" customWidth="1"/>
    <col min="10391" max="10391" width="12.5859375" bestFit="1" customWidth="1"/>
    <col min="10497" max="10497" width="14.5859375" customWidth="1"/>
    <col min="10498" max="10498" width="31.703125" customWidth="1"/>
    <col min="10499" max="10499" width="30.41015625" customWidth="1"/>
    <col min="10500" max="10500" width="13.703125" customWidth="1"/>
    <col min="10501" max="10501" width="15.29296875" customWidth="1"/>
    <col min="10502" max="10502" width="13.29296875" customWidth="1"/>
    <col min="10503" max="10503" width="13.5859375" customWidth="1"/>
    <col min="10504" max="10504" width="13.29296875" customWidth="1"/>
    <col min="10505" max="10505" width="14" customWidth="1"/>
    <col min="10506" max="10506" width="13.29296875" customWidth="1"/>
    <col min="10507" max="10507" width="14.703125" customWidth="1"/>
    <col min="10508" max="10508" width="15.29296875" customWidth="1"/>
    <col min="10509" max="10509" width="12.29296875" customWidth="1"/>
    <col min="10510" max="10510" width="13.703125" customWidth="1"/>
    <col min="10511" max="10512" width="14.29296875" customWidth="1"/>
    <col min="10513" max="10525" width="15.29296875" customWidth="1"/>
    <col min="10526" max="10571" width="14" customWidth="1"/>
    <col min="10572" max="10572" width="15.5859375" customWidth="1"/>
    <col min="10573" max="10616" width="16.41015625" customWidth="1"/>
    <col min="10617" max="10617" width="13.703125" customWidth="1"/>
    <col min="10618" max="10618" width="17.5859375" customWidth="1"/>
    <col min="10619" max="10619" width="11.703125" customWidth="1"/>
    <col min="10620" max="10620" width="14.29296875" customWidth="1"/>
    <col min="10621" max="10621" width="16.703125" customWidth="1"/>
    <col min="10622" max="10622" width="6" customWidth="1"/>
    <col min="10623" max="10623" width="8.41015625" customWidth="1"/>
    <col min="10624" max="10624" width="10" customWidth="1"/>
    <col min="10625" max="10625" width="9.5859375" customWidth="1"/>
    <col min="10626" max="10626" width="6" customWidth="1"/>
    <col min="10627" max="10627" width="11.29296875" bestFit="1" customWidth="1"/>
    <col min="10628" max="10628" width="11.29296875" customWidth="1"/>
    <col min="10629" max="10629" width="10.5859375" customWidth="1"/>
    <col min="10630" max="10631" width="10.29296875" bestFit="1" customWidth="1"/>
    <col min="10632" max="10633" width="6" customWidth="1"/>
    <col min="10637" max="10637" width="14.703125" customWidth="1"/>
    <col min="10638" max="10638" width="14" customWidth="1"/>
    <col min="10639" max="10639" width="13.703125" customWidth="1"/>
    <col min="10640" max="10640" width="11.5859375" customWidth="1"/>
    <col min="10641" max="10642" width="10.703125" customWidth="1"/>
    <col min="10643" max="10643" width="12.29296875" bestFit="1" customWidth="1"/>
    <col min="10644" max="10644" width="2.29296875" customWidth="1"/>
    <col min="10645" max="10645" width="12.29296875" bestFit="1" customWidth="1"/>
    <col min="10646" max="10646" width="1.703125" customWidth="1"/>
    <col min="10647" max="10647" width="12.5859375" bestFit="1" customWidth="1"/>
    <col min="10753" max="10753" width="14.5859375" customWidth="1"/>
    <col min="10754" max="10754" width="31.703125" customWidth="1"/>
    <col min="10755" max="10755" width="30.41015625" customWidth="1"/>
    <col min="10756" max="10756" width="13.703125" customWidth="1"/>
    <col min="10757" max="10757" width="15.29296875" customWidth="1"/>
    <col min="10758" max="10758" width="13.29296875" customWidth="1"/>
    <col min="10759" max="10759" width="13.5859375" customWidth="1"/>
    <col min="10760" max="10760" width="13.29296875" customWidth="1"/>
    <col min="10761" max="10761" width="14" customWidth="1"/>
    <col min="10762" max="10762" width="13.29296875" customWidth="1"/>
    <col min="10763" max="10763" width="14.703125" customWidth="1"/>
    <col min="10764" max="10764" width="15.29296875" customWidth="1"/>
    <col min="10765" max="10765" width="12.29296875" customWidth="1"/>
    <col min="10766" max="10766" width="13.703125" customWidth="1"/>
    <col min="10767" max="10768" width="14.29296875" customWidth="1"/>
    <col min="10769" max="10781" width="15.29296875" customWidth="1"/>
    <col min="10782" max="10827" width="14" customWidth="1"/>
    <col min="10828" max="10828" width="15.5859375" customWidth="1"/>
    <col min="10829" max="10872" width="16.41015625" customWidth="1"/>
    <col min="10873" max="10873" width="13.703125" customWidth="1"/>
    <col min="10874" max="10874" width="17.5859375" customWidth="1"/>
    <col min="10875" max="10875" width="11.703125" customWidth="1"/>
    <col min="10876" max="10876" width="14.29296875" customWidth="1"/>
    <col min="10877" max="10877" width="16.703125" customWidth="1"/>
    <col min="10878" max="10878" width="6" customWidth="1"/>
    <col min="10879" max="10879" width="8.41015625" customWidth="1"/>
    <col min="10880" max="10880" width="10" customWidth="1"/>
    <col min="10881" max="10881" width="9.5859375" customWidth="1"/>
    <col min="10882" max="10882" width="6" customWidth="1"/>
    <col min="10883" max="10883" width="11.29296875" bestFit="1" customWidth="1"/>
    <col min="10884" max="10884" width="11.29296875" customWidth="1"/>
    <col min="10885" max="10885" width="10.5859375" customWidth="1"/>
    <col min="10886" max="10887" width="10.29296875" bestFit="1" customWidth="1"/>
    <col min="10888" max="10889" width="6" customWidth="1"/>
    <col min="10893" max="10893" width="14.703125" customWidth="1"/>
    <col min="10894" max="10894" width="14" customWidth="1"/>
    <col min="10895" max="10895" width="13.703125" customWidth="1"/>
    <col min="10896" max="10896" width="11.5859375" customWidth="1"/>
    <col min="10897" max="10898" width="10.703125" customWidth="1"/>
    <col min="10899" max="10899" width="12.29296875" bestFit="1" customWidth="1"/>
    <col min="10900" max="10900" width="2.29296875" customWidth="1"/>
    <col min="10901" max="10901" width="12.29296875" bestFit="1" customWidth="1"/>
    <col min="10902" max="10902" width="1.703125" customWidth="1"/>
    <col min="10903" max="10903" width="12.5859375" bestFit="1" customWidth="1"/>
    <col min="11009" max="11009" width="14.5859375" customWidth="1"/>
    <col min="11010" max="11010" width="31.703125" customWidth="1"/>
    <col min="11011" max="11011" width="30.41015625" customWidth="1"/>
    <col min="11012" max="11012" width="13.703125" customWidth="1"/>
    <col min="11013" max="11013" width="15.29296875" customWidth="1"/>
    <col min="11014" max="11014" width="13.29296875" customWidth="1"/>
    <col min="11015" max="11015" width="13.5859375" customWidth="1"/>
    <col min="11016" max="11016" width="13.29296875" customWidth="1"/>
    <col min="11017" max="11017" width="14" customWidth="1"/>
    <col min="11018" max="11018" width="13.29296875" customWidth="1"/>
    <col min="11019" max="11019" width="14.703125" customWidth="1"/>
    <col min="11020" max="11020" width="15.29296875" customWidth="1"/>
    <col min="11021" max="11021" width="12.29296875" customWidth="1"/>
    <col min="11022" max="11022" width="13.703125" customWidth="1"/>
    <col min="11023" max="11024" width="14.29296875" customWidth="1"/>
    <col min="11025" max="11037" width="15.29296875" customWidth="1"/>
    <col min="11038" max="11083" width="14" customWidth="1"/>
    <col min="11084" max="11084" width="15.5859375" customWidth="1"/>
    <col min="11085" max="11128" width="16.41015625" customWidth="1"/>
    <col min="11129" max="11129" width="13.703125" customWidth="1"/>
    <col min="11130" max="11130" width="17.5859375" customWidth="1"/>
    <col min="11131" max="11131" width="11.703125" customWidth="1"/>
    <col min="11132" max="11132" width="14.29296875" customWidth="1"/>
    <col min="11133" max="11133" width="16.703125" customWidth="1"/>
    <col min="11134" max="11134" width="6" customWidth="1"/>
    <col min="11135" max="11135" width="8.41015625" customWidth="1"/>
    <col min="11136" max="11136" width="10" customWidth="1"/>
    <col min="11137" max="11137" width="9.5859375" customWidth="1"/>
    <col min="11138" max="11138" width="6" customWidth="1"/>
    <col min="11139" max="11139" width="11.29296875" bestFit="1" customWidth="1"/>
    <col min="11140" max="11140" width="11.29296875" customWidth="1"/>
    <col min="11141" max="11141" width="10.5859375" customWidth="1"/>
    <col min="11142" max="11143" width="10.29296875" bestFit="1" customWidth="1"/>
    <col min="11144" max="11145" width="6" customWidth="1"/>
    <col min="11149" max="11149" width="14.703125" customWidth="1"/>
    <col min="11150" max="11150" width="14" customWidth="1"/>
    <col min="11151" max="11151" width="13.703125" customWidth="1"/>
    <col min="11152" max="11152" width="11.5859375" customWidth="1"/>
    <col min="11153" max="11154" width="10.703125" customWidth="1"/>
    <col min="11155" max="11155" width="12.29296875" bestFit="1" customWidth="1"/>
    <col min="11156" max="11156" width="2.29296875" customWidth="1"/>
    <col min="11157" max="11157" width="12.29296875" bestFit="1" customWidth="1"/>
    <col min="11158" max="11158" width="1.703125" customWidth="1"/>
    <col min="11159" max="11159" width="12.5859375" bestFit="1" customWidth="1"/>
    <col min="11265" max="11265" width="14.5859375" customWidth="1"/>
    <col min="11266" max="11266" width="31.703125" customWidth="1"/>
    <col min="11267" max="11267" width="30.41015625" customWidth="1"/>
    <col min="11268" max="11268" width="13.703125" customWidth="1"/>
    <col min="11269" max="11269" width="15.29296875" customWidth="1"/>
    <col min="11270" max="11270" width="13.29296875" customWidth="1"/>
    <col min="11271" max="11271" width="13.5859375" customWidth="1"/>
    <col min="11272" max="11272" width="13.29296875" customWidth="1"/>
    <col min="11273" max="11273" width="14" customWidth="1"/>
    <col min="11274" max="11274" width="13.29296875" customWidth="1"/>
    <col min="11275" max="11275" width="14.703125" customWidth="1"/>
    <col min="11276" max="11276" width="15.29296875" customWidth="1"/>
    <col min="11277" max="11277" width="12.29296875" customWidth="1"/>
    <col min="11278" max="11278" width="13.703125" customWidth="1"/>
    <col min="11279" max="11280" width="14.29296875" customWidth="1"/>
    <col min="11281" max="11293" width="15.29296875" customWidth="1"/>
    <col min="11294" max="11339" width="14" customWidth="1"/>
    <col min="11340" max="11340" width="15.5859375" customWidth="1"/>
    <col min="11341" max="11384" width="16.41015625" customWidth="1"/>
    <col min="11385" max="11385" width="13.703125" customWidth="1"/>
    <col min="11386" max="11386" width="17.5859375" customWidth="1"/>
    <col min="11387" max="11387" width="11.703125" customWidth="1"/>
    <col min="11388" max="11388" width="14.29296875" customWidth="1"/>
    <col min="11389" max="11389" width="16.703125" customWidth="1"/>
    <col min="11390" max="11390" width="6" customWidth="1"/>
    <col min="11391" max="11391" width="8.41015625" customWidth="1"/>
    <col min="11392" max="11392" width="10" customWidth="1"/>
    <col min="11393" max="11393" width="9.5859375" customWidth="1"/>
    <col min="11394" max="11394" width="6" customWidth="1"/>
    <col min="11395" max="11395" width="11.29296875" bestFit="1" customWidth="1"/>
    <col min="11396" max="11396" width="11.29296875" customWidth="1"/>
    <col min="11397" max="11397" width="10.5859375" customWidth="1"/>
    <col min="11398" max="11399" width="10.29296875" bestFit="1" customWidth="1"/>
    <col min="11400" max="11401" width="6" customWidth="1"/>
    <col min="11405" max="11405" width="14.703125" customWidth="1"/>
    <col min="11406" max="11406" width="14" customWidth="1"/>
    <col min="11407" max="11407" width="13.703125" customWidth="1"/>
    <col min="11408" max="11408" width="11.5859375" customWidth="1"/>
    <col min="11409" max="11410" width="10.703125" customWidth="1"/>
    <col min="11411" max="11411" width="12.29296875" bestFit="1" customWidth="1"/>
    <col min="11412" max="11412" width="2.29296875" customWidth="1"/>
    <col min="11413" max="11413" width="12.29296875" bestFit="1" customWidth="1"/>
    <col min="11414" max="11414" width="1.703125" customWidth="1"/>
    <col min="11415" max="11415" width="12.5859375" bestFit="1" customWidth="1"/>
    <col min="11521" max="11521" width="14.5859375" customWidth="1"/>
    <col min="11522" max="11522" width="31.703125" customWidth="1"/>
    <col min="11523" max="11523" width="30.41015625" customWidth="1"/>
    <col min="11524" max="11524" width="13.703125" customWidth="1"/>
    <col min="11525" max="11525" width="15.29296875" customWidth="1"/>
    <col min="11526" max="11526" width="13.29296875" customWidth="1"/>
    <col min="11527" max="11527" width="13.5859375" customWidth="1"/>
    <col min="11528" max="11528" width="13.29296875" customWidth="1"/>
    <col min="11529" max="11529" width="14" customWidth="1"/>
    <col min="11530" max="11530" width="13.29296875" customWidth="1"/>
    <col min="11531" max="11531" width="14.703125" customWidth="1"/>
    <col min="11532" max="11532" width="15.29296875" customWidth="1"/>
    <col min="11533" max="11533" width="12.29296875" customWidth="1"/>
    <col min="11534" max="11534" width="13.703125" customWidth="1"/>
    <col min="11535" max="11536" width="14.29296875" customWidth="1"/>
    <col min="11537" max="11549" width="15.29296875" customWidth="1"/>
    <col min="11550" max="11595" width="14" customWidth="1"/>
    <col min="11596" max="11596" width="15.5859375" customWidth="1"/>
    <col min="11597" max="11640" width="16.41015625" customWidth="1"/>
    <col min="11641" max="11641" width="13.703125" customWidth="1"/>
    <col min="11642" max="11642" width="17.5859375" customWidth="1"/>
    <col min="11643" max="11643" width="11.703125" customWidth="1"/>
    <col min="11644" max="11644" width="14.29296875" customWidth="1"/>
    <col min="11645" max="11645" width="16.703125" customWidth="1"/>
    <col min="11646" max="11646" width="6" customWidth="1"/>
    <col min="11647" max="11647" width="8.41015625" customWidth="1"/>
    <col min="11648" max="11648" width="10" customWidth="1"/>
    <col min="11649" max="11649" width="9.5859375" customWidth="1"/>
    <col min="11650" max="11650" width="6" customWidth="1"/>
    <col min="11651" max="11651" width="11.29296875" bestFit="1" customWidth="1"/>
    <col min="11652" max="11652" width="11.29296875" customWidth="1"/>
    <col min="11653" max="11653" width="10.5859375" customWidth="1"/>
    <col min="11654" max="11655" width="10.29296875" bestFit="1" customWidth="1"/>
    <col min="11656" max="11657" width="6" customWidth="1"/>
    <col min="11661" max="11661" width="14.703125" customWidth="1"/>
    <col min="11662" max="11662" width="14" customWidth="1"/>
    <col min="11663" max="11663" width="13.703125" customWidth="1"/>
    <col min="11664" max="11664" width="11.5859375" customWidth="1"/>
    <col min="11665" max="11666" width="10.703125" customWidth="1"/>
    <col min="11667" max="11667" width="12.29296875" bestFit="1" customWidth="1"/>
    <col min="11668" max="11668" width="2.29296875" customWidth="1"/>
    <col min="11669" max="11669" width="12.29296875" bestFit="1" customWidth="1"/>
    <col min="11670" max="11670" width="1.703125" customWidth="1"/>
    <col min="11671" max="11671" width="12.5859375" bestFit="1" customWidth="1"/>
    <col min="11777" max="11777" width="14.5859375" customWidth="1"/>
    <col min="11778" max="11778" width="31.703125" customWidth="1"/>
    <col min="11779" max="11779" width="30.41015625" customWidth="1"/>
    <col min="11780" max="11780" width="13.703125" customWidth="1"/>
    <col min="11781" max="11781" width="15.29296875" customWidth="1"/>
    <col min="11782" max="11782" width="13.29296875" customWidth="1"/>
    <col min="11783" max="11783" width="13.5859375" customWidth="1"/>
    <col min="11784" max="11784" width="13.29296875" customWidth="1"/>
    <col min="11785" max="11785" width="14" customWidth="1"/>
    <col min="11786" max="11786" width="13.29296875" customWidth="1"/>
    <col min="11787" max="11787" width="14.703125" customWidth="1"/>
    <col min="11788" max="11788" width="15.29296875" customWidth="1"/>
    <col min="11789" max="11789" width="12.29296875" customWidth="1"/>
    <col min="11790" max="11790" width="13.703125" customWidth="1"/>
    <col min="11791" max="11792" width="14.29296875" customWidth="1"/>
    <col min="11793" max="11805" width="15.29296875" customWidth="1"/>
    <col min="11806" max="11851" width="14" customWidth="1"/>
    <col min="11852" max="11852" width="15.5859375" customWidth="1"/>
    <col min="11853" max="11896" width="16.41015625" customWidth="1"/>
    <col min="11897" max="11897" width="13.703125" customWidth="1"/>
    <col min="11898" max="11898" width="17.5859375" customWidth="1"/>
    <col min="11899" max="11899" width="11.703125" customWidth="1"/>
    <col min="11900" max="11900" width="14.29296875" customWidth="1"/>
    <col min="11901" max="11901" width="16.703125" customWidth="1"/>
    <col min="11902" max="11902" width="6" customWidth="1"/>
    <col min="11903" max="11903" width="8.41015625" customWidth="1"/>
    <col min="11904" max="11904" width="10" customWidth="1"/>
    <col min="11905" max="11905" width="9.5859375" customWidth="1"/>
    <col min="11906" max="11906" width="6" customWidth="1"/>
    <col min="11907" max="11907" width="11.29296875" bestFit="1" customWidth="1"/>
    <col min="11908" max="11908" width="11.29296875" customWidth="1"/>
    <col min="11909" max="11909" width="10.5859375" customWidth="1"/>
    <col min="11910" max="11911" width="10.29296875" bestFit="1" customWidth="1"/>
    <col min="11912" max="11913" width="6" customWidth="1"/>
    <col min="11917" max="11917" width="14.703125" customWidth="1"/>
    <col min="11918" max="11918" width="14" customWidth="1"/>
    <col min="11919" max="11919" width="13.703125" customWidth="1"/>
    <col min="11920" max="11920" width="11.5859375" customWidth="1"/>
    <col min="11921" max="11922" width="10.703125" customWidth="1"/>
    <col min="11923" max="11923" width="12.29296875" bestFit="1" customWidth="1"/>
    <col min="11924" max="11924" width="2.29296875" customWidth="1"/>
    <col min="11925" max="11925" width="12.29296875" bestFit="1" customWidth="1"/>
    <col min="11926" max="11926" width="1.703125" customWidth="1"/>
    <col min="11927" max="11927" width="12.5859375" bestFit="1" customWidth="1"/>
    <col min="12033" max="12033" width="14.5859375" customWidth="1"/>
    <col min="12034" max="12034" width="31.703125" customWidth="1"/>
    <col min="12035" max="12035" width="30.41015625" customWidth="1"/>
    <col min="12036" max="12036" width="13.703125" customWidth="1"/>
    <col min="12037" max="12037" width="15.29296875" customWidth="1"/>
    <col min="12038" max="12038" width="13.29296875" customWidth="1"/>
    <col min="12039" max="12039" width="13.5859375" customWidth="1"/>
    <col min="12040" max="12040" width="13.29296875" customWidth="1"/>
    <col min="12041" max="12041" width="14" customWidth="1"/>
    <col min="12042" max="12042" width="13.29296875" customWidth="1"/>
    <col min="12043" max="12043" width="14.703125" customWidth="1"/>
    <col min="12044" max="12044" width="15.29296875" customWidth="1"/>
    <col min="12045" max="12045" width="12.29296875" customWidth="1"/>
    <col min="12046" max="12046" width="13.703125" customWidth="1"/>
    <col min="12047" max="12048" width="14.29296875" customWidth="1"/>
    <col min="12049" max="12061" width="15.29296875" customWidth="1"/>
    <col min="12062" max="12107" width="14" customWidth="1"/>
    <col min="12108" max="12108" width="15.5859375" customWidth="1"/>
    <col min="12109" max="12152" width="16.41015625" customWidth="1"/>
    <col min="12153" max="12153" width="13.703125" customWidth="1"/>
    <col min="12154" max="12154" width="17.5859375" customWidth="1"/>
    <col min="12155" max="12155" width="11.703125" customWidth="1"/>
    <col min="12156" max="12156" width="14.29296875" customWidth="1"/>
    <col min="12157" max="12157" width="16.703125" customWidth="1"/>
    <col min="12158" max="12158" width="6" customWidth="1"/>
    <col min="12159" max="12159" width="8.41015625" customWidth="1"/>
    <col min="12160" max="12160" width="10" customWidth="1"/>
    <col min="12161" max="12161" width="9.5859375" customWidth="1"/>
    <col min="12162" max="12162" width="6" customWidth="1"/>
    <col min="12163" max="12163" width="11.29296875" bestFit="1" customWidth="1"/>
    <col min="12164" max="12164" width="11.29296875" customWidth="1"/>
    <col min="12165" max="12165" width="10.5859375" customWidth="1"/>
    <col min="12166" max="12167" width="10.29296875" bestFit="1" customWidth="1"/>
    <col min="12168" max="12169" width="6" customWidth="1"/>
    <col min="12173" max="12173" width="14.703125" customWidth="1"/>
    <col min="12174" max="12174" width="14" customWidth="1"/>
    <col min="12175" max="12175" width="13.703125" customWidth="1"/>
    <col min="12176" max="12176" width="11.5859375" customWidth="1"/>
    <col min="12177" max="12178" width="10.703125" customWidth="1"/>
    <col min="12179" max="12179" width="12.29296875" bestFit="1" customWidth="1"/>
    <col min="12180" max="12180" width="2.29296875" customWidth="1"/>
    <col min="12181" max="12181" width="12.29296875" bestFit="1" customWidth="1"/>
    <col min="12182" max="12182" width="1.703125" customWidth="1"/>
    <col min="12183" max="12183" width="12.5859375" bestFit="1" customWidth="1"/>
    <col min="12289" max="12289" width="14.5859375" customWidth="1"/>
    <col min="12290" max="12290" width="31.703125" customWidth="1"/>
    <col min="12291" max="12291" width="30.41015625" customWidth="1"/>
    <col min="12292" max="12292" width="13.703125" customWidth="1"/>
    <col min="12293" max="12293" width="15.29296875" customWidth="1"/>
    <col min="12294" max="12294" width="13.29296875" customWidth="1"/>
    <col min="12295" max="12295" width="13.5859375" customWidth="1"/>
    <col min="12296" max="12296" width="13.29296875" customWidth="1"/>
    <col min="12297" max="12297" width="14" customWidth="1"/>
    <col min="12298" max="12298" width="13.29296875" customWidth="1"/>
    <col min="12299" max="12299" width="14.703125" customWidth="1"/>
    <col min="12300" max="12300" width="15.29296875" customWidth="1"/>
    <col min="12301" max="12301" width="12.29296875" customWidth="1"/>
    <col min="12302" max="12302" width="13.703125" customWidth="1"/>
    <col min="12303" max="12304" width="14.29296875" customWidth="1"/>
    <col min="12305" max="12317" width="15.29296875" customWidth="1"/>
    <col min="12318" max="12363" width="14" customWidth="1"/>
    <col min="12364" max="12364" width="15.5859375" customWidth="1"/>
    <col min="12365" max="12408" width="16.41015625" customWidth="1"/>
    <col min="12409" max="12409" width="13.703125" customWidth="1"/>
    <col min="12410" max="12410" width="17.5859375" customWidth="1"/>
    <col min="12411" max="12411" width="11.703125" customWidth="1"/>
    <col min="12412" max="12412" width="14.29296875" customWidth="1"/>
    <col min="12413" max="12413" width="16.703125" customWidth="1"/>
    <col min="12414" max="12414" width="6" customWidth="1"/>
    <col min="12415" max="12415" width="8.41015625" customWidth="1"/>
    <col min="12416" max="12416" width="10" customWidth="1"/>
    <col min="12417" max="12417" width="9.5859375" customWidth="1"/>
    <col min="12418" max="12418" width="6" customWidth="1"/>
    <col min="12419" max="12419" width="11.29296875" bestFit="1" customWidth="1"/>
    <col min="12420" max="12420" width="11.29296875" customWidth="1"/>
    <col min="12421" max="12421" width="10.5859375" customWidth="1"/>
    <col min="12422" max="12423" width="10.29296875" bestFit="1" customWidth="1"/>
    <col min="12424" max="12425" width="6" customWidth="1"/>
    <col min="12429" max="12429" width="14.703125" customWidth="1"/>
    <col min="12430" max="12430" width="14" customWidth="1"/>
    <col min="12431" max="12431" width="13.703125" customWidth="1"/>
    <col min="12432" max="12432" width="11.5859375" customWidth="1"/>
    <col min="12433" max="12434" width="10.703125" customWidth="1"/>
    <col min="12435" max="12435" width="12.29296875" bestFit="1" customWidth="1"/>
    <col min="12436" max="12436" width="2.29296875" customWidth="1"/>
    <col min="12437" max="12437" width="12.29296875" bestFit="1" customWidth="1"/>
    <col min="12438" max="12438" width="1.703125" customWidth="1"/>
    <col min="12439" max="12439" width="12.5859375" bestFit="1" customWidth="1"/>
    <col min="12545" max="12545" width="14.5859375" customWidth="1"/>
    <col min="12546" max="12546" width="31.703125" customWidth="1"/>
    <col min="12547" max="12547" width="30.41015625" customWidth="1"/>
    <col min="12548" max="12548" width="13.703125" customWidth="1"/>
    <col min="12549" max="12549" width="15.29296875" customWidth="1"/>
    <col min="12550" max="12550" width="13.29296875" customWidth="1"/>
    <col min="12551" max="12551" width="13.5859375" customWidth="1"/>
    <col min="12552" max="12552" width="13.29296875" customWidth="1"/>
    <col min="12553" max="12553" width="14" customWidth="1"/>
    <col min="12554" max="12554" width="13.29296875" customWidth="1"/>
    <col min="12555" max="12555" width="14.703125" customWidth="1"/>
    <col min="12556" max="12556" width="15.29296875" customWidth="1"/>
    <col min="12557" max="12557" width="12.29296875" customWidth="1"/>
    <col min="12558" max="12558" width="13.703125" customWidth="1"/>
    <col min="12559" max="12560" width="14.29296875" customWidth="1"/>
    <col min="12561" max="12573" width="15.29296875" customWidth="1"/>
    <col min="12574" max="12619" width="14" customWidth="1"/>
    <col min="12620" max="12620" width="15.5859375" customWidth="1"/>
    <col min="12621" max="12664" width="16.41015625" customWidth="1"/>
    <col min="12665" max="12665" width="13.703125" customWidth="1"/>
    <col min="12666" max="12666" width="17.5859375" customWidth="1"/>
    <col min="12667" max="12667" width="11.703125" customWidth="1"/>
    <col min="12668" max="12668" width="14.29296875" customWidth="1"/>
    <col min="12669" max="12669" width="16.703125" customWidth="1"/>
    <col min="12670" max="12670" width="6" customWidth="1"/>
    <col min="12671" max="12671" width="8.41015625" customWidth="1"/>
    <col min="12672" max="12672" width="10" customWidth="1"/>
    <col min="12673" max="12673" width="9.5859375" customWidth="1"/>
    <col min="12674" max="12674" width="6" customWidth="1"/>
    <col min="12675" max="12675" width="11.29296875" bestFit="1" customWidth="1"/>
    <col min="12676" max="12676" width="11.29296875" customWidth="1"/>
    <col min="12677" max="12677" width="10.5859375" customWidth="1"/>
    <col min="12678" max="12679" width="10.29296875" bestFit="1" customWidth="1"/>
    <col min="12680" max="12681" width="6" customWidth="1"/>
    <col min="12685" max="12685" width="14.703125" customWidth="1"/>
    <col min="12686" max="12686" width="14" customWidth="1"/>
    <col min="12687" max="12687" width="13.703125" customWidth="1"/>
    <col min="12688" max="12688" width="11.5859375" customWidth="1"/>
    <col min="12689" max="12690" width="10.703125" customWidth="1"/>
    <col min="12691" max="12691" width="12.29296875" bestFit="1" customWidth="1"/>
    <col min="12692" max="12692" width="2.29296875" customWidth="1"/>
    <col min="12693" max="12693" width="12.29296875" bestFit="1" customWidth="1"/>
    <col min="12694" max="12694" width="1.703125" customWidth="1"/>
    <col min="12695" max="12695" width="12.5859375" bestFit="1" customWidth="1"/>
    <col min="12801" max="12801" width="14.5859375" customWidth="1"/>
    <col min="12802" max="12802" width="31.703125" customWidth="1"/>
    <col min="12803" max="12803" width="30.41015625" customWidth="1"/>
    <col min="12804" max="12804" width="13.703125" customWidth="1"/>
    <col min="12805" max="12805" width="15.29296875" customWidth="1"/>
    <col min="12806" max="12806" width="13.29296875" customWidth="1"/>
    <col min="12807" max="12807" width="13.5859375" customWidth="1"/>
    <col min="12808" max="12808" width="13.29296875" customWidth="1"/>
    <col min="12809" max="12809" width="14" customWidth="1"/>
    <col min="12810" max="12810" width="13.29296875" customWidth="1"/>
    <col min="12811" max="12811" width="14.703125" customWidth="1"/>
    <col min="12812" max="12812" width="15.29296875" customWidth="1"/>
    <col min="12813" max="12813" width="12.29296875" customWidth="1"/>
    <col min="12814" max="12814" width="13.703125" customWidth="1"/>
    <col min="12815" max="12816" width="14.29296875" customWidth="1"/>
    <col min="12817" max="12829" width="15.29296875" customWidth="1"/>
    <col min="12830" max="12875" width="14" customWidth="1"/>
    <col min="12876" max="12876" width="15.5859375" customWidth="1"/>
    <col min="12877" max="12920" width="16.41015625" customWidth="1"/>
    <col min="12921" max="12921" width="13.703125" customWidth="1"/>
    <col min="12922" max="12922" width="17.5859375" customWidth="1"/>
    <col min="12923" max="12923" width="11.703125" customWidth="1"/>
    <col min="12924" max="12924" width="14.29296875" customWidth="1"/>
    <col min="12925" max="12925" width="16.703125" customWidth="1"/>
    <col min="12926" max="12926" width="6" customWidth="1"/>
    <col min="12927" max="12927" width="8.41015625" customWidth="1"/>
    <col min="12928" max="12928" width="10" customWidth="1"/>
    <col min="12929" max="12929" width="9.5859375" customWidth="1"/>
    <col min="12930" max="12930" width="6" customWidth="1"/>
    <col min="12931" max="12931" width="11.29296875" bestFit="1" customWidth="1"/>
    <col min="12932" max="12932" width="11.29296875" customWidth="1"/>
    <col min="12933" max="12933" width="10.5859375" customWidth="1"/>
    <col min="12934" max="12935" width="10.29296875" bestFit="1" customWidth="1"/>
    <col min="12936" max="12937" width="6" customWidth="1"/>
    <col min="12941" max="12941" width="14.703125" customWidth="1"/>
    <col min="12942" max="12942" width="14" customWidth="1"/>
    <col min="12943" max="12943" width="13.703125" customWidth="1"/>
    <col min="12944" max="12944" width="11.5859375" customWidth="1"/>
    <col min="12945" max="12946" width="10.703125" customWidth="1"/>
    <col min="12947" max="12947" width="12.29296875" bestFit="1" customWidth="1"/>
    <col min="12948" max="12948" width="2.29296875" customWidth="1"/>
    <col min="12949" max="12949" width="12.29296875" bestFit="1" customWidth="1"/>
    <col min="12950" max="12950" width="1.703125" customWidth="1"/>
    <col min="12951" max="12951" width="12.5859375" bestFit="1" customWidth="1"/>
    <col min="13057" max="13057" width="14.5859375" customWidth="1"/>
    <col min="13058" max="13058" width="31.703125" customWidth="1"/>
    <col min="13059" max="13059" width="30.41015625" customWidth="1"/>
    <col min="13060" max="13060" width="13.703125" customWidth="1"/>
    <col min="13061" max="13061" width="15.29296875" customWidth="1"/>
    <col min="13062" max="13062" width="13.29296875" customWidth="1"/>
    <col min="13063" max="13063" width="13.5859375" customWidth="1"/>
    <col min="13064" max="13064" width="13.29296875" customWidth="1"/>
    <col min="13065" max="13065" width="14" customWidth="1"/>
    <col min="13066" max="13066" width="13.29296875" customWidth="1"/>
    <col min="13067" max="13067" width="14.703125" customWidth="1"/>
    <col min="13068" max="13068" width="15.29296875" customWidth="1"/>
    <col min="13069" max="13069" width="12.29296875" customWidth="1"/>
    <col min="13070" max="13070" width="13.703125" customWidth="1"/>
    <col min="13071" max="13072" width="14.29296875" customWidth="1"/>
    <col min="13073" max="13085" width="15.29296875" customWidth="1"/>
    <col min="13086" max="13131" width="14" customWidth="1"/>
    <col min="13132" max="13132" width="15.5859375" customWidth="1"/>
    <col min="13133" max="13176" width="16.41015625" customWidth="1"/>
    <col min="13177" max="13177" width="13.703125" customWidth="1"/>
    <col min="13178" max="13178" width="17.5859375" customWidth="1"/>
    <col min="13179" max="13179" width="11.703125" customWidth="1"/>
    <col min="13180" max="13180" width="14.29296875" customWidth="1"/>
    <col min="13181" max="13181" width="16.703125" customWidth="1"/>
    <col min="13182" max="13182" width="6" customWidth="1"/>
    <col min="13183" max="13183" width="8.41015625" customWidth="1"/>
    <col min="13184" max="13184" width="10" customWidth="1"/>
    <col min="13185" max="13185" width="9.5859375" customWidth="1"/>
    <col min="13186" max="13186" width="6" customWidth="1"/>
    <col min="13187" max="13187" width="11.29296875" bestFit="1" customWidth="1"/>
    <col min="13188" max="13188" width="11.29296875" customWidth="1"/>
    <col min="13189" max="13189" width="10.5859375" customWidth="1"/>
    <col min="13190" max="13191" width="10.29296875" bestFit="1" customWidth="1"/>
    <col min="13192" max="13193" width="6" customWidth="1"/>
    <col min="13197" max="13197" width="14.703125" customWidth="1"/>
    <col min="13198" max="13198" width="14" customWidth="1"/>
    <col min="13199" max="13199" width="13.703125" customWidth="1"/>
    <col min="13200" max="13200" width="11.5859375" customWidth="1"/>
    <col min="13201" max="13202" width="10.703125" customWidth="1"/>
    <col min="13203" max="13203" width="12.29296875" bestFit="1" customWidth="1"/>
    <col min="13204" max="13204" width="2.29296875" customWidth="1"/>
    <col min="13205" max="13205" width="12.29296875" bestFit="1" customWidth="1"/>
    <col min="13206" max="13206" width="1.703125" customWidth="1"/>
    <col min="13207" max="13207" width="12.5859375" bestFit="1" customWidth="1"/>
    <col min="13313" max="13313" width="14.5859375" customWidth="1"/>
    <col min="13314" max="13314" width="31.703125" customWidth="1"/>
    <col min="13315" max="13315" width="30.41015625" customWidth="1"/>
    <col min="13316" max="13316" width="13.703125" customWidth="1"/>
    <col min="13317" max="13317" width="15.29296875" customWidth="1"/>
    <col min="13318" max="13318" width="13.29296875" customWidth="1"/>
    <col min="13319" max="13319" width="13.5859375" customWidth="1"/>
    <col min="13320" max="13320" width="13.29296875" customWidth="1"/>
    <col min="13321" max="13321" width="14" customWidth="1"/>
    <col min="13322" max="13322" width="13.29296875" customWidth="1"/>
    <col min="13323" max="13323" width="14.703125" customWidth="1"/>
    <col min="13324" max="13324" width="15.29296875" customWidth="1"/>
    <col min="13325" max="13325" width="12.29296875" customWidth="1"/>
    <col min="13326" max="13326" width="13.703125" customWidth="1"/>
    <col min="13327" max="13328" width="14.29296875" customWidth="1"/>
    <col min="13329" max="13341" width="15.29296875" customWidth="1"/>
    <col min="13342" max="13387" width="14" customWidth="1"/>
    <col min="13388" max="13388" width="15.5859375" customWidth="1"/>
    <col min="13389" max="13432" width="16.41015625" customWidth="1"/>
    <col min="13433" max="13433" width="13.703125" customWidth="1"/>
    <col min="13434" max="13434" width="17.5859375" customWidth="1"/>
    <col min="13435" max="13435" width="11.703125" customWidth="1"/>
    <col min="13436" max="13436" width="14.29296875" customWidth="1"/>
    <col min="13437" max="13437" width="16.703125" customWidth="1"/>
    <col min="13438" max="13438" width="6" customWidth="1"/>
    <col min="13439" max="13439" width="8.41015625" customWidth="1"/>
    <col min="13440" max="13440" width="10" customWidth="1"/>
    <col min="13441" max="13441" width="9.5859375" customWidth="1"/>
    <col min="13442" max="13442" width="6" customWidth="1"/>
    <col min="13443" max="13443" width="11.29296875" bestFit="1" customWidth="1"/>
    <col min="13444" max="13444" width="11.29296875" customWidth="1"/>
    <col min="13445" max="13445" width="10.5859375" customWidth="1"/>
    <col min="13446" max="13447" width="10.29296875" bestFit="1" customWidth="1"/>
    <col min="13448" max="13449" width="6" customWidth="1"/>
    <col min="13453" max="13453" width="14.703125" customWidth="1"/>
    <col min="13454" max="13454" width="14" customWidth="1"/>
    <col min="13455" max="13455" width="13.703125" customWidth="1"/>
    <col min="13456" max="13456" width="11.5859375" customWidth="1"/>
    <col min="13457" max="13458" width="10.703125" customWidth="1"/>
    <col min="13459" max="13459" width="12.29296875" bestFit="1" customWidth="1"/>
    <col min="13460" max="13460" width="2.29296875" customWidth="1"/>
    <col min="13461" max="13461" width="12.29296875" bestFit="1" customWidth="1"/>
    <col min="13462" max="13462" width="1.703125" customWidth="1"/>
    <col min="13463" max="13463" width="12.5859375" bestFit="1" customWidth="1"/>
    <col min="13569" max="13569" width="14.5859375" customWidth="1"/>
    <col min="13570" max="13570" width="31.703125" customWidth="1"/>
    <col min="13571" max="13571" width="30.41015625" customWidth="1"/>
    <col min="13572" max="13572" width="13.703125" customWidth="1"/>
    <col min="13573" max="13573" width="15.29296875" customWidth="1"/>
    <col min="13574" max="13574" width="13.29296875" customWidth="1"/>
    <col min="13575" max="13575" width="13.5859375" customWidth="1"/>
    <col min="13576" max="13576" width="13.29296875" customWidth="1"/>
    <col min="13577" max="13577" width="14" customWidth="1"/>
    <col min="13578" max="13578" width="13.29296875" customWidth="1"/>
    <col min="13579" max="13579" width="14.703125" customWidth="1"/>
    <col min="13580" max="13580" width="15.29296875" customWidth="1"/>
    <col min="13581" max="13581" width="12.29296875" customWidth="1"/>
    <col min="13582" max="13582" width="13.703125" customWidth="1"/>
    <col min="13583" max="13584" width="14.29296875" customWidth="1"/>
    <col min="13585" max="13597" width="15.29296875" customWidth="1"/>
    <col min="13598" max="13643" width="14" customWidth="1"/>
    <col min="13644" max="13644" width="15.5859375" customWidth="1"/>
    <col min="13645" max="13688" width="16.41015625" customWidth="1"/>
    <col min="13689" max="13689" width="13.703125" customWidth="1"/>
    <col min="13690" max="13690" width="17.5859375" customWidth="1"/>
    <col min="13691" max="13691" width="11.703125" customWidth="1"/>
    <col min="13692" max="13692" width="14.29296875" customWidth="1"/>
    <col min="13693" max="13693" width="16.703125" customWidth="1"/>
    <col min="13694" max="13694" width="6" customWidth="1"/>
    <col min="13695" max="13695" width="8.41015625" customWidth="1"/>
    <col min="13696" max="13696" width="10" customWidth="1"/>
    <col min="13697" max="13697" width="9.5859375" customWidth="1"/>
    <col min="13698" max="13698" width="6" customWidth="1"/>
    <col min="13699" max="13699" width="11.29296875" bestFit="1" customWidth="1"/>
    <col min="13700" max="13700" width="11.29296875" customWidth="1"/>
    <col min="13701" max="13701" width="10.5859375" customWidth="1"/>
    <col min="13702" max="13703" width="10.29296875" bestFit="1" customWidth="1"/>
    <col min="13704" max="13705" width="6" customWidth="1"/>
    <col min="13709" max="13709" width="14.703125" customWidth="1"/>
    <col min="13710" max="13710" width="14" customWidth="1"/>
    <col min="13711" max="13711" width="13.703125" customWidth="1"/>
    <col min="13712" max="13712" width="11.5859375" customWidth="1"/>
    <col min="13713" max="13714" width="10.703125" customWidth="1"/>
    <col min="13715" max="13715" width="12.29296875" bestFit="1" customWidth="1"/>
    <col min="13716" max="13716" width="2.29296875" customWidth="1"/>
    <col min="13717" max="13717" width="12.29296875" bestFit="1" customWidth="1"/>
    <col min="13718" max="13718" width="1.703125" customWidth="1"/>
    <col min="13719" max="13719" width="12.5859375" bestFit="1" customWidth="1"/>
    <col min="13825" max="13825" width="14.5859375" customWidth="1"/>
    <col min="13826" max="13826" width="31.703125" customWidth="1"/>
    <col min="13827" max="13827" width="30.41015625" customWidth="1"/>
    <col min="13828" max="13828" width="13.703125" customWidth="1"/>
    <col min="13829" max="13829" width="15.29296875" customWidth="1"/>
    <col min="13830" max="13830" width="13.29296875" customWidth="1"/>
    <col min="13831" max="13831" width="13.5859375" customWidth="1"/>
    <col min="13832" max="13832" width="13.29296875" customWidth="1"/>
    <col min="13833" max="13833" width="14" customWidth="1"/>
    <col min="13834" max="13834" width="13.29296875" customWidth="1"/>
    <col min="13835" max="13835" width="14.703125" customWidth="1"/>
    <col min="13836" max="13836" width="15.29296875" customWidth="1"/>
    <col min="13837" max="13837" width="12.29296875" customWidth="1"/>
    <col min="13838" max="13838" width="13.703125" customWidth="1"/>
    <col min="13839" max="13840" width="14.29296875" customWidth="1"/>
    <col min="13841" max="13853" width="15.29296875" customWidth="1"/>
    <col min="13854" max="13899" width="14" customWidth="1"/>
    <col min="13900" max="13900" width="15.5859375" customWidth="1"/>
    <col min="13901" max="13944" width="16.41015625" customWidth="1"/>
    <col min="13945" max="13945" width="13.703125" customWidth="1"/>
    <col min="13946" max="13946" width="17.5859375" customWidth="1"/>
    <col min="13947" max="13947" width="11.703125" customWidth="1"/>
    <col min="13948" max="13948" width="14.29296875" customWidth="1"/>
    <col min="13949" max="13949" width="16.703125" customWidth="1"/>
    <col min="13950" max="13950" width="6" customWidth="1"/>
    <col min="13951" max="13951" width="8.41015625" customWidth="1"/>
    <col min="13952" max="13952" width="10" customWidth="1"/>
    <col min="13953" max="13953" width="9.5859375" customWidth="1"/>
    <col min="13954" max="13954" width="6" customWidth="1"/>
    <col min="13955" max="13955" width="11.29296875" bestFit="1" customWidth="1"/>
    <col min="13956" max="13956" width="11.29296875" customWidth="1"/>
    <col min="13957" max="13957" width="10.5859375" customWidth="1"/>
    <col min="13958" max="13959" width="10.29296875" bestFit="1" customWidth="1"/>
    <col min="13960" max="13961" width="6" customWidth="1"/>
    <col min="13965" max="13965" width="14.703125" customWidth="1"/>
    <col min="13966" max="13966" width="14" customWidth="1"/>
    <col min="13967" max="13967" width="13.703125" customWidth="1"/>
    <col min="13968" max="13968" width="11.5859375" customWidth="1"/>
    <col min="13969" max="13970" width="10.703125" customWidth="1"/>
    <col min="13971" max="13971" width="12.29296875" bestFit="1" customWidth="1"/>
    <col min="13972" max="13972" width="2.29296875" customWidth="1"/>
    <col min="13973" max="13973" width="12.29296875" bestFit="1" customWidth="1"/>
    <col min="13974" max="13974" width="1.703125" customWidth="1"/>
    <col min="13975" max="13975" width="12.5859375" bestFit="1" customWidth="1"/>
    <col min="14081" max="14081" width="14.5859375" customWidth="1"/>
    <col min="14082" max="14082" width="31.703125" customWidth="1"/>
    <col min="14083" max="14083" width="30.41015625" customWidth="1"/>
    <col min="14084" max="14084" width="13.703125" customWidth="1"/>
    <col min="14085" max="14085" width="15.29296875" customWidth="1"/>
    <col min="14086" max="14086" width="13.29296875" customWidth="1"/>
    <col min="14087" max="14087" width="13.5859375" customWidth="1"/>
    <col min="14088" max="14088" width="13.29296875" customWidth="1"/>
    <col min="14089" max="14089" width="14" customWidth="1"/>
    <col min="14090" max="14090" width="13.29296875" customWidth="1"/>
    <col min="14091" max="14091" width="14.703125" customWidth="1"/>
    <col min="14092" max="14092" width="15.29296875" customWidth="1"/>
    <col min="14093" max="14093" width="12.29296875" customWidth="1"/>
    <col min="14094" max="14094" width="13.703125" customWidth="1"/>
    <col min="14095" max="14096" width="14.29296875" customWidth="1"/>
    <col min="14097" max="14109" width="15.29296875" customWidth="1"/>
    <col min="14110" max="14155" width="14" customWidth="1"/>
    <col min="14156" max="14156" width="15.5859375" customWidth="1"/>
    <col min="14157" max="14200" width="16.41015625" customWidth="1"/>
    <col min="14201" max="14201" width="13.703125" customWidth="1"/>
    <col min="14202" max="14202" width="17.5859375" customWidth="1"/>
    <col min="14203" max="14203" width="11.703125" customWidth="1"/>
    <col min="14204" max="14204" width="14.29296875" customWidth="1"/>
    <col min="14205" max="14205" width="16.703125" customWidth="1"/>
    <col min="14206" max="14206" width="6" customWidth="1"/>
    <col min="14207" max="14207" width="8.41015625" customWidth="1"/>
    <col min="14208" max="14208" width="10" customWidth="1"/>
    <col min="14209" max="14209" width="9.5859375" customWidth="1"/>
    <col min="14210" max="14210" width="6" customWidth="1"/>
    <col min="14211" max="14211" width="11.29296875" bestFit="1" customWidth="1"/>
    <col min="14212" max="14212" width="11.29296875" customWidth="1"/>
    <col min="14213" max="14213" width="10.5859375" customWidth="1"/>
    <col min="14214" max="14215" width="10.29296875" bestFit="1" customWidth="1"/>
    <col min="14216" max="14217" width="6" customWidth="1"/>
    <col min="14221" max="14221" width="14.703125" customWidth="1"/>
    <col min="14222" max="14222" width="14" customWidth="1"/>
    <col min="14223" max="14223" width="13.703125" customWidth="1"/>
    <col min="14224" max="14224" width="11.5859375" customWidth="1"/>
    <col min="14225" max="14226" width="10.703125" customWidth="1"/>
    <col min="14227" max="14227" width="12.29296875" bestFit="1" customWidth="1"/>
    <col min="14228" max="14228" width="2.29296875" customWidth="1"/>
    <col min="14229" max="14229" width="12.29296875" bestFit="1" customWidth="1"/>
    <col min="14230" max="14230" width="1.703125" customWidth="1"/>
    <col min="14231" max="14231" width="12.5859375" bestFit="1" customWidth="1"/>
    <col min="14337" max="14337" width="14.5859375" customWidth="1"/>
    <col min="14338" max="14338" width="31.703125" customWidth="1"/>
    <col min="14339" max="14339" width="30.41015625" customWidth="1"/>
    <col min="14340" max="14340" width="13.703125" customWidth="1"/>
    <col min="14341" max="14341" width="15.29296875" customWidth="1"/>
    <col min="14342" max="14342" width="13.29296875" customWidth="1"/>
    <col min="14343" max="14343" width="13.5859375" customWidth="1"/>
    <col min="14344" max="14344" width="13.29296875" customWidth="1"/>
    <col min="14345" max="14345" width="14" customWidth="1"/>
    <col min="14346" max="14346" width="13.29296875" customWidth="1"/>
    <col min="14347" max="14347" width="14.703125" customWidth="1"/>
    <col min="14348" max="14348" width="15.29296875" customWidth="1"/>
    <col min="14349" max="14349" width="12.29296875" customWidth="1"/>
    <col min="14350" max="14350" width="13.703125" customWidth="1"/>
    <col min="14351" max="14352" width="14.29296875" customWidth="1"/>
    <col min="14353" max="14365" width="15.29296875" customWidth="1"/>
    <col min="14366" max="14411" width="14" customWidth="1"/>
    <col min="14412" max="14412" width="15.5859375" customWidth="1"/>
    <col min="14413" max="14456" width="16.41015625" customWidth="1"/>
    <col min="14457" max="14457" width="13.703125" customWidth="1"/>
    <col min="14458" max="14458" width="17.5859375" customWidth="1"/>
    <col min="14459" max="14459" width="11.703125" customWidth="1"/>
    <col min="14460" max="14460" width="14.29296875" customWidth="1"/>
    <col min="14461" max="14461" width="16.703125" customWidth="1"/>
    <col min="14462" max="14462" width="6" customWidth="1"/>
    <col min="14463" max="14463" width="8.41015625" customWidth="1"/>
    <col min="14464" max="14464" width="10" customWidth="1"/>
    <col min="14465" max="14465" width="9.5859375" customWidth="1"/>
    <col min="14466" max="14466" width="6" customWidth="1"/>
    <col min="14467" max="14467" width="11.29296875" bestFit="1" customWidth="1"/>
    <col min="14468" max="14468" width="11.29296875" customWidth="1"/>
    <col min="14469" max="14469" width="10.5859375" customWidth="1"/>
    <col min="14470" max="14471" width="10.29296875" bestFit="1" customWidth="1"/>
    <col min="14472" max="14473" width="6" customWidth="1"/>
    <col min="14477" max="14477" width="14.703125" customWidth="1"/>
    <col min="14478" max="14478" width="14" customWidth="1"/>
    <col min="14479" max="14479" width="13.703125" customWidth="1"/>
    <col min="14480" max="14480" width="11.5859375" customWidth="1"/>
    <col min="14481" max="14482" width="10.703125" customWidth="1"/>
    <col min="14483" max="14483" width="12.29296875" bestFit="1" customWidth="1"/>
    <col min="14484" max="14484" width="2.29296875" customWidth="1"/>
    <col min="14485" max="14485" width="12.29296875" bestFit="1" customWidth="1"/>
    <col min="14486" max="14486" width="1.703125" customWidth="1"/>
    <col min="14487" max="14487" width="12.5859375" bestFit="1" customWidth="1"/>
    <col min="14593" max="14593" width="14.5859375" customWidth="1"/>
    <col min="14594" max="14594" width="31.703125" customWidth="1"/>
    <col min="14595" max="14595" width="30.41015625" customWidth="1"/>
    <col min="14596" max="14596" width="13.703125" customWidth="1"/>
    <col min="14597" max="14597" width="15.29296875" customWidth="1"/>
    <col min="14598" max="14598" width="13.29296875" customWidth="1"/>
    <col min="14599" max="14599" width="13.5859375" customWidth="1"/>
    <col min="14600" max="14600" width="13.29296875" customWidth="1"/>
    <col min="14601" max="14601" width="14" customWidth="1"/>
    <col min="14602" max="14602" width="13.29296875" customWidth="1"/>
    <col min="14603" max="14603" width="14.703125" customWidth="1"/>
    <col min="14604" max="14604" width="15.29296875" customWidth="1"/>
    <col min="14605" max="14605" width="12.29296875" customWidth="1"/>
    <col min="14606" max="14606" width="13.703125" customWidth="1"/>
    <col min="14607" max="14608" width="14.29296875" customWidth="1"/>
    <col min="14609" max="14621" width="15.29296875" customWidth="1"/>
    <col min="14622" max="14667" width="14" customWidth="1"/>
    <col min="14668" max="14668" width="15.5859375" customWidth="1"/>
    <col min="14669" max="14712" width="16.41015625" customWidth="1"/>
    <col min="14713" max="14713" width="13.703125" customWidth="1"/>
    <col min="14714" max="14714" width="17.5859375" customWidth="1"/>
    <col min="14715" max="14715" width="11.703125" customWidth="1"/>
    <col min="14716" max="14716" width="14.29296875" customWidth="1"/>
    <col min="14717" max="14717" width="16.703125" customWidth="1"/>
    <col min="14718" max="14718" width="6" customWidth="1"/>
    <col min="14719" max="14719" width="8.41015625" customWidth="1"/>
    <col min="14720" max="14720" width="10" customWidth="1"/>
    <col min="14721" max="14721" width="9.5859375" customWidth="1"/>
    <col min="14722" max="14722" width="6" customWidth="1"/>
    <col min="14723" max="14723" width="11.29296875" bestFit="1" customWidth="1"/>
    <col min="14724" max="14724" width="11.29296875" customWidth="1"/>
    <col min="14725" max="14725" width="10.5859375" customWidth="1"/>
    <col min="14726" max="14727" width="10.29296875" bestFit="1" customWidth="1"/>
    <col min="14728" max="14729" width="6" customWidth="1"/>
    <col min="14733" max="14733" width="14.703125" customWidth="1"/>
    <col min="14734" max="14734" width="14" customWidth="1"/>
    <col min="14735" max="14735" width="13.703125" customWidth="1"/>
    <col min="14736" max="14736" width="11.5859375" customWidth="1"/>
    <col min="14737" max="14738" width="10.703125" customWidth="1"/>
    <col min="14739" max="14739" width="12.29296875" bestFit="1" customWidth="1"/>
    <col min="14740" max="14740" width="2.29296875" customWidth="1"/>
    <col min="14741" max="14741" width="12.29296875" bestFit="1" customWidth="1"/>
    <col min="14742" max="14742" width="1.703125" customWidth="1"/>
    <col min="14743" max="14743" width="12.5859375" bestFit="1" customWidth="1"/>
    <col min="14849" max="14849" width="14.5859375" customWidth="1"/>
    <col min="14850" max="14850" width="31.703125" customWidth="1"/>
    <col min="14851" max="14851" width="30.41015625" customWidth="1"/>
    <col min="14852" max="14852" width="13.703125" customWidth="1"/>
    <col min="14853" max="14853" width="15.29296875" customWidth="1"/>
    <col min="14854" max="14854" width="13.29296875" customWidth="1"/>
    <col min="14855" max="14855" width="13.5859375" customWidth="1"/>
    <col min="14856" max="14856" width="13.29296875" customWidth="1"/>
    <col min="14857" max="14857" width="14" customWidth="1"/>
    <col min="14858" max="14858" width="13.29296875" customWidth="1"/>
    <col min="14859" max="14859" width="14.703125" customWidth="1"/>
    <col min="14860" max="14860" width="15.29296875" customWidth="1"/>
    <col min="14861" max="14861" width="12.29296875" customWidth="1"/>
    <col min="14862" max="14862" width="13.703125" customWidth="1"/>
    <col min="14863" max="14864" width="14.29296875" customWidth="1"/>
    <col min="14865" max="14877" width="15.29296875" customWidth="1"/>
    <col min="14878" max="14923" width="14" customWidth="1"/>
    <col min="14924" max="14924" width="15.5859375" customWidth="1"/>
    <col min="14925" max="14968" width="16.41015625" customWidth="1"/>
    <col min="14969" max="14969" width="13.703125" customWidth="1"/>
    <col min="14970" max="14970" width="17.5859375" customWidth="1"/>
    <col min="14971" max="14971" width="11.703125" customWidth="1"/>
    <col min="14972" max="14972" width="14.29296875" customWidth="1"/>
    <col min="14973" max="14973" width="16.703125" customWidth="1"/>
    <col min="14974" max="14974" width="6" customWidth="1"/>
    <col min="14975" max="14975" width="8.41015625" customWidth="1"/>
    <col min="14976" max="14976" width="10" customWidth="1"/>
    <col min="14977" max="14977" width="9.5859375" customWidth="1"/>
    <col min="14978" max="14978" width="6" customWidth="1"/>
    <col min="14979" max="14979" width="11.29296875" bestFit="1" customWidth="1"/>
    <col min="14980" max="14980" width="11.29296875" customWidth="1"/>
    <col min="14981" max="14981" width="10.5859375" customWidth="1"/>
    <col min="14982" max="14983" width="10.29296875" bestFit="1" customWidth="1"/>
    <col min="14984" max="14985" width="6" customWidth="1"/>
    <col min="14989" max="14989" width="14.703125" customWidth="1"/>
    <col min="14990" max="14990" width="14" customWidth="1"/>
    <col min="14991" max="14991" width="13.703125" customWidth="1"/>
    <col min="14992" max="14992" width="11.5859375" customWidth="1"/>
    <col min="14993" max="14994" width="10.703125" customWidth="1"/>
    <col min="14995" max="14995" width="12.29296875" bestFit="1" customWidth="1"/>
    <col min="14996" max="14996" width="2.29296875" customWidth="1"/>
    <col min="14997" max="14997" width="12.29296875" bestFit="1" customWidth="1"/>
    <col min="14998" max="14998" width="1.703125" customWidth="1"/>
    <col min="14999" max="14999" width="12.5859375" bestFit="1" customWidth="1"/>
    <col min="15105" max="15105" width="14.5859375" customWidth="1"/>
    <col min="15106" max="15106" width="31.703125" customWidth="1"/>
    <col min="15107" max="15107" width="30.41015625" customWidth="1"/>
    <col min="15108" max="15108" width="13.703125" customWidth="1"/>
    <col min="15109" max="15109" width="15.29296875" customWidth="1"/>
    <col min="15110" max="15110" width="13.29296875" customWidth="1"/>
    <col min="15111" max="15111" width="13.5859375" customWidth="1"/>
    <col min="15112" max="15112" width="13.29296875" customWidth="1"/>
    <col min="15113" max="15113" width="14" customWidth="1"/>
    <col min="15114" max="15114" width="13.29296875" customWidth="1"/>
    <col min="15115" max="15115" width="14.703125" customWidth="1"/>
    <col min="15116" max="15116" width="15.29296875" customWidth="1"/>
    <col min="15117" max="15117" width="12.29296875" customWidth="1"/>
    <col min="15118" max="15118" width="13.703125" customWidth="1"/>
    <col min="15119" max="15120" width="14.29296875" customWidth="1"/>
    <col min="15121" max="15133" width="15.29296875" customWidth="1"/>
    <col min="15134" max="15179" width="14" customWidth="1"/>
    <col min="15180" max="15180" width="15.5859375" customWidth="1"/>
    <col min="15181" max="15224" width="16.41015625" customWidth="1"/>
    <col min="15225" max="15225" width="13.703125" customWidth="1"/>
    <col min="15226" max="15226" width="17.5859375" customWidth="1"/>
    <col min="15227" max="15227" width="11.703125" customWidth="1"/>
    <col min="15228" max="15228" width="14.29296875" customWidth="1"/>
    <col min="15229" max="15229" width="16.703125" customWidth="1"/>
    <col min="15230" max="15230" width="6" customWidth="1"/>
    <col min="15231" max="15231" width="8.41015625" customWidth="1"/>
    <col min="15232" max="15232" width="10" customWidth="1"/>
    <col min="15233" max="15233" width="9.5859375" customWidth="1"/>
    <col min="15234" max="15234" width="6" customWidth="1"/>
    <col min="15235" max="15235" width="11.29296875" bestFit="1" customWidth="1"/>
    <col min="15236" max="15236" width="11.29296875" customWidth="1"/>
    <col min="15237" max="15237" width="10.5859375" customWidth="1"/>
    <col min="15238" max="15239" width="10.29296875" bestFit="1" customWidth="1"/>
    <col min="15240" max="15241" width="6" customWidth="1"/>
    <col min="15245" max="15245" width="14.703125" customWidth="1"/>
    <col min="15246" max="15246" width="14" customWidth="1"/>
    <col min="15247" max="15247" width="13.703125" customWidth="1"/>
    <col min="15248" max="15248" width="11.5859375" customWidth="1"/>
    <col min="15249" max="15250" width="10.703125" customWidth="1"/>
    <col min="15251" max="15251" width="12.29296875" bestFit="1" customWidth="1"/>
    <col min="15252" max="15252" width="2.29296875" customWidth="1"/>
    <col min="15253" max="15253" width="12.29296875" bestFit="1" customWidth="1"/>
    <col min="15254" max="15254" width="1.703125" customWidth="1"/>
    <col min="15255" max="15255" width="12.5859375" bestFit="1" customWidth="1"/>
    <col min="15361" max="15361" width="14.5859375" customWidth="1"/>
    <col min="15362" max="15362" width="31.703125" customWidth="1"/>
    <col min="15363" max="15363" width="30.41015625" customWidth="1"/>
    <col min="15364" max="15364" width="13.703125" customWidth="1"/>
    <col min="15365" max="15365" width="15.29296875" customWidth="1"/>
    <col min="15366" max="15366" width="13.29296875" customWidth="1"/>
    <col min="15367" max="15367" width="13.5859375" customWidth="1"/>
    <col min="15368" max="15368" width="13.29296875" customWidth="1"/>
    <col min="15369" max="15369" width="14" customWidth="1"/>
    <col min="15370" max="15370" width="13.29296875" customWidth="1"/>
    <col min="15371" max="15371" width="14.703125" customWidth="1"/>
    <col min="15372" max="15372" width="15.29296875" customWidth="1"/>
    <col min="15373" max="15373" width="12.29296875" customWidth="1"/>
    <col min="15374" max="15374" width="13.703125" customWidth="1"/>
    <col min="15375" max="15376" width="14.29296875" customWidth="1"/>
    <col min="15377" max="15389" width="15.29296875" customWidth="1"/>
    <col min="15390" max="15435" width="14" customWidth="1"/>
    <col min="15436" max="15436" width="15.5859375" customWidth="1"/>
    <col min="15437" max="15480" width="16.41015625" customWidth="1"/>
    <col min="15481" max="15481" width="13.703125" customWidth="1"/>
    <col min="15482" max="15482" width="17.5859375" customWidth="1"/>
    <col min="15483" max="15483" width="11.703125" customWidth="1"/>
    <col min="15484" max="15484" width="14.29296875" customWidth="1"/>
    <col min="15485" max="15485" width="16.703125" customWidth="1"/>
    <col min="15486" max="15486" width="6" customWidth="1"/>
    <col min="15487" max="15487" width="8.41015625" customWidth="1"/>
    <col min="15488" max="15488" width="10" customWidth="1"/>
    <col min="15489" max="15489" width="9.5859375" customWidth="1"/>
    <col min="15490" max="15490" width="6" customWidth="1"/>
    <col min="15491" max="15491" width="11.29296875" bestFit="1" customWidth="1"/>
    <col min="15492" max="15492" width="11.29296875" customWidth="1"/>
    <col min="15493" max="15493" width="10.5859375" customWidth="1"/>
    <col min="15494" max="15495" width="10.29296875" bestFit="1" customWidth="1"/>
    <col min="15496" max="15497" width="6" customWidth="1"/>
    <col min="15501" max="15501" width="14.703125" customWidth="1"/>
    <col min="15502" max="15502" width="14" customWidth="1"/>
    <col min="15503" max="15503" width="13.703125" customWidth="1"/>
    <col min="15504" max="15504" width="11.5859375" customWidth="1"/>
    <col min="15505" max="15506" width="10.703125" customWidth="1"/>
    <col min="15507" max="15507" width="12.29296875" bestFit="1" customWidth="1"/>
    <col min="15508" max="15508" width="2.29296875" customWidth="1"/>
    <col min="15509" max="15509" width="12.29296875" bestFit="1" customWidth="1"/>
    <col min="15510" max="15510" width="1.703125" customWidth="1"/>
    <col min="15511" max="15511" width="12.5859375" bestFit="1" customWidth="1"/>
    <col min="15617" max="15617" width="14.5859375" customWidth="1"/>
    <col min="15618" max="15618" width="31.703125" customWidth="1"/>
    <col min="15619" max="15619" width="30.41015625" customWidth="1"/>
    <col min="15620" max="15620" width="13.703125" customWidth="1"/>
    <col min="15621" max="15621" width="15.29296875" customWidth="1"/>
    <col min="15622" max="15622" width="13.29296875" customWidth="1"/>
    <col min="15623" max="15623" width="13.5859375" customWidth="1"/>
    <col min="15624" max="15624" width="13.29296875" customWidth="1"/>
    <col min="15625" max="15625" width="14" customWidth="1"/>
    <col min="15626" max="15626" width="13.29296875" customWidth="1"/>
    <col min="15627" max="15627" width="14.703125" customWidth="1"/>
    <col min="15628" max="15628" width="15.29296875" customWidth="1"/>
    <col min="15629" max="15629" width="12.29296875" customWidth="1"/>
    <col min="15630" max="15630" width="13.703125" customWidth="1"/>
    <col min="15631" max="15632" width="14.29296875" customWidth="1"/>
    <col min="15633" max="15645" width="15.29296875" customWidth="1"/>
    <col min="15646" max="15691" width="14" customWidth="1"/>
    <col min="15692" max="15692" width="15.5859375" customWidth="1"/>
    <col min="15693" max="15736" width="16.41015625" customWidth="1"/>
    <col min="15737" max="15737" width="13.703125" customWidth="1"/>
    <col min="15738" max="15738" width="17.5859375" customWidth="1"/>
    <col min="15739" max="15739" width="11.703125" customWidth="1"/>
    <col min="15740" max="15740" width="14.29296875" customWidth="1"/>
    <col min="15741" max="15741" width="16.703125" customWidth="1"/>
    <col min="15742" max="15742" width="6" customWidth="1"/>
    <col min="15743" max="15743" width="8.41015625" customWidth="1"/>
    <col min="15744" max="15744" width="10" customWidth="1"/>
    <col min="15745" max="15745" width="9.5859375" customWidth="1"/>
    <col min="15746" max="15746" width="6" customWidth="1"/>
    <col min="15747" max="15747" width="11.29296875" bestFit="1" customWidth="1"/>
    <col min="15748" max="15748" width="11.29296875" customWidth="1"/>
    <col min="15749" max="15749" width="10.5859375" customWidth="1"/>
    <col min="15750" max="15751" width="10.29296875" bestFit="1" customWidth="1"/>
    <col min="15752" max="15753" width="6" customWidth="1"/>
    <col min="15757" max="15757" width="14.703125" customWidth="1"/>
    <col min="15758" max="15758" width="14" customWidth="1"/>
    <col min="15759" max="15759" width="13.703125" customWidth="1"/>
    <col min="15760" max="15760" width="11.5859375" customWidth="1"/>
    <col min="15761" max="15762" width="10.703125" customWidth="1"/>
    <col min="15763" max="15763" width="12.29296875" bestFit="1" customWidth="1"/>
    <col min="15764" max="15764" width="2.29296875" customWidth="1"/>
    <col min="15765" max="15765" width="12.29296875" bestFit="1" customWidth="1"/>
    <col min="15766" max="15766" width="1.703125" customWidth="1"/>
    <col min="15767" max="15767" width="12.5859375" bestFit="1" customWidth="1"/>
    <col min="15873" max="15873" width="14.5859375" customWidth="1"/>
    <col min="15874" max="15874" width="31.703125" customWidth="1"/>
    <col min="15875" max="15875" width="30.41015625" customWidth="1"/>
    <col min="15876" max="15876" width="13.703125" customWidth="1"/>
    <col min="15877" max="15877" width="15.29296875" customWidth="1"/>
    <col min="15878" max="15878" width="13.29296875" customWidth="1"/>
    <col min="15879" max="15879" width="13.5859375" customWidth="1"/>
    <col min="15880" max="15880" width="13.29296875" customWidth="1"/>
    <col min="15881" max="15881" width="14" customWidth="1"/>
    <col min="15882" max="15882" width="13.29296875" customWidth="1"/>
    <col min="15883" max="15883" width="14.703125" customWidth="1"/>
    <col min="15884" max="15884" width="15.29296875" customWidth="1"/>
    <col min="15885" max="15885" width="12.29296875" customWidth="1"/>
    <col min="15886" max="15886" width="13.703125" customWidth="1"/>
    <col min="15887" max="15888" width="14.29296875" customWidth="1"/>
    <col min="15889" max="15901" width="15.29296875" customWidth="1"/>
    <col min="15902" max="15947" width="14" customWidth="1"/>
    <col min="15948" max="15948" width="15.5859375" customWidth="1"/>
    <col min="15949" max="15992" width="16.41015625" customWidth="1"/>
    <col min="15993" max="15993" width="13.703125" customWidth="1"/>
    <col min="15994" max="15994" width="17.5859375" customWidth="1"/>
    <col min="15995" max="15995" width="11.703125" customWidth="1"/>
    <col min="15996" max="15996" width="14.29296875" customWidth="1"/>
    <col min="15997" max="15997" width="16.703125" customWidth="1"/>
    <col min="15998" max="15998" width="6" customWidth="1"/>
    <col min="15999" max="15999" width="8.41015625" customWidth="1"/>
    <col min="16000" max="16000" width="10" customWidth="1"/>
    <col min="16001" max="16001" width="9.5859375" customWidth="1"/>
    <col min="16002" max="16002" width="6" customWidth="1"/>
    <col min="16003" max="16003" width="11.29296875" bestFit="1" customWidth="1"/>
    <col min="16004" max="16004" width="11.29296875" customWidth="1"/>
    <col min="16005" max="16005" width="10.5859375" customWidth="1"/>
    <col min="16006" max="16007" width="10.29296875" bestFit="1" customWidth="1"/>
    <col min="16008" max="16009" width="6" customWidth="1"/>
    <col min="16013" max="16013" width="14.703125" customWidth="1"/>
    <col min="16014" max="16014" width="14" customWidth="1"/>
    <col min="16015" max="16015" width="13.703125" customWidth="1"/>
    <col min="16016" max="16016" width="11.5859375" customWidth="1"/>
    <col min="16017" max="16018" width="10.703125" customWidth="1"/>
    <col min="16019" max="16019" width="12.29296875" bestFit="1" customWidth="1"/>
    <col min="16020" max="16020" width="2.29296875" customWidth="1"/>
    <col min="16021" max="16021" width="12.29296875" bestFit="1" customWidth="1"/>
    <col min="16022" max="16022" width="1.703125" customWidth="1"/>
    <col min="16023" max="16023" width="12.5859375" bestFit="1" customWidth="1"/>
    <col min="16129" max="16129" width="14.5859375" customWidth="1"/>
    <col min="16130" max="16130" width="31.703125" customWidth="1"/>
    <col min="16131" max="16131" width="30.41015625" customWidth="1"/>
    <col min="16132" max="16132" width="13.703125" customWidth="1"/>
    <col min="16133" max="16133" width="15.29296875" customWidth="1"/>
    <col min="16134" max="16134" width="13.29296875" customWidth="1"/>
    <col min="16135" max="16135" width="13.5859375" customWidth="1"/>
    <col min="16136" max="16136" width="13.29296875" customWidth="1"/>
    <col min="16137" max="16137" width="14" customWidth="1"/>
    <col min="16138" max="16138" width="13.29296875" customWidth="1"/>
    <col min="16139" max="16139" width="14.703125" customWidth="1"/>
    <col min="16140" max="16140" width="15.29296875" customWidth="1"/>
    <col min="16141" max="16141" width="12.29296875" customWidth="1"/>
    <col min="16142" max="16142" width="13.703125" customWidth="1"/>
    <col min="16143" max="16144" width="14.29296875" customWidth="1"/>
    <col min="16145" max="16157" width="15.29296875" customWidth="1"/>
    <col min="16158" max="16203" width="14" customWidth="1"/>
    <col min="16204" max="16204" width="15.5859375" customWidth="1"/>
    <col min="16205" max="16248" width="16.41015625" customWidth="1"/>
    <col min="16249" max="16249" width="13.703125" customWidth="1"/>
    <col min="16250" max="16250" width="17.5859375" customWidth="1"/>
    <col min="16251" max="16251" width="11.703125" customWidth="1"/>
    <col min="16252" max="16252" width="14.29296875" customWidth="1"/>
    <col min="16253" max="16253" width="16.703125" customWidth="1"/>
    <col min="16254" max="16254" width="6" customWidth="1"/>
    <col min="16255" max="16255" width="8.41015625" customWidth="1"/>
    <col min="16256" max="16256" width="10" customWidth="1"/>
    <col min="16257" max="16257" width="9.5859375" customWidth="1"/>
    <col min="16258" max="16258" width="6" customWidth="1"/>
    <col min="16259" max="16259" width="11.29296875" bestFit="1" customWidth="1"/>
    <col min="16260" max="16260" width="11.29296875" customWidth="1"/>
    <col min="16261" max="16261" width="10.5859375" customWidth="1"/>
    <col min="16262" max="16263" width="10.29296875" bestFit="1" customWidth="1"/>
    <col min="16264" max="16265" width="6" customWidth="1"/>
    <col min="16269" max="16269" width="14.703125" customWidth="1"/>
    <col min="16270" max="16270" width="14" customWidth="1"/>
    <col min="16271" max="16271" width="13.703125" customWidth="1"/>
    <col min="16272" max="16272" width="11.5859375" customWidth="1"/>
    <col min="16273" max="16274" width="10.703125" customWidth="1"/>
    <col min="16275" max="16275" width="12.29296875" bestFit="1" customWidth="1"/>
    <col min="16276" max="16276" width="2.29296875" customWidth="1"/>
    <col min="16277" max="16277" width="12.29296875" bestFit="1" customWidth="1"/>
    <col min="16278" max="16278" width="1.703125" customWidth="1"/>
    <col min="16279" max="16279" width="12.5859375" bestFit="1" customWidth="1"/>
  </cols>
  <sheetData>
    <row r="1" spans="1:151" ht="14.7" hidden="1" thickBot="1" x14ac:dyDescent="0.55000000000000004">
      <c r="M1"/>
      <c r="N1"/>
      <c r="O1"/>
      <c r="P1"/>
      <c r="Q1"/>
      <c r="R1"/>
      <c r="S1"/>
      <c r="BM1" s="19"/>
      <c r="BN1" s="19"/>
      <c r="BZ1" s="19"/>
      <c r="CL1" s="19">
        <f t="shared" ref="CL1:DP1" si="0">SUM(CA262:CL262)</f>
        <v>19364111.513888005</v>
      </c>
      <c r="CM1" s="19">
        <f t="shared" si="0"/>
        <v>18655841.747888006</v>
      </c>
      <c r="CN1" s="19">
        <f t="shared" si="0"/>
        <v>18414316.187071998</v>
      </c>
      <c r="CO1" s="19">
        <f t="shared" si="0"/>
        <v>18473388.896699999</v>
      </c>
      <c r="CP1" s="19">
        <f t="shared" si="0"/>
        <v>18036555.404027998</v>
      </c>
      <c r="CQ1" s="19">
        <f t="shared" si="0"/>
        <v>17909721.045447998</v>
      </c>
      <c r="CR1" s="19">
        <f t="shared" si="0"/>
        <v>17583761.464064002</v>
      </c>
      <c r="CS1" s="19">
        <f t="shared" si="0"/>
        <v>16840002.921608001</v>
      </c>
      <c r="CT1" s="19">
        <f t="shared" si="0"/>
        <v>16218075.480355997</v>
      </c>
      <c r="CU1" s="19">
        <f t="shared" si="0"/>
        <v>15906214.732287997</v>
      </c>
      <c r="CV1" s="19">
        <f t="shared" si="0"/>
        <v>15308375.656987999</v>
      </c>
      <c r="CW1" s="19">
        <f t="shared" si="0"/>
        <v>15013768.6478</v>
      </c>
      <c r="CX1" s="19">
        <f t="shared" si="0"/>
        <v>14885335.2586</v>
      </c>
      <c r="CY1" s="19">
        <f t="shared" si="0"/>
        <v>14432827.4782</v>
      </c>
      <c r="CZ1" s="19">
        <f t="shared" si="0"/>
        <v>13611397.382600002</v>
      </c>
      <c r="DA1" s="19">
        <f t="shared" si="0"/>
        <v>13100813.419936003</v>
      </c>
      <c r="DB1" s="19">
        <f t="shared" si="0"/>
        <v>12780355.623848002</v>
      </c>
      <c r="DC1" s="19">
        <f t="shared" si="0"/>
        <v>12350987.725104</v>
      </c>
      <c r="DD1" s="19">
        <f t="shared" si="0"/>
        <v>12082400.155823998</v>
      </c>
      <c r="DE1" s="19">
        <f t="shared" si="0"/>
        <v>11780736.226807998</v>
      </c>
      <c r="DF1" s="19">
        <f t="shared" si="0"/>
        <v>11534168.410808001</v>
      </c>
      <c r="DG1" s="19">
        <f t="shared" si="0"/>
        <v>11077482.445807999</v>
      </c>
      <c r="DH1" s="19">
        <f t="shared" si="0"/>
        <v>10865142.356288001</v>
      </c>
      <c r="DI1" s="19">
        <f t="shared" si="0"/>
        <v>10496087.465271998</v>
      </c>
      <c r="DJ1" s="19">
        <f t="shared" si="0"/>
        <v>10185756.730871998</v>
      </c>
      <c r="DK1" s="19">
        <f t="shared" si="0"/>
        <v>10151132.739032002</v>
      </c>
      <c r="DL1" s="19">
        <f t="shared" si="0"/>
        <v>9925466.5376320034</v>
      </c>
      <c r="DM1" s="19">
        <f t="shared" si="0"/>
        <v>9278143.3873360008</v>
      </c>
      <c r="DN1" s="19">
        <f t="shared" si="0"/>
        <v>9588056.7457780018</v>
      </c>
      <c r="DO1" s="19">
        <f t="shared" si="0"/>
        <v>9489797.7270139977</v>
      </c>
      <c r="DP1" s="19">
        <f t="shared" si="0"/>
        <v>9175611.8553259987</v>
      </c>
      <c r="DR1" t="s">
        <v>86</v>
      </c>
      <c r="DT1" s="19">
        <f>+DR262</f>
        <v>48975865.313122012</v>
      </c>
      <c r="DV1" t="s">
        <v>87</v>
      </c>
      <c r="EK1" s="24"/>
    </row>
    <row r="2" spans="1:151" ht="14.7" hidden="1" thickBot="1" x14ac:dyDescent="0.55000000000000004">
      <c r="A2" s="25" t="s">
        <v>88</v>
      </c>
      <c r="B2" s="25"/>
      <c r="C2" s="25"/>
      <c r="D2" s="25"/>
      <c r="E2" s="25"/>
      <c r="F2" s="25"/>
      <c r="G2" s="25"/>
      <c r="H2" s="25"/>
      <c r="I2" s="25"/>
      <c r="J2" s="25"/>
      <c r="K2" s="25"/>
      <c r="L2" s="25"/>
      <c r="M2" s="25"/>
      <c r="N2" s="25"/>
      <c r="O2"/>
      <c r="P2"/>
      <c r="Q2"/>
      <c r="R2"/>
      <c r="S2"/>
      <c r="BM2" s="19"/>
      <c r="BN2" s="19"/>
      <c r="BQ2" s="26"/>
      <c r="BZ2" s="19"/>
      <c r="CL2" s="19">
        <f t="shared" ref="CL2:DP2" si="1">SUM(CA161:CL161)</f>
        <v>68127737.966112018</v>
      </c>
      <c r="CM2" s="19">
        <f t="shared" si="1"/>
        <v>66934038.932112001</v>
      </c>
      <c r="CN2" s="19">
        <f t="shared" si="1"/>
        <v>67665976.602927998</v>
      </c>
      <c r="CO2" s="19">
        <f t="shared" si="1"/>
        <v>69307122.613299996</v>
      </c>
      <c r="CP2" s="19">
        <f t="shared" si="1"/>
        <v>68941249.755971998</v>
      </c>
      <c r="CQ2" s="19">
        <f t="shared" si="1"/>
        <v>69615742.154551998</v>
      </c>
      <c r="CR2" s="19">
        <f t="shared" si="1"/>
        <v>69362090.205935985</v>
      </c>
      <c r="CS2" s="19">
        <f t="shared" si="1"/>
        <v>68025723.498392001</v>
      </c>
      <c r="CT2" s="19">
        <f t="shared" si="1"/>
        <v>66941054.329643995</v>
      </c>
      <c r="CU2" s="19">
        <f t="shared" si="1"/>
        <v>66597117.617712006</v>
      </c>
      <c r="CV2" s="19">
        <f t="shared" si="1"/>
        <v>65446025.833012</v>
      </c>
      <c r="CW2" s="19">
        <f t="shared" si="1"/>
        <v>65109126.832200006</v>
      </c>
      <c r="CX2" s="19">
        <f t="shared" si="1"/>
        <v>65864558.621400006</v>
      </c>
      <c r="CY2" s="19">
        <f t="shared" si="1"/>
        <v>64711897.401799992</v>
      </c>
      <c r="CZ2" s="19">
        <f t="shared" si="1"/>
        <v>63397604.197399996</v>
      </c>
      <c r="DA2" s="19">
        <f t="shared" si="1"/>
        <v>63979657.740063995</v>
      </c>
      <c r="DB2" s="19">
        <f t="shared" si="1"/>
        <v>64195029.226151995</v>
      </c>
      <c r="DC2" s="19">
        <f t="shared" si="1"/>
        <v>63849196.504896</v>
      </c>
      <c r="DD2" s="19">
        <f t="shared" si="1"/>
        <v>64006896.404176004</v>
      </c>
      <c r="DE2" s="19">
        <f t="shared" si="1"/>
        <v>63927392.083192006</v>
      </c>
      <c r="DF2" s="19">
        <f t="shared" si="1"/>
        <v>64365097.76919201</v>
      </c>
      <c r="DG2" s="19">
        <f t="shared" si="1"/>
        <v>63475793.914191999</v>
      </c>
      <c r="DH2" s="19">
        <f t="shared" si="1"/>
        <v>63974783.243712001</v>
      </c>
      <c r="DI2" s="19">
        <f t="shared" si="1"/>
        <v>63166877.754727997</v>
      </c>
      <c r="DJ2" s="19">
        <f t="shared" si="1"/>
        <v>63369111.989128008</v>
      </c>
      <c r="DK2" s="19">
        <f t="shared" si="1"/>
        <v>65969764.080968</v>
      </c>
      <c r="DL2" s="19">
        <f t="shared" si="1"/>
        <v>66814375.082368001</v>
      </c>
      <c r="DM2" s="19">
        <f t="shared" si="1"/>
        <v>65103143.302664004</v>
      </c>
      <c r="DN2" s="19">
        <f t="shared" si="1"/>
        <v>66219914.724222004</v>
      </c>
      <c r="DO2" s="19">
        <f t="shared" si="1"/>
        <v>66565753.832986005</v>
      </c>
      <c r="DP2" s="19">
        <f t="shared" si="1"/>
        <v>65998645.524673998</v>
      </c>
      <c r="DR2" t="s">
        <v>89</v>
      </c>
      <c r="DT2" s="19">
        <f>+DR161</f>
        <v>535415212.026878</v>
      </c>
      <c r="DV2" t="s">
        <v>90</v>
      </c>
    </row>
    <row r="3" spans="1:151" ht="14.7" hidden="1" thickBot="1" x14ac:dyDescent="0.55000000000000004">
      <c r="A3" s="25" t="s">
        <v>91</v>
      </c>
      <c r="B3" s="25"/>
      <c r="C3" s="25"/>
      <c r="D3" s="25"/>
      <c r="E3" s="25"/>
      <c r="F3" s="25"/>
      <c r="G3" s="25"/>
      <c r="H3" s="25"/>
      <c r="I3" s="25"/>
      <c r="J3" s="25"/>
      <c r="K3" s="25"/>
      <c r="L3" s="25"/>
      <c r="M3" s="25"/>
      <c r="N3" s="25"/>
      <c r="O3"/>
      <c r="P3"/>
      <c r="Q3"/>
      <c r="R3"/>
      <c r="S3"/>
      <c r="BM3" s="21"/>
      <c r="BN3" s="21"/>
      <c r="BQ3" s="26"/>
      <c r="BZ3" s="21"/>
      <c r="CL3" s="21">
        <f t="shared" ref="CL3:DO3" si="2">+CL1/CL2</f>
        <v>0.28423241534189891</v>
      </c>
      <c r="CM3" s="21">
        <f t="shared" si="2"/>
        <v>0.27871979706483474</v>
      </c>
      <c r="CN3" s="21">
        <f t="shared" si="2"/>
        <v>0.27213552676745356</v>
      </c>
      <c r="CO3" s="21">
        <f t="shared" si="2"/>
        <v>0.26654387312791089</v>
      </c>
      <c r="CP3" s="21">
        <f t="shared" si="2"/>
        <v>0.26162211256499002</v>
      </c>
      <c r="CQ3" s="21">
        <f t="shared" si="2"/>
        <v>0.25726538985517267</v>
      </c>
      <c r="CR3" s="21">
        <f t="shared" si="2"/>
        <v>0.25350679905778256</v>
      </c>
      <c r="CS3" s="21">
        <f t="shared" si="2"/>
        <v>0.24755345559839678</v>
      </c>
      <c r="CT3" s="21">
        <f t="shared" si="2"/>
        <v>0.2422739773486661</v>
      </c>
      <c r="CU3" s="21">
        <f t="shared" si="2"/>
        <v>0.23884238990033435</v>
      </c>
      <c r="CV3" s="21">
        <f t="shared" si="2"/>
        <v>0.23390840715138145</v>
      </c>
      <c r="CW3" s="21">
        <f t="shared" si="2"/>
        <v>0.23059391790790956</v>
      </c>
      <c r="CX3" s="21">
        <f t="shared" si="2"/>
        <v>0.22599916510734222</v>
      </c>
      <c r="CY3" s="21">
        <f t="shared" si="2"/>
        <v>0.22303205527394324</v>
      </c>
      <c r="CZ3" s="21">
        <f t="shared" si="2"/>
        <v>0.21469892364100124</v>
      </c>
      <c r="DA3" s="21">
        <f t="shared" si="2"/>
        <v>0.20476529388703321</v>
      </c>
      <c r="DB3" s="21">
        <f t="shared" si="2"/>
        <v>0.19908637441108129</v>
      </c>
      <c r="DC3" s="21">
        <f t="shared" si="2"/>
        <v>0.19343998673745125</v>
      </c>
      <c r="DD3" s="21">
        <f t="shared" si="2"/>
        <v>0.18876716158097778</v>
      </c>
      <c r="DE3" s="21">
        <f t="shared" si="2"/>
        <v>0.18428307245002457</v>
      </c>
      <c r="DF3" s="21">
        <f t="shared" si="2"/>
        <v>0.17919911272672323</v>
      </c>
      <c r="DG3" s="21">
        <f t="shared" si="2"/>
        <v>0.17451506728348742</v>
      </c>
      <c r="DH3" s="21">
        <f t="shared" si="2"/>
        <v>0.16983476622182886</v>
      </c>
      <c r="DI3" s="21">
        <f t="shared" si="2"/>
        <v>0.16616441778280505</v>
      </c>
      <c r="DJ3" s="21">
        <f t="shared" si="2"/>
        <v>0.16073693335989195</v>
      </c>
      <c r="DK3" s="21">
        <f t="shared" si="2"/>
        <v>0.15387553495830314</v>
      </c>
      <c r="DL3" s="21">
        <f t="shared" si="2"/>
        <v>0.14855286044950658</v>
      </c>
      <c r="DM3" s="21">
        <f t="shared" si="2"/>
        <v>0.14251452259688882</v>
      </c>
      <c r="DN3" s="21">
        <f t="shared" si="2"/>
        <v>0.14479113701230531</v>
      </c>
      <c r="DO3" s="21">
        <f t="shared" si="2"/>
        <v>0.1425627620897072</v>
      </c>
      <c r="DP3" s="21">
        <f>+DP1/DP2</f>
        <v>0.13902727521727154</v>
      </c>
      <c r="DR3" t="s">
        <v>92</v>
      </c>
      <c r="DT3" s="21">
        <f>+DT1/DT2</f>
        <v>9.1472681786006871E-2</v>
      </c>
      <c r="DV3" t="s">
        <v>92</v>
      </c>
      <c r="EK3" s="24"/>
      <c r="EL3" s="24"/>
      <c r="EM3" s="24"/>
      <c r="EN3" s="24"/>
      <c r="EO3" s="24"/>
      <c r="EP3" s="24"/>
      <c r="EQ3" s="24"/>
      <c r="ES3" s="24"/>
    </row>
    <row r="4" spans="1:151" ht="14.7" hidden="1" thickBot="1" x14ac:dyDescent="0.55000000000000004">
      <c r="A4" s="25" t="s">
        <v>93</v>
      </c>
      <c r="B4" s="25"/>
      <c r="C4" s="25"/>
      <c r="D4" s="25"/>
      <c r="E4" s="25"/>
      <c r="F4" s="25"/>
      <c r="G4" s="25"/>
      <c r="H4" s="25"/>
      <c r="I4" s="25"/>
      <c r="J4" s="25"/>
      <c r="K4" s="25"/>
      <c r="L4" s="25"/>
      <c r="M4" s="25"/>
      <c r="N4" s="25"/>
      <c r="O4"/>
      <c r="P4"/>
      <c r="Q4"/>
      <c r="R4"/>
      <c r="S4"/>
      <c r="BQ4" s="21"/>
      <c r="EK4" s="24"/>
      <c r="EL4" s="24"/>
      <c r="EM4" s="24"/>
      <c r="EN4" s="24"/>
      <c r="EO4" s="24"/>
      <c r="EP4" s="24"/>
      <c r="EQ4" s="24"/>
      <c r="ES4" s="24"/>
    </row>
    <row r="5" spans="1:151" ht="14.7" hidden="1" thickBot="1" x14ac:dyDescent="0.55000000000000004">
      <c r="A5" s="25"/>
      <c r="B5" s="25"/>
      <c r="C5" s="25"/>
      <c r="D5" s="25"/>
      <c r="E5" s="25"/>
      <c r="F5" s="25"/>
      <c r="G5" s="25"/>
      <c r="H5" s="25"/>
      <c r="I5" s="25"/>
      <c r="J5" s="25"/>
      <c r="K5" s="25"/>
      <c r="L5" s="25"/>
      <c r="M5" s="25"/>
      <c r="N5" s="25"/>
      <c r="O5"/>
      <c r="P5"/>
      <c r="Q5"/>
      <c r="R5"/>
      <c r="S5"/>
      <c r="BO5" s="26" t="s">
        <v>293</v>
      </c>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EK5" s="24"/>
      <c r="EN5" s="24"/>
      <c r="EO5" s="24"/>
      <c r="EP5" s="24"/>
      <c r="EQ5" s="24"/>
      <c r="ES5" s="24"/>
    </row>
    <row r="6" spans="1:151" ht="14.7" hidden="1" thickBot="1" x14ac:dyDescent="0.55000000000000004">
      <c r="A6" s="27"/>
      <c r="B6" s="27"/>
      <c r="C6" s="27"/>
      <c r="D6" s="27"/>
      <c r="E6" s="27"/>
      <c r="F6" s="27"/>
      <c r="G6" s="27"/>
      <c r="H6" s="27"/>
      <c r="I6" s="27"/>
      <c r="J6" s="27"/>
      <c r="K6" s="27"/>
      <c r="L6" s="27"/>
      <c r="M6" s="27"/>
      <c r="N6" s="27"/>
      <c r="O6"/>
      <c r="P6"/>
      <c r="Q6"/>
      <c r="R6" s="71" t="s">
        <v>94</v>
      </c>
      <c r="S6" s="71" t="s">
        <v>94</v>
      </c>
      <c r="T6" s="71" t="s">
        <v>94</v>
      </c>
      <c r="U6" s="71" t="s">
        <v>94</v>
      </c>
      <c r="V6" s="71" t="s">
        <v>94</v>
      </c>
      <c r="W6" s="71" t="s">
        <v>94</v>
      </c>
      <c r="X6" s="71" t="s">
        <v>94</v>
      </c>
      <c r="Y6" s="71" t="s">
        <v>94</v>
      </c>
      <c r="Z6" s="71" t="s">
        <v>94</v>
      </c>
      <c r="AA6" s="71" t="s">
        <v>94</v>
      </c>
      <c r="AB6" s="71" t="s">
        <v>94</v>
      </c>
      <c r="AC6" s="71" t="s">
        <v>94</v>
      </c>
      <c r="AD6" s="71" t="s">
        <v>94</v>
      </c>
      <c r="AE6" s="71" t="s">
        <v>94</v>
      </c>
      <c r="AF6" s="71" t="s">
        <v>94</v>
      </c>
      <c r="AG6" s="71" t="s">
        <v>94</v>
      </c>
      <c r="AH6" s="71" t="s">
        <v>94</v>
      </c>
      <c r="AI6" s="71" t="s">
        <v>94</v>
      </c>
      <c r="AJ6" s="71" t="s">
        <v>94</v>
      </c>
      <c r="AK6" s="71" t="s">
        <v>94</v>
      </c>
      <c r="AL6" s="71" t="s">
        <v>94</v>
      </c>
      <c r="AM6" s="71" t="s">
        <v>94</v>
      </c>
      <c r="AN6" s="71" t="s">
        <v>94</v>
      </c>
      <c r="AO6" s="71" t="s">
        <v>94</v>
      </c>
      <c r="AP6" s="71" t="s">
        <v>94</v>
      </c>
      <c r="AQ6" s="71" t="s">
        <v>94</v>
      </c>
      <c r="AR6" s="71" t="s">
        <v>94</v>
      </c>
      <c r="AS6" s="71" t="s">
        <v>94</v>
      </c>
      <c r="AT6" s="71" t="s">
        <v>94</v>
      </c>
      <c r="AU6" s="71" t="s">
        <v>94</v>
      </c>
      <c r="AV6" s="71" t="s">
        <v>94</v>
      </c>
      <c r="AW6" s="71" t="s">
        <v>94</v>
      </c>
      <c r="AX6" s="71" t="s">
        <v>94</v>
      </c>
      <c r="AY6" s="71" t="s">
        <v>94</v>
      </c>
      <c r="AZ6" s="71" t="s">
        <v>94</v>
      </c>
      <c r="BA6" s="71" t="s">
        <v>94</v>
      </c>
      <c r="BB6" s="71" t="s">
        <v>94</v>
      </c>
      <c r="BC6" s="71" t="s">
        <v>94</v>
      </c>
      <c r="BD6" s="71" t="s">
        <v>94</v>
      </c>
      <c r="BE6" s="71" t="s">
        <v>94</v>
      </c>
      <c r="BF6" s="71" t="s">
        <v>94</v>
      </c>
      <c r="BG6" s="71" t="s">
        <v>94</v>
      </c>
      <c r="BH6" s="71" t="s">
        <v>94</v>
      </c>
      <c r="BI6" s="71" t="s">
        <v>94</v>
      </c>
      <c r="BJ6" s="71" t="s">
        <v>94</v>
      </c>
      <c r="BK6" s="71" t="s">
        <v>94</v>
      </c>
      <c r="BL6" s="71" t="s">
        <v>94</v>
      </c>
      <c r="BM6" s="71" t="s">
        <v>94</v>
      </c>
      <c r="BN6" s="71" t="s">
        <v>94</v>
      </c>
      <c r="BO6" s="71" t="s">
        <v>94</v>
      </c>
      <c r="BP6" s="71" t="s">
        <v>94</v>
      </c>
      <c r="BQ6" s="71" t="s">
        <v>94</v>
      </c>
      <c r="BR6" s="71" t="s">
        <v>94</v>
      </c>
      <c r="BS6" s="71" t="s">
        <v>94</v>
      </c>
      <c r="BT6" s="71" t="s">
        <v>94</v>
      </c>
      <c r="BU6" s="71" t="s">
        <v>94</v>
      </c>
      <c r="BV6" s="71" t="s">
        <v>94</v>
      </c>
      <c r="BW6" s="71" t="s">
        <v>94</v>
      </c>
      <c r="BX6" s="71" t="s">
        <v>94</v>
      </c>
      <c r="BY6" s="71" t="s">
        <v>94</v>
      </c>
      <c r="BZ6" s="71" t="s">
        <v>94</v>
      </c>
      <c r="CA6" s="71" t="s">
        <v>94</v>
      </c>
      <c r="CB6" s="71" t="s">
        <v>94</v>
      </c>
      <c r="CC6" s="71" t="s">
        <v>94</v>
      </c>
      <c r="CD6" s="71" t="s">
        <v>94</v>
      </c>
      <c r="CE6" s="71" t="s">
        <v>94</v>
      </c>
      <c r="CF6" s="71" t="s">
        <v>94</v>
      </c>
      <c r="CG6" s="71" t="s">
        <v>94</v>
      </c>
      <c r="CH6" s="71" t="s">
        <v>94</v>
      </c>
      <c r="CI6" s="71" t="s">
        <v>94</v>
      </c>
      <c r="CJ6" s="71" t="s">
        <v>94</v>
      </c>
      <c r="CK6" s="71" t="s">
        <v>94</v>
      </c>
      <c r="CL6" s="71" t="s">
        <v>94</v>
      </c>
      <c r="CM6" s="71" t="s">
        <v>94</v>
      </c>
      <c r="CN6" s="71" t="s">
        <v>94</v>
      </c>
      <c r="CO6" s="71" t="s">
        <v>94</v>
      </c>
      <c r="CP6" s="71" t="s">
        <v>94</v>
      </c>
      <c r="CQ6" s="71" t="s">
        <v>94</v>
      </c>
      <c r="CR6" s="71" t="s">
        <v>94</v>
      </c>
      <c r="CS6" s="71" t="s">
        <v>94</v>
      </c>
      <c r="CT6" s="71" t="s">
        <v>94</v>
      </c>
      <c r="CU6" s="71" t="s">
        <v>94</v>
      </c>
      <c r="CV6" s="71" t="s">
        <v>94</v>
      </c>
      <c r="CW6" s="71" t="s">
        <v>94</v>
      </c>
      <c r="CX6" s="71" t="s">
        <v>94</v>
      </c>
      <c r="CY6" s="71" t="s">
        <v>94</v>
      </c>
      <c r="CZ6" s="71" t="s">
        <v>94</v>
      </c>
      <c r="DA6" s="71" t="s">
        <v>94</v>
      </c>
      <c r="DB6" s="71" t="s">
        <v>94</v>
      </c>
      <c r="DC6" s="71" t="s">
        <v>94</v>
      </c>
      <c r="DD6" s="71" t="s">
        <v>94</v>
      </c>
      <c r="DE6" s="71" t="s">
        <v>94</v>
      </c>
      <c r="DF6" s="71" t="s">
        <v>94</v>
      </c>
      <c r="DG6" s="71" t="s">
        <v>94</v>
      </c>
      <c r="DH6" s="71" t="s">
        <v>94</v>
      </c>
      <c r="DI6" s="71" t="s">
        <v>94</v>
      </c>
      <c r="DJ6" s="71" t="s">
        <v>94</v>
      </c>
      <c r="DK6" s="71" t="s">
        <v>94</v>
      </c>
      <c r="DL6" s="71" t="s">
        <v>94</v>
      </c>
      <c r="DM6" s="71" t="s">
        <v>94</v>
      </c>
      <c r="DN6" s="71" t="s">
        <v>94</v>
      </c>
      <c r="DO6" s="71" t="s">
        <v>94</v>
      </c>
      <c r="DP6" s="71" t="s">
        <v>94</v>
      </c>
      <c r="DU6" t="s">
        <v>95</v>
      </c>
      <c r="EK6" s="24"/>
      <c r="EL6" s="24"/>
      <c r="EM6" s="24"/>
      <c r="EN6" s="24"/>
      <c r="EO6" s="24"/>
      <c r="EP6" s="24"/>
      <c r="EQ6" s="24"/>
      <c r="ES6" s="24"/>
    </row>
    <row r="7" spans="1:151" x14ac:dyDescent="0.5">
      <c r="C7" s="18" t="s">
        <v>98</v>
      </c>
      <c r="D7" s="28">
        <v>40299</v>
      </c>
      <c r="E7" s="28">
        <v>40330</v>
      </c>
      <c r="F7" s="28">
        <v>40360</v>
      </c>
      <c r="G7" s="28">
        <v>40391</v>
      </c>
      <c r="H7" s="28">
        <v>40422</v>
      </c>
      <c r="I7" s="28">
        <v>40452</v>
      </c>
      <c r="J7" s="28">
        <v>40483</v>
      </c>
      <c r="K7" s="28">
        <v>40513</v>
      </c>
      <c r="L7" s="28">
        <v>40544</v>
      </c>
      <c r="M7" s="28">
        <v>40575</v>
      </c>
      <c r="N7" s="28">
        <v>40603</v>
      </c>
      <c r="O7" s="29">
        <v>40634</v>
      </c>
      <c r="P7" s="29">
        <v>40664</v>
      </c>
      <c r="Q7" s="29">
        <v>40695</v>
      </c>
      <c r="R7" s="29">
        <v>40725</v>
      </c>
      <c r="S7" s="29">
        <v>40756</v>
      </c>
      <c r="T7" s="29">
        <v>40787</v>
      </c>
      <c r="U7" s="29">
        <v>40817</v>
      </c>
      <c r="V7" s="29">
        <v>40848</v>
      </c>
      <c r="W7" s="29">
        <v>40878</v>
      </c>
      <c r="X7" s="29">
        <v>40909</v>
      </c>
      <c r="Y7" s="29">
        <v>40940</v>
      </c>
      <c r="Z7" s="29">
        <v>40969</v>
      </c>
      <c r="AA7" s="29">
        <v>41000</v>
      </c>
      <c r="AB7" s="29">
        <v>41030</v>
      </c>
      <c r="AC7" s="29">
        <v>41061</v>
      </c>
      <c r="AD7" s="29">
        <v>41091</v>
      </c>
      <c r="AE7" s="29">
        <v>41122</v>
      </c>
      <c r="AF7" s="29">
        <v>41153</v>
      </c>
      <c r="AG7" s="29">
        <v>41183</v>
      </c>
      <c r="AH7" s="29">
        <v>41214</v>
      </c>
      <c r="AI7" s="29">
        <v>41244</v>
      </c>
      <c r="AJ7" s="29">
        <v>41275</v>
      </c>
      <c r="AK7" s="29">
        <v>41306</v>
      </c>
      <c r="AL7" s="29">
        <v>41334</v>
      </c>
      <c r="AM7" s="29">
        <v>41365</v>
      </c>
      <c r="AN7" s="29">
        <v>41395</v>
      </c>
      <c r="AO7" s="29">
        <v>41426</v>
      </c>
      <c r="AP7" s="29">
        <v>41456</v>
      </c>
      <c r="AQ7" s="29">
        <v>41487</v>
      </c>
      <c r="AR7" s="29">
        <v>41518</v>
      </c>
      <c r="AS7" s="29">
        <v>41548</v>
      </c>
      <c r="AT7" s="29">
        <v>41579</v>
      </c>
      <c r="AU7" s="29">
        <v>41609</v>
      </c>
      <c r="AV7" s="29">
        <v>41640</v>
      </c>
      <c r="AW7" s="29">
        <v>41671</v>
      </c>
      <c r="AX7" s="29">
        <v>41699</v>
      </c>
      <c r="AY7" s="29">
        <v>41730</v>
      </c>
      <c r="AZ7" s="29">
        <v>41760</v>
      </c>
      <c r="BA7" s="29">
        <v>41791</v>
      </c>
      <c r="BB7" s="29">
        <v>41834</v>
      </c>
      <c r="BC7" s="29">
        <v>41852</v>
      </c>
      <c r="BD7" s="29">
        <v>41883</v>
      </c>
      <c r="BE7" s="29">
        <v>41913</v>
      </c>
      <c r="BF7" s="29">
        <v>41944</v>
      </c>
      <c r="BG7" s="29">
        <v>41974</v>
      </c>
      <c r="BH7" s="29">
        <v>42005</v>
      </c>
      <c r="BI7" s="29">
        <v>42036</v>
      </c>
      <c r="BJ7" s="29">
        <v>42064</v>
      </c>
      <c r="BK7" s="29">
        <v>42095</v>
      </c>
      <c r="BL7" s="29">
        <v>42125</v>
      </c>
      <c r="BM7" s="29">
        <v>42156</v>
      </c>
      <c r="BN7" s="29">
        <v>42200</v>
      </c>
      <c r="BO7" s="29">
        <v>42217</v>
      </c>
      <c r="BP7" s="29">
        <v>42217</v>
      </c>
      <c r="BQ7" s="29">
        <v>42248</v>
      </c>
      <c r="BR7" s="29">
        <v>42278</v>
      </c>
      <c r="BS7" s="29">
        <v>42309</v>
      </c>
      <c r="BT7" s="29">
        <v>42339</v>
      </c>
      <c r="BU7" s="29">
        <v>42370</v>
      </c>
      <c r="BV7" s="29">
        <v>42401</v>
      </c>
      <c r="BW7" s="29">
        <v>42430</v>
      </c>
      <c r="BX7" s="29">
        <v>42461</v>
      </c>
      <c r="BY7" s="29">
        <v>42491</v>
      </c>
      <c r="BZ7" s="29">
        <v>42522</v>
      </c>
      <c r="CA7" s="29">
        <v>42552</v>
      </c>
      <c r="CB7" s="29">
        <v>42583</v>
      </c>
      <c r="CC7" s="29">
        <v>42614</v>
      </c>
      <c r="CD7" s="29">
        <v>42644</v>
      </c>
      <c r="CE7" s="29">
        <v>42675</v>
      </c>
      <c r="CF7" s="29">
        <v>42705</v>
      </c>
      <c r="CG7" s="29">
        <v>42736</v>
      </c>
      <c r="CH7" s="29">
        <v>42767</v>
      </c>
      <c r="CI7" s="29">
        <v>42795</v>
      </c>
      <c r="CJ7" s="29">
        <v>42826</v>
      </c>
      <c r="CK7" s="29">
        <v>42856</v>
      </c>
      <c r="CL7" s="29">
        <v>42887</v>
      </c>
      <c r="CM7" s="29">
        <v>42917</v>
      </c>
      <c r="CN7" s="29">
        <v>42948</v>
      </c>
      <c r="CO7" s="29">
        <v>42979</v>
      </c>
      <c r="CP7" s="29">
        <v>43009</v>
      </c>
      <c r="CQ7" s="29">
        <v>43040</v>
      </c>
      <c r="CR7" s="29">
        <v>43070</v>
      </c>
      <c r="CS7" s="29">
        <v>43101</v>
      </c>
      <c r="CT7" s="29">
        <v>43132</v>
      </c>
      <c r="CU7" s="29">
        <v>43160</v>
      </c>
      <c r="CV7" s="29">
        <v>43191</v>
      </c>
      <c r="CW7" s="29">
        <v>43221</v>
      </c>
      <c r="CX7" s="29">
        <v>43252</v>
      </c>
      <c r="CY7" s="29">
        <v>43282</v>
      </c>
      <c r="CZ7" s="29">
        <v>43313</v>
      </c>
      <c r="DA7" s="29">
        <v>43344</v>
      </c>
      <c r="DB7" s="29">
        <v>43374</v>
      </c>
      <c r="DC7" s="29">
        <v>43405</v>
      </c>
      <c r="DD7" s="29">
        <v>43435</v>
      </c>
      <c r="DE7" s="29">
        <v>43466</v>
      </c>
      <c r="DF7" s="29">
        <v>43497</v>
      </c>
      <c r="DG7" s="29">
        <v>43525</v>
      </c>
      <c r="DH7" s="29">
        <v>43556</v>
      </c>
      <c r="DI7" s="29">
        <v>43586</v>
      </c>
      <c r="DJ7" s="29">
        <v>43617</v>
      </c>
      <c r="DK7" s="29">
        <v>43647</v>
      </c>
      <c r="DL7" s="29">
        <v>43678</v>
      </c>
      <c r="DM7" s="29">
        <v>43709</v>
      </c>
      <c r="DN7" s="29">
        <v>43739</v>
      </c>
      <c r="DO7" s="29">
        <v>43770</v>
      </c>
      <c r="DP7" s="29">
        <v>43800</v>
      </c>
      <c r="DQ7" s="30"/>
      <c r="DR7" s="30" t="s">
        <v>77</v>
      </c>
      <c r="DS7" t="s">
        <v>99</v>
      </c>
      <c r="EK7" s="31"/>
      <c r="EL7" s="32"/>
      <c r="EM7" s="32"/>
      <c r="EN7" s="32"/>
      <c r="EO7" s="32"/>
      <c r="EP7" s="32"/>
      <c r="EQ7" s="32"/>
      <c r="ES7" s="31"/>
      <c r="EU7" s="26"/>
    </row>
    <row r="8" spans="1:151" x14ac:dyDescent="0.5">
      <c r="M8"/>
      <c r="N8"/>
      <c r="O8"/>
      <c r="P8"/>
      <c r="Q8"/>
      <c r="R8"/>
      <c r="S8"/>
      <c r="EK8" s="24"/>
    </row>
    <row r="9" spans="1:151" s="34" customFormat="1" ht="15.35" x14ac:dyDescent="0.5">
      <c r="A9" s="33" t="s">
        <v>294</v>
      </c>
      <c r="B9" s="33"/>
      <c r="C9" s="33"/>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EB9" s="23"/>
      <c r="EK9" s="35"/>
      <c r="EL9" s="35"/>
      <c r="EM9" s="35"/>
      <c r="EN9" s="35"/>
      <c r="EO9" s="35"/>
      <c r="EP9" s="35"/>
    </row>
    <row r="10" spans="1:151" s="34" customFormat="1" x14ac:dyDescent="0.5">
      <c r="A10"/>
      <c r="B10"/>
      <c r="C10" t="s">
        <v>295</v>
      </c>
      <c r="D10"/>
      <c r="E10"/>
      <c r="F10"/>
      <c r="G10"/>
      <c r="H10"/>
      <c r="I10"/>
      <c r="J10"/>
      <c r="K10"/>
      <c r="L10"/>
      <c r="M10" t="s">
        <v>295</v>
      </c>
      <c r="N10"/>
      <c r="O10"/>
      <c r="P10"/>
      <c r="Q10"/>
      <c r="R10"/>
      <c r="S10"/>
      <c r="T10" t="s">
        <v>295</v>
      </c>
      <c r="U10" s="26"/>
      <c r="V10" s="36"/>
      <c r="W10" s="36"/>
      <c r="X10" s="36"/>
      <c r="Y10" t="s">
        <v>295</v>
      </c>
      <c r="Z10" s="36"/>
      <c r="AA10" s="36"/>
      <c r="AB10" s="36"/>
      <c r="AC10" s="36"/>
      <c r="AD10" t="s">
        <v>295</v>
      </c>
      <c r="AE10" s="36"/>
      <c r="AF10" s="36"/>
      <c r="AG10" s="36"/>
      <c r="AH10" s="36"/>
      <c r="AI10" t="s">
        <v>295</v>
      </c>
      <c r="AJ10" s="36"/>
      <c r="AK10" s="36"/>
      <c r="AL10" s="36"/>
      <c r="AM10" s="36"/>
      <c r="AN10" t="s">
        <v>295</v>
      </c>
      <c r="AO10" s="36"/>
      <c r="AP10" s="36"/>
      <c r="AQ10" s="36"/>
      <c r="AR10" s="36"/>
      <c r="AS10" s="36"/>
      <c r="AT10" s="36"/>
      <c r="AU10" s="36"/>
      <c r="AV10" s="36"/>
      <c r="AW10" s="36"/>
      <c r="AX10" s="36"/>
      <c r="AY10" s="36"/>
      <c r="AZ10" s="36"/>
      <c r="BA10" s="36"/>
      <c r="BB10" t="s">
        <v>295</v>
      </c>
      <c r="BC10" s="36"/>
      <c r="BD10" s="36"/>
      <c r="BE10" s="36"/>
      <c r="BF10" s="36"/>
      <c r="BG10" s="36"/>
      <c r="BH10" s="36"/>
      <c r="BI10" s="36"/>
      <c r="BJ10" s="36"/>
      <c r="BK10" s="36"/>
      <c r="BL10" s="36"/>
      <c r="BM10" s="36"/>
      <c r="BN10" s="36"/>
      <c r="BO10" s="36"/>
      <c r="BP10" s="36"/>
      <c r="BQ10" t="s">
        <v>295</v>
      </c>
      <c r="BR10" s="36"/>
      <c r="BS10" s="36"/>
      <c r="BT10" s="36"/>
      <c r="BU10" s="36"/>
      <c r="BV10" s="36"/>
      <c r="BW10" s="36"/>
      <c r="BX10" s="36"/>
      <c r="BY10" s="36"/>
      <c r="BZ10" s="36"/>
      <c r="CA10" s="36"/>
      <c r="CB10" s="36"/>
      <c r="CC10" s="36"/>
      <c r="CD10" s="36"/>
      <c r="CE10" t="s">
        <v>295</v>
      </c>
      <c r="CF10" s="36"/>
      <c r="CG10" s="36"/>
      <c r="CH10" s="36"/>
      <c r="CI10" s="36"/>
      <c r="CJ10" s="36"/>
      <c r="CK10" s="36"/>
      <c r="CL10" s="36"/>
      <c r="CM10" t="s">
        <v>295</v>
      </c>
      <c r="CN10" s="36"/>
      <c r="CO10" s="36"/>
      <c r="CP10" s="36"/>
      <c r="CQ10" s="36"/>
      <c r="CR10" s="36"/>
      <c r="CS10" s="36"/>
      <c r="CT10" s="36"/>
      <c r="CU10" s="36"/>
      <c r="CV10" s="36"/>
      <c r="CW10" s="36"/>
      <c r="CX10" s="36"/>
      <c r="CY10" t="s">
        <v>295</v>
      </c>
      <c r="CZ10" s="36"/>
      <c r="DA10" s="36"/>
      <c r="DB10" s="36"/>
      <c r="DC10" s="36"/>
      <c r="DD10" s="36"/>
      <c r="DE10" s="36"/>
      <c r="DF10" t="s">
        <v>295</v>
      </c>
      <c r="DG10" s="36"/>
      <c r="DH10" s="36"/>
      <c r="DI10" s="36"/>
      <c r="DJ10" s="36"/>
      <c r="DK10" s="36"/>
      <c r="DL10" s="36"/>
      <c r="DM10" s="36"/>
      <c r="DN10" s="36"/>
      <c r="DO10" s="36"/>
      <c r="DP10" s="36"/>
      <c r="EB10" s="23"/>
      <c r="EK10" s="35"/>
      <c r="EL10" s="35"/>
      <c r="EM10" s="35"/>
      <c r="EN10" s="35"/>
      <c r="EO10" s="35"/>
      <c r="EP10" s="35"/>
    </row>
    <row r="11" spans="1:151" s="34" customFormat="1" x14ac:dyDescent="0.5">
      <c r="A11" s="71" t="s">
        <v>96</v>
      </c>
      <c r="B11" s="71" t="s">
        <v>97</v>
      </c>
      <c r="C11" s="18" t="s">
        <v>98</v>
      </c>
      <c r="D11" s="28">
        <v>40299</v>
      </c>
      <c r="E11" s="28">
        <v>40330</v>
      </c>
      <c r="F11" s="28">
        <v>40360</v>
      </c>
      <c r="G11" s="28">
        <v>40391</v>
      </c>
      <c r="H11" s="28">
        <v>40422</v>
      </c>
      <c r="I11" s="28">
        <v>40452</v>
      </c>
      <c r="J11" s="28">
        <v>40483</v>
      </c>
      <c r="K11" s="28">
        <v>40513</v>
      </c>
      <c r="L11" s="28">
        <v>40544</v>
      </c>
      <c r="M11" s="28">
        <v>40575</v>
      </c>
      <c r="N11" s="28">
        <v>40603</v>
      </c>
      <c r="O11" s="28">
        <v>40634</v>
      </c>
      <c r="P11" s="28">
        <v>40664</v>
      </c>
      <c r="Q11" s="28">
        <v>40695</v>
      </c>
      <c r="R11" s="28">
        <v>40725</v>
      </c>
      <c r="S11" s="28">
        <v>40756</v>
      </c>
      <c r="T11" s="28">
        <f t="shared" ref="T11:CE11" si="3">+T7</f>
        <v>40787</v>
      </c>
      <c r="U11" s="28">
        <f t="shared" si="3"/>
        <v>40817</v>
      </c>
      <c r="V11" s="28">
        <f t="shared" si="3"/>
        <v>40848</v>
      </c>
      <c r="W11" s="28">
        <f t="shared" si="3"/>
        <v>40878</v>
      </c>
      <c r="X11" s="28">
        <f t="shared" si="3"/>
        <v>40909</v>
      </c>
      <c r="Y11" s="28">
        <f t="shared" si="3"/>
        <v>40940</v>
      </c>
      <c r="Z11" s="28">
        <f t="shared" si="3"/>
        <v>40969</v>
      </c>
      <c r="AA11" s="28">
        <f t="shared" si="3"/>
        <v>41000</v>
      </c>
      <c r="AB11" s="28">
        <f t="shared" si="3"/>
        <v>41030</v>
      </c>
      <c r="AC11" s="28">
        <f t="shared" si="3"/>
        <v>41061</v>
      </c>
      <c r="AD11" s="28">
        <f t="shared" si="3"/>
        <v>41091</v>
      </c>
      <c r="AE11" s="28">
        <f t="shared" si="3"/>
        <v>41122</v>
      </c>
      <c r="AF11" s="28">
        <f t="shared" si="3"/>
        <v>41153</v>
      </c>
      <c r="AG11" s="28">
        <f t="shared" si="3"/>
        <v>41183</v>
      </c>
      <c r="AH11" s="28">
        <f t="shared" si="3"/>
        <v>41214</v>
      </c>
      <c r="AI11" s="28">
        <f t="shared" si="3"/>
        <v>41244</v>
      </c>
      <c r="AJ11" s="28">
        <f t="shared" si="3"/>
        <v>41275</v>
      </c>
      <c r="AK11" s="28">
        <f t="shared" si="3"/>
        <v>41306</v>
      </c>
      <c r="AL11" s="28">
        <f t="shared" si="3"/>
        <v>41334</v>
      </c>
      <c r="AM11" s="28">
        <f t="shared" si="3"/>
        <v>41365</v>
      </c>
      <c r="AN11" s="28">
        <f t="shared" si="3"/>
        <v>41395</v>
      </c>
      <c r="AO11" s="28">
        <f t="shared" si="3"/>
        <v>41426</v>
      </c>
      <c r="AP11" s="28">
        <f t="shared" si="3"/>
        <v>41456</v>
      </c>
      <c r="AQ11" s="28">
        <f t="shared" si="3"/>
        <v>41487</v>
      </c>
      <c r="AR11" s="28">
        <f t="shared" si="3"/>
        <v>41518</v>
      </c>
      <c r="AS11" s="28">
        <f t="shared" si="3"/>
        <v>41548</v>
      </c>
      <c r="AT11" s="28">
        <f t="shared" si="3"/>
        <v>41579</v>
      </c>
      <c r="AU11" s="28">
        <f t="shared" si="3"/>
        <v>41609</v>
      </c>
      <c r="AV11" s="28">
        <f t="shared" si="3"/>
        <v>41640</v>
      </c>
      <c r="AW11" s="28">
        <f t="shared" si="3"/>
        <v>41671</v>
      </c>
      <c r="AX11" s="28">
        <f t="shared" si="3"/>
        <v>41699</v>
      </c>
      <c r="AY11" s="28">
        <f t="shared" si="3"/>
        <v>41730</v>
      </c>
      <c r="AZ11" s="28">
        <f t="shared" si="3"/>
        <v>41760</v>
      </c>
      <c r="BA11" s="28">
        <f t="shared" si="3"/>
        <v>41791</v>
      </c>
      <c r="BB11" s="28">
        <f t="shared" si="3"/>
        <v>41834</v>
      </c>
      <c r="BC11" s="28">
        <f t="shared" si="3"/>
        <v>41852</v>
      </c>
      <c r="BD11" s="28">
        <f t="shared" si="3"/>
        <v>41883</v>
      </c>
      <c r="BE11" s="28">
        <f t="shared" si="3"/>
        <v>41913</v>
      </c>
      <c r="BF11" s="28">
        <f t="shared" si="3"/>
        <v>41944</v>
      </c>
      <c r="BG11" s="28">
        <f t="shared" si="3"/>
        <v>41974</v>
      </c>
      <c r="BH11" s="28">
        <f t="shared" si="3"/>
        <v>42005</v>
      </c>
      <c r="BI11" s="28">
        <f t="shared" si="3"/>
        <v>42036</v>
      </c>
      <c r="BJ11" s="28">
        <f t="shared" si="3"/>
        <v>42064</v>
      </c>
      <c r="BK11" s="28">
        <f t="shared" si="3"/>
        <v>42095</v>
      </c>
      <c r="BL11" s="28">
        <f t="shared" si="3"/>
        <v>42125</v>
      </c>
      <c r="BM11" s="28">
        <f t="shared" si="3"/>
        <v>42156</v>
      </c>
      <c r="BN11" s="28">
        <f t="shared" si="3"/>
        <v>42200</v>
      </c>
      <c r="BO11" s="28">
        <f t="shared" si="3"/>
        <v>42217</v>
      </c>
      <c r="BP11" s="28">
        <f t="shared" si="3"/>
        <v>42217</v>
      </c>
      <c r="BQ11" s="28">
        <f t="shared" si="3"/>
        <v>42248</v>
      </c>
      <c r="BR11" s="28">
        <f t="shared" si="3"/>
        <v>42278</v>
      </c>
      <c r="BS11" s="28">
        <f t="shared" si="3"/>
        <v>42309</v>
      </c>
      <c r="BT11" s="28">
        <f t="shared" si="3"/>
        <v>42339</v>
      </c>
      <c r="BU11" s="28">
        <f t="shared" si="3"/>
        <v>42370</v>
      </c>
      <c r="BV11" s="28">
        <f t="shared" si="3"/>
        <v>42401</v>
      </c>
      <c r="BW11" s="28">
        <f t="shared" si="3"/>
        <v>42430</v>
      </c>
      <c r="BX11" s="28">
        <f t="shared" si="3"/>
        <v>42461</v>
      </c>
      <c r="BY11" s="28">
        <f t="shared" si="3"/>
        <v>42491</v>
      </c>
      <c r="BZ11" s="28">
        <f t="shared" si="3"/>
        <v>42522</v>
      </c>
      <c r="CA11" s="28">
        <f t="shared" si="3"/>
        <v>42552</v>
      </c>
      <c r="CB11" s="28">
        <f t="shared" si="3"/>
        <v>42583</v>
      </c>
      <c r="CC11" s="28">
        <f t="shared" si="3"/>
        <v>42614</v>
      </c>
      <c r="CD11" s="28">
        <f t="shared" si="3"/>
        <v>42644</v>
      </c>
      <c r="CE11" s="28">
        <f t="shared" si="3"/>
        <v>42675</v>
      </c>
      <c r="CF11" s="28">
        <f t="shared" ref="CF11:DO11" si="4">+CF7</f>
        <v>42705</v>
      </c>
      <c r="CG11" s="28">
        <f t="shared" si="4"/>
        <v>42736</v>
      </c>
      <c r="CH11" s="28">
        <f t="shared" si="4"/>
        <v>42767</v>
      </c>
      <c r="CI11" s="28">
        <f t="shared" si="4"/>
        <v>42795</v>
      </c>
      <c r="CJ11" s="28">
        <f t="shared" si="4"/>
        <v>42826</v>
      </c>
      <c r="CK11" s="28">
        <f t="shared" si="4"/>
        <v>42856</v>
      </c>
      <c r="CL11" s="28">
        <f t="shared" si="4"/>
        <v>42887</v>
      </c>
      <c r="CM11" s="28">
        <f t="shared" si="4"/>
        <v>42917</v>
      </c>
      <c r="CN11" s="28">
        <f t="shared" si="4"/>
        <v>42948</v>
      </c>
      <c r="CO11" s="28">
        <f t="shared" si="4"/>
        <v>42979</v>
      </c>
      <c r="CP11" s="28">
        <f t="shared" si="4"/>
        <v>43009</v>
      </c>
      <c r="CQ11" s="28">
        <f t="shared" si="4"/>
        <v>43040</v>
      </c>
      <c r="CR11" s="28">
        <f t="shared" si="4"/>
        <v>43070</v>
      </c>
      <c r="CS11" s="28">
        <f t="shared" si="4"/>
        <v>43101</v>
      </c>
      <c r="CT11" s="28">
        <f t="shared" si="4"/>
        <v>43132</v>
      </c>
      <c r="CU11" s="28">
        <f t="shared" si="4"/>
        <v>43160</v>
      </c>
      <c r="CV11" s="28">
        <f t="shared" si="4"/>
        <v>43191</v>
      </c>
      <c r="CW11" s="28">
        <f t="shared" si="4"/>
        <v>43221</v>
      </c>
      <c r="CX11" s="28">
        <f t="shared" si="4"/>
        <v>43252</v>
      </c>
      <c r="CY11" s="28">
        <f t="shared" si="4"/>
        <v>43282</v>
      </c>
      <c r="CZ11" s="28">
        <f t="shared" si="4"/>
        <v>43313</v>
      </c>
      <c r="DA11" s="28">
        <f t="shared" si="4"/>
        <v>43344</v>
      </c>
      <c r="DB11" s="28">
        <f t="shared" si="4"/>
        <v>43374</v>
      </c>
      <c r="DC11" s="28">
        <f t="shared" si="4"/>
        <v>43405</v>
      </c>
      <c r="DD11" s="28">
        <f t="shared" si="4"/>
        <v>43435</v>
      </c>
      <c r="DE11" s="28">
        <f t="shared" si="4"/>
        <v>43466</v>
      </c>
      <c r="DF11" s="28">
        <f t="shared" si="4"/>
        <v>43497</v>
      </c>
      <c r="DG11" s="28">
        <f t="shared" si="4"/>
        <v>43525</v>
      </c>
      <c r="DH11" s="28">
        <f t="shared" si="4"/>
        <v>43556</v>
      </c>
      <c r="DI11" s="28">
        <f t="shared" si="4"/>
        <v>43586</v>
      </c>
      <c r="DJ11" s="28">
        <f t="shared" si="4"/>
        <v>43617</v>
      </c>
      <c r="DK11" s="28">
        <f t="shared" si="4"/>
        <v>43647</v>
      </c>
      <c r="DL11" s="28">
        <f t="shared" si="4"/>
        <v>43678</v>
      </c>
      <c r="DM11" s="28">
        <f t="shared" si="4"/>
        <v>43709</v>
      </c>
      <c r="DN11" s="28">
        <f t="shared" si="4"/>
        <v>43739</v>
      </c>
      <c r="DO11" s="28">
        <f t="shared" si="4"/>
        <v>43770</v>
      </c>
      <c r="DP11" s="28">
        <f>+DP7</f>
        <v>43800</v>
      </c>
      <c r="DR11" s="37" t="s">
        <v>77</v>
      </c>
      <c r="EB11" s="23"/>
      <c r="EK11" s="35"/>
      <c r="EL11" s="35"/>
      <c r="EM11" s="35"/>
      <c r="EN11" s="35"/>
      <c r="EO11" s="35"/>
      <c r="EP11" s="35"/>
    </row>
    <row r="12" spans="1:151" s="34" customFormat="1" x14ac:dyDescent="0.5">
      <c r="A12">
        <v>90700</v>
      </c>
      <c r="B12" t="s">
        <v>17</v>
      </c>
      <c r="C12" s="38" t="s">
        <v>100</v>
      </c>
      <c r="D12" s="39">
        <v>9210</v>
      </c>
      <c r="E12" s="39">
        <v>8830</v>
      </c>
      <c r="F12" s="39">
        <v>11160</v>
      </c>
      <c r="G12" s="39">
        <v>11040</v>
      </c>
      <c r="H12" s="39">
        <v>15310</v>
      </c>
      <c r="I12" s="39">
        <v>24250</v>
      </c>
      <c r="J12" s="39">
        <v>6450</v>
      </c>
      <c r="K12" s="39">
        <v>4750</v>
      </c>
      <c r="L12" s="39">
        <v>1340</v>
      </c>
      <c r="M12" s="39">
        <v>7720</v>
      </c>
      <c r="N12" s="39">
        <v>7550</v>
      </c>
      <c r="O12" s="39">
        <v>11650</v>
      </c>
      <c r="P12" s="39">
        <v>6760</v>
      </c>
      <c r="Q12" s="39">
        <v>6590</v>
      </c>
      <c r="R12" s="39">
        <v>8430</v>
      </c>
      <c r="S12" s="39">
        <v>6820</v>
      </c>
      <c r="T12" s="40">
        <v>7560</v>
      </c>
      <c r="U12" s="40">
        <v>4620</v>
      </c>
      <c r="V12" s="40">
        <v>2960</v>
      </c>
      <c r="W12" s="41">
        <v>3190</v>
      </c>
      <c r="X12" s="41">
        <v>2300</v>
      </c>
      <c r="Y12" s="41">
        <v>3670</v>
      </c>
      <c r="Z12" s="41">
        <v>3170</v>
      </c>
      <c r="AA12" s="41">
        <v>4880</v>
      </c>
      <c r="AB12" s="41">
        <v>4860</v>
      </c>
      <c r="AC12" s="41">
        <v>4500</v>
      </c>
      <c r="AD12" s="41">
        <v>4680</v>
      </c>
      <c r="AE12" s="41">
        <v>3540</v>
      </c>
      <c r="AF12" s="41">
        <v>4970</v>
      </c>
      <c r="AG12" s="41">
        <v>4890</v>
      </c>
      <c r="AH12" s="41">
        <v>6080</v>
      </c>
      <c r="AI12" s="41">
        <v>2760</v>
      </c>
      <c r="AJ12" s="39">
        <v>2946</v>
      </c>
      <c r="AK12" s="39">
        <v>6035</v>
      </c>
      <c r="AL12" s="39">
        <v>7800</v>
      </c>
      <c r="AM12" s="39">
        <v>4158</v>
      </c>
      <c r="AN12" s="39">
        <v>5540</v>
      </c>
      <c r="AO12" s="39">
        <v>5190</v>
      </c>
      <c r="AP12" s="39">
        <v>17968</v>
      </c>
      <c r="AQ12" s="39">
        <v>0</v>
      </c>
      <c r="AR12" s="39">
        <v>0</v>
      </c>
      <c r="AS12" s="39">
        <v>0</v>
      </c>
      <c r="AT12" s="39">
        <v>0</v>
      </c>
      <c r="AU12" s="39">
        <v>0</v>
      </c>
      <c r="AV12" s="39">
        <v>0</v>
      </c>
      <c r="AW12" s="39">
        <v>0</v>
      </c>
      <c r="AX12" s="39">
        <v>0</v>
      </c>
      <c r="AY12" s="39">
        <v>0</v>
      </c>
      <c r="AZ12" s="39">
        <v>0</v>
      </c>
      <c r="BA12" s="39">
        <v>5350</v>
      </c>
      <c r="BB12" s="39">
        <v>5560</v>
      </c>
      <c r="BC12" s="39">
        <v>5430</v>
      </c>
      <c r="BD12" s="39">
        <v>5550</v>
      </c>
      <c r="BE12" s="39">
        <v>4090</v>
      </c>
      <c r="BF12" s="39">
        <v>3000</v>
      </c>
      <c r="BG12" s="39">
        <v>2970</v>
      </c>
      <c r="BH12" s="39">
        <v>2610</v>
      </c>
      <c r="BI12" s="39">
        <v>3100</v>
      </c>
      <c r="BJ12" s="39">
        <v>3240</v>
      </c>
      <c r="BK12" s="39">
        <v>6240</v>
      </c>
      <c r="BL12" s="39">
        <v>5030</v>
      </c>
      <c r="BM12" s="39">
        <v>5000</v>
      </c>
      <c r="BN12" s="39">
        <v>5730</v>
      </c>
      <c r="BO12" s="39">
        <v>0</v>
      </c>
      <c r="BP12" s="39">
        <v>5730</v>
      </c>
      <c r="BQ12" s="39">
        <v>5000</v>
      </c>
      <c r="BR12" s="39">
        <v>4330</v>
      </c>
      <c r="BS12" s="39">
        <v>4000</v>
      </c>
      <c r="BT12" s="39">
        <v>2500</v>
      </c>
      <c r="BU12" s="39">
        <v>5300</v>
      </c>
      <c r="BV12" s="39">
        <v>0</v>
      </c>
      <c r="BW12" s="39">
        <v>0</v>
      </c>
      <c r="BX12" s="39">
        <v>0</v>
      </c>
      <c r="BY12" s="39">
        <v>0</v>
      </c>
      <c r="BZ12" s="39">
        <v>0</v>
      </c>
      <c r="CA12" s="39">
        <v>0</v>
      </c>
      <c r="CB12" s="39">
        <v>0</v>
      </c>
      <c r="CC12" s="39">
        <v>5000</v>
      </c>
      <c r="CD12" s="39">
        <v>4460</v>
      </c>
      <c r="CE12" s="39">
        <v>4000</v>
      </c>
      <c r="CF12" s="39">
        <v>3000</v>
      </c>
      <c r="CG12" s="39">
        <v>4500</v>
      </c>
      <c r="CH12" s="39">
        <v>4640</v>
      </c>
      <c r="CI12" s="39">
        <v>3500</v>
      </c>
      <c r="CJ12" s="39">
        <v>5000</v>
      </c>
      <c r="CK12" s="39">
        <v>3000</v>
      </c>
      <c r="CL12" s="39">
        <v>3500</v>
      </c>
      <c r="CM12" s="39">
        <v>3500</v>
      </c>
      <c r="CN12" s="39">
        <v>4000</v>
      </c>
      <c r="CO12" s="39">
        <v>3800</v>
      </c>
      <c r="CP12" s="39">
        <v>3200</v>
      </c>
      <c r="CQ12" s="39">
        <v>3000</v>
      </c>
      <c r="CR12" s="39">
        <v>2500</v>
      </c>
      <c r="CS12" s="39">
        <v>2600</v>
      </c>
      <c r="CT12" s="39">
        <v>2700</v>
      </c>
      <c r="CU12" s="39">
        <v>2400</v>
      </c>
      <c r="CV12" s="39">
        <v>2900</v>
      </c>
      <c r="CW12" s="39">
        <v>3200</v>
      </c>
      <c r="CX12" s="39">
        <v>3400</v>
      </c>
      <c r="CY12" s="39">
        <v>2700</v>
      </c>
      <c r="CZ12" s="39">
        <v>2800</v>
      </c>
      <c r="DA12" s="39">
        <v>2700</v>
      </c>
      <c r="DB12" s="39">
        <v>3000</v>
      </c>
      <c r="DC12" s="39">
        <v>3200</v>
      </c>
      <c r="DD12" s="39">
        <v>2600</v>
      </c>
      <c r="DE12" s="39">
        <v>2030</v>
      </c>
      <c r="DF12" s="39">
        <v>2600</v>
      </c>
      <c r="DG12" s="39">
        <v>1700</v>
      </c>
      <c r="DH12" s="39">
        <v>2600</v>
      </c>
      <c r="DI12" s="39">
        <v>2200</v>
      </c>
      <c r="DJ12" s="39">
        <v>3000</v>
      </c>
      <c r="DK12" s="39">
        <v>2970</v>
      </c>
      <c r="DL12" s="39">
        <v>2880</v>
      </c>
      <c r="DM12" s="39">
        <v>2530</v>
      </c>
      <c r="DN12" s="39">
        <v>2740</v>
      </c>
      <c r="DO12" s="39">
        <v>2670</v>
      </c>
      <c r="DP12" s="39">
        <v>1960</v>
      </c>
      <c r="DR12" s="42" t="s">
        <v>101</v>
      </c>
      <c r="EB12" s="23"/>
      <c r="EK12" s="35"/>
      <c r="EL12" s="35"/>
      <c r="EM12" s="35"/>
      <c r="EN12" s="35"/>
      <c r="EO12" s="35"/>
      <c r="EP12" s="35"/>
    </row>
    <row r="13" spans="1:151" s="34" customFormat="1" x14ac:dyDescent="0.5">
      <c r="A13">
        <v>90700</v>
      </c>
      <c r="B13" t="s">
        <v>19</v>
      </c>
      <c r="C13" s="38" t="s">
        <v>102</v>
      </c>
      <c r="D13" s="39">
        <v>0</v>
      </c>
      <c r="E13" s="39">
        <v>0</v>
      </c>
      <c r="F13" s="39">
        <v>0</v>
      </c>
      <c r="G13" s="39">
        <v>0</v>
      </c>
      <c r="H13" s="39">
        <v>0</v>
      </c>
      <c r="I13" s="39">
        <v>0</v>
      </c>
      <c r="J13" s="39">
        <v>0</v>
      </c>
      <c r="K13" s="39">
        <v>0</v>
      </c>
      <c r="L13" s="39">
        <v>0</v>
      </c>
      <c r="M13" s="39">
        <v>0</v>
      </c>
      <c r="N13" s="39">
        <v>0</v>
      </c>
      <c r="O13" s="39">
        <v>0</v>
      </c>
      <c r="P13" s="39">
        <v>0</v>
      </c>
      <c r="Q13" s="39">
        <v>0</v>
      </c>
      <c r="R13" s="39">
        <v>320</v>
      </c>
      <c r="S13" s="39">
        <v>160</v>
      </c>
      <c r="T13" s="41">
        <v>290</v>
      </c>
      <c r="U13" s="41">
        <v>50</v>
      </c>
      <c r="V13" s="41">
        <v>20</v>
      </c>
      <c r="W13" s="41">
        <v>30</v>
      </c>
      <c r="X13" s="41">
        <v>30</v>
      </c>
      <c r="Y13" s="41">
        <v>50</v>
      </c>
      <c r="Z13" s="41">
        <v>30</v>
      </c>
      <c r="AA13" s="41">
        <v>17160</v>
      </c>
      <c r="AB13" s="41">
        <v>12430</v>
      </c>
      <c r="AC13" s="41">
        <v>14050</v>
      </c>
      <c r="AD13" s="41">
        <v>10660</v>
      </c>
      <c r="AE13" s="41">
        <v>100</v>
      </c>
      <c r="AF13" s="41">
        <v>100</v>
      </c>
      <c r="AG13" s="41">
        <v>140</v>
      </c>
      <c r="AH13" s="41">
        <v>130</v>
      </c>
      <c r="AI13" s="41">
        <v>40</v>
      </c>
      <c r="AJ13" s="39">
        <v>100</v>
      </c>
      <c r="AK13" s="39">
        <v>130</v>
      </c>
      <c r="AL13" s="39">
        <v>130</v>
      </c>
      <c r="AM13" s="39">
        <v>21210</v>
      </c>
      <c r="AN13" s="39">
        <v>110</v>
      </c>
      <c r="AO13" s="39">
        <v>150</v>
      </c>
      <c r="AP13" s="39">
        <v>230</v>
      </c>
      <c r="AQ13" s="39">
        <v>7360</v>
      </c>
      <c r="AR13" s="39">
        <v>4515</v>
      </c>
      <c r="AS13" s="39">
        <v>4500</v>
      </c>
      <c r="AT13" s="39">
        <v>120</v>
      </c>
      <c r="AU13" s="39">
        <v>0</v>
      </c>
      <c r="AV13" s="39">
        <v>0</v>
      </c>
      <c r="AW13" s="39">
        <v>0</v>
      </c>
      <c r="AX13" s="39">
        <v>0</v>
      </c>
      <c r="AY13" s="39">
        <v>0</v>
      </c>
      <c r="AZ13" s="39">
        <v>0</v>
      </c>
      <c r="BA13" s="39">
        <v>0</v>
      </c>
      <c r="BB13" s="39">
        <v>0</v>
      </c>
      <c r="BC13" s="39">
        <v>0</v>
      </c>
      <c r="BD13" s="39">
        <v>0</v>
      </c>
      <c r="BE13" s="39">
        <v>110</v>
      </c>
      <c r="BF13" s="39">
        <v>40</v>
      </c>
      <c r="BG13" s="39">
        <v>100</v>
      </c>
      <c r="BH13" s="39">
        <v>100</v>
      </c>
      <c r="BI13" s="39">
        <v>100</v>
      </c>
      <c r="BJ13" s="39">
        <v>100</v>
      </c>
      <c r="BK13" s="39">
        <v>100</v>
      </c>
      <c r="BL13" s="39">
        <v>150</v>
      </c>
      <c r="BM13" s="39">
        <v>100</v>
      </c>
      <c r="BN13" s="39">
        <v>100</v>
      </c>
      <c r="BO13" s="39">
        <v>0</v>
      </c>
      <c r="BP13" s="39">
        <v>100</v>
      </c>
      <c r="BQ13" s="39">
        <v>100</v>
      </c>
      <c r="BR13" s="39">
        <v>100</v>
      </c>
      <c r="BS13" s="39">
        <v>100</v>
      </c>
      <c r="BT13" s="39">
        <v>100</v>
      </c>
      <c r="BU13" s="39">
        <v>100</v>
      </c>
      <c r="BV13" s="39">
        <v>100</v>
      </c>
      <c r="BW13" s="39">
        <v>100</v>
      </c>
      <c r="BX13" s="39">
        <v>100</v>
      </c>
      <c r="BY13" s="39">
        <v>100</v>
      </c>
      <c r="BZ13" s="39">
        <v>100</v>
      </c>
      <c r="CA13" s="39">
        <v>100</v>
      </c>
      <c r="CB13" s="39">
        <v>100</v>
      </c>
      <c r="CC13" s="39">
        <v>100</v>
      </c>
      <c r="CD13" s="39">
        <v>100</v>
      </c>
      <c r="CE13" s="39">
        <v>100</v>
      </c>
      <c r="CF13" s="39">
        <v>100</v>
      </c>
      <c r="CG13" s="39">
        <v>600</v>
      </c>
      <c r="CH13" s="39">
        <v>500</v>
      </c>
      <c r="CI13" s="39">
        <v>250</v>
      </c>
      <c r="CJ13" s="39">
        <v>500</v>
      </c>
      <c r="CK13" s="39">
        <v>200</v>
      </c>
      <c r="CL13" s="39">
        <v>300</v>
      </c>
      <c r="CM13" s="39">
        <v>200</v>
      </c>
      <c r="CN13" s="39">
        <v>300</v>
      </c>
      <c r="CO13" s="39">
        <v>300</v>
      </c>
      <c r="CP13" s="39">
        <v>250</v>
      </c>
      <c r="CQ13" s="39">
        <v>300</v>
      </c>
      <c r="CR13" s="39">
        <v>300</v>
      </c>
      <c r="CS13" s="39">
        <v>300</v>
      </c>
      <c r="CT13" s="39">
        <v>250</v>
      </c>
      <c r="CU13" s="39">
        <v>220</v>
      </c>
      <c r="CV13" s="39">
        <v>200</v>
      </c>
      <c r="CW13" s="39">
        <v>300</v>
      </c>
      <c r="CX13" s="39">
        <v>350</v>
      </c>
      <c r="CY13" s="39">
        <v>300</v>
      </c>
      <c r="CZ13" s="39">
        <v>250</v>
      </c>
      <c r="DA13" s="39">
        <v>250</v>
      </c>
      <c r="DB13" s="39">
        <v>200</v>
      </c>
      <c r="DC13" s="39">
        <v>0</v>
      </c>
      <c r="DD13" s="39">
        <v>250</v>
      </c>
      <c r="DE13" s="39">
        <v>200</v>
      </c>
      <c r="DF13" s="39">
        <v>300</v>
      </c>
      <c r="DG13" s="39">
        <v>400</v>
      </c>
      <c r="DH13" s="39">
        <v>300</v>
      </c>
      <c r="DI13" s="39">
        <v>400</v>
      </c>
      <c r="DJ13" s="39">
        <v>300</v>
      </c>
      <c r="DK13" s="39">
        <v>230</v>
      </c>
      <c r="DL13" s="39">
        <v>210</v>
      </c>
      <c r="DM13" s="39">
        <v>270</v>
      </c>
      <c r="DN13" s="39">
        <v>210</v>
      </c>
      <c r="DO13" s="39">
        <v>200</v>
      </c>
      <c r="DP13" s="39">
        <v>170</v>
      </c>
      <c r="DR13" s="42" t="s">
        <v>101</v>
      </c>
      <c r="EB13" s="23"/>
      <c r="EK13" s="35"/>
      <c r="EL13" s="35"/>
      <c r="EM13" s="35"/>
      <c r="EN13" s="35"/>
      <c r="EO13" s="35"/>
      <c r="EP13" s="35"/>
    </row>
    <row r="14" spans="1:151" s="34" customFormat="1" x14ac:dyDescent="0.5">
      <c r="A14">
        <v>90723</v>
      </c>
      <c r="B14" t="s">
        <v>23</v>
      </c>
      <c r="C14" s="38" t="s">
        <v>103</v>
      </c>
      <c r="D14" s="39">
        <v>0</v>
      </c>
      <c r="E14" s="39">
        <v>0</v>
      </c>
      <c r="F14" s="39">
        <v>2230</v>
      </c>
      <c r="G14" s="39">
        <v>1085</v>
      </c>
      <c r="H14" s="39">
        <v>970</v>
      </c>
      <c r="I14" s="39">
        <v>700</v>
      </c>
      <c r="J14" s="39">
        <v>740</v>
      </c>
      <c r="K14" s="39">
        <v>410</v>
      </c>
      <c r="L14" s="39">
        <v>1320</v>
      </c>
      <c r="M14" s="39">
        <v>390</v>
      </c>
      <c r="N14" s="39">
        <v>0</v>
      </c>
      <c r="O14" s="39">
        <v>0</v>
      </c>
      <c r="P14" s="39"/>
      <c r="Q14" s="39">
        <v>460</v>
      </c>
      <c r="R14" s="39">
        <v>810</v>
      </c>
      <c r="S14" s="39">
        <v>3710</v>
      </c>
      <c r="T14" s="41">
        <v>2360</v>
      </c>
      <c r="U14" s="41">
        <v>1200</v>
      </c>
      <c r="V14" s="41">
        <v>1080</v>
      </c>
      <c r="W14" s="41">
        <v>1190</v>
      </c>
      <c r="X14" s="41">
        <v>1360</v>
      </c>
      <c r="Y14" s="41">
        <v>1090</v>
      </c>
      <c r="Z14" s="41">
        <v>1050</v>
      </c>
      <c r="AA14" s="41">
        <v>1240</v>
      </c>
      <c r="AB14" s="41">
        <v>1670</v>
      </c>
      <c r="AC14" s="41">
        <v>1350</v>
      </c>
      <c r="AD14" s="41">
        <v>1390</v>
      </c>
      <c r="AE14" s="41">
        <v>5390</v>
      </c>
      <c r="AF14" s="41">
        <v>1460</v>
      </c>
      <c r="AG14" s="41">
        <v>5710</v>
      </c>
      <c r="AH14" s="41">
        <v>3890</v>
      </c>
      <c r="AI14" s="41">
        <v>1110</v>
      </c>
      <c r="AJ14" s="39">
        <v>4724</v>
      </c>
      <c r="AK14" s="39">
        <v>6020</v>
      </c>
      <c r="AL14" s="39">
        <v>3250</v>
      </c>
      <c r="AM14" s="39">
        <v>0</v>
      </c>
      <c r="AN14" s="39">
        <v>0</v>
      </c>
      <c r="AO14" s="39">
        <v>0</v>
      </c>
      <c r="AP14" s="39">
        <v>1586</v>
      </c>
      <c r="AQ14" s="39">
        <v>5140</v>
      </c>
      <c r="AR14" s="39">
        <v>5500</v>
      </c>
      <c r="AS14" s="39">
        <v>11480</v>
      </c>
      <c r="AT14" s="39">
        <v>2000</v>
      </c>
      <c r="AU14" s="39">
        <v>11340</v>
      </c>
      <c r="AV14" s="39">
        <v>11300</v>
      </c>
      <c r="AW14" s="39">
        <v>9550</v>
      </c>
      <c r="AX14" s="39">
        <v>14980</v>
      </c>
      <c r="AY14" s="39">
        <v>14040</v>
      </c>
      <c r="AZ14" s="39">
        <v>3990</v>
      </c>
      <c r="BA14" s="39">
        <v>4040</v>
      </c>
      <c r="BB14" s="39">
        <v>3990</v>
      </c>
      <c r="BC14" s="39">
        <v>4060</v>
      </c>
      <c r="BD14" s="39">
        <v>3980</v>
      </c>
      <c r="BE14" s="39">
        <v>1240</v>
      </c>
      <c r="BF14" s="39">
        <v>1120</v>
      </c>
      <c r="BG14" s="39">
        <v>1230</v>
      </c>
      <c r="BH14" s="39">
        <v>3000</v>
      </c>
      <c r="BI14" s="39">
        <v>1130</v>
      </c>
      <c r="BJ14" s="39">
        <v>5000</v>
      </c>
      <c r="BK14" s="39">
        <v>6000</v>
      </c>
      <c r="BL14" s="39">
        <v>5000</v>
      </c>
      <c r="BM14" s="39">
        <v>4500</v>
      </c>
      <c r="BN14" s="39">
        <v>5000</v>
      </c>
      <c r="BO14" s="39">
        <v>0</v>
      </c>
      <c r="BP14" s="39">
        <v>5000</v>
      </c>
      <c r="BQ14" s="39">
        <v>6000</v>
      </c>
      <c r="BR14" s="39">
        <v>4000</v>
      </c>
      <c r="BS14" s="39">
        <v>4000</v>
      </c>
      <c r="BT14" s="39">
        <v>4000</v>
      </c>
      <c r="BU14" s="39">
        <v>6500</v>
      </c>
      <c r="BV14" s="39">
        <v>6000</v>
      </c>
      <c r="BW14" s="39">
        <v>5000</v>
      </c>
      <c r="BX14" s="39">
        <v>6000</v>
      </c>
      <c r="BY14" s="39">
        <v>7000</v>
      </c>
      <c r="BZ14" s="39">
        <v>4000</v>
      </c>
      <c r="CA14" s="39">
        <v>0</v>
      </c>
      <c r="CB14" s="39">
        <v>0</v>
      </c>
      <c r="CC14" s="39">
        <v>5000</v>
      </c>
      <c r="CD14" s="39">
        <v>4120</v>
      </c>
      <c r="CE14" s="39">
        <v>4120</v>
      </c>
      <c r="CF14" s="39">
        <v>4120</v>
      </c>
      <c r="CG14" s="39">
        <v>5300</v>
      </c>
      <c r="CH14" s="39">
        <v>5000</v>
      </c>
      <c r="CI14" s="39">
        <v>5000</v>
      </c>
      <c r="CJ14" s="39">
        <v>7500</v>
      </c>
      <c r="CK14" s="39">
        <v>5000</v>
      </c>
      <c r="CL14" s="39">
        <v>5000</v>
      </c>
      <c r="CM14" s="39">
        <v>4120</v>
      </c>
      <c r="CN14" s="39">
        <v>4800</v>
      </c>
      <c r="CO14" s="39">
        <v>4000</v>
      </c>
      <c r="CP14" s="39">
        <v>4000</v>
      </c>
      <c r="CQ14" s="39">
        <v>4600</v>
      </c>
      <c r="CR14" s="39">
        <v>4100</v>
      </c>
      <c r="CS14" s="39">
        <v>4200</v>
      </c>
      <c r="CT14" s="39">
        <v>4100</v>
      </c>
      <c r="CU14" s="39">
        <v>3400</v>
      </c>
      <c r="CV14" s="39">
        <v>3800</v>
      </c>
      <c r="CW14" s="39">
        <v>3700</v>
      </c>
      <c r="CX14" s="39">
        <v>3900</v>
      </c>
      <c r="CY14" s="39">
        <v>3400</v>
      </c>
      <c r="CZ14" s="39">
        <v>3600</v>
      </c>
      <c r="DA14" s="39">
        <v>3800</v>
      </c>
      <c r="DB14" s="39">
        <v>3500</v>
      </c>
      <c r="DC14" s="39">
        <v>3900</v>
      </c>
      <c r="DD14" s="39">
        <v>3650</v>
      </c>
      <c r="DE14" s="39">
        <v>3650</v>
      </c>
      <c r="DF14" s="39">
        <v>3900</v>
      </c>
      <c r="DG14" s="39">
        <v>2990</v>
      </c>
      <c r="DH14" s="39">
        <v>4200</v>
      </c>
      <c r="DI14" s="39">
        <v>3400</v>
      </c>
      <c r="DJ14" s="39">
        <v>4300</v>
      </c>
      <c r="DK14" s="39">
        <v>4190</v>
      </c>
      <c r="DL14" s="39">
        <v>4120</v>
      </c>
      <c r="DM14" s="39">
        <v>3610</v>
      </c>
      <c r="DN14" s="39">
        <v>3680</v>
      </c>
      <c r="DO14" s="39">
        <v>4230</v>
      </c>
      <c r="DP14" s="39">
        <v>3200</v>
      </c>
      <c r="DR14" s="42" t="s">
        <v>101</v>
      </c>
      <c r="EB14" s="23"/>
      <c r="EK14" s="35"/>
      <c r="EL14" s="35"/>
      <c r="EM14" s="35"/>
      <c r="EN14" s="35"/>
      <c r="EO14" s="35"/>
      <c r="EP14" s="35"/>
    </row>
    <row r="15" spans="1:151" s="34" customFormat="1" x14ac:dyDescent="0.5">
      <c r="A15">
        <v>90698</v>
      </c>
      <c r="B15" t="s">
        <v>25</v>
      </c>
      <c r="C15" s="38" t="s">
        <v>26</v>
      </c>
      <c r="D15" s="39">
        <v>5960</v>
      </c>
      <c r="E15" s="39">
        <v>0</v>
      </c>
      <c r="F15" s="39">
        <v>2480</v>
      </c>
      <c r="G15" s="39">
        <v>7580</v>
      </c>
      <c r="H15" s="39">
        <v>5580</v>
      </c>
      <c r="I15" s="39">
        <v>5010</v>
      </c>
      <c r="J15" s="39">
        <v>4840</v>
      </c>
      <c r="K15" s="39">
        <v>5050</v>
      </c>
      <c r="L15" s="39">
        <v>5530</v>
      </c>
      <c r="M15" s="39">
        <v>4930</v>
      </c>
      <c r="N15" s="39">
        <v>2660</v>
      </c>
      <c r="O15" s="39">
        <v>7255</v>
      </c>
      <c r="P15" s="39">
        <v>4540</v>
      </c>
      <c r="Q15" s="39">
        <v>4490</v>
      </c>
      <c r="R15" s="39">
        <v>6110</v>
      </c>
      <c r="S15" s="39">
        <v>4990</v>
      </c>
      <c r="T15" s="41">
        <v>6840</v>
      </c>
      <c r="U15" s="41">
        <v>5300</v>
      </c>
      <c r="V15" s="41">
        <v>4800</v>
      </c>
      <c r="W15" s="41">
        <v>5230</v>
      </c>
      <c r="X15" s="41">
        <v>5510</v>
      </c>
      <c r="Y15" s="41">
        <v>5930</v>
      </c>
      <c r="Z15" s="41">
        <v>4685</v>
      </c>
      <c r="AA15" s="41">
        <v>0</v>
      </c>
      <c r="AB15" s="41">
        <v>0</v>
      </c>
      <c r="AC15" s="41">
        <v>0</v>
      </c>
      <c r="AD15" s="41">
        <v>0</v>
      </c>
      <c r="AE15" s="41">
        <v>0</v>
      </c>
      <c r="AF15" s="41">
        <v>0</v>
      </c>
      <c r="AG15" s="41">
        <v>0</v>
      </c>
      <c r="AH15" s="41">
        <v>0</v>
      </c>
      <c r="AI15" s="41">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8000</v>
      </c>
      <c r="BB15" s="39">
        <v>1230</v>
      </c>
      <c r="BC15" s="39">
        <v>9000</v>
      </c>
      <c r="BD15" s="39">
        <v>9000</v>
      </c>
      <c r="BE15" s="39">
        <v>7220</v>
      </c>
      <c r="BF15" s="39">
        <v>7150</v>
      </c>
      <c r="BG15" s="39">
        <v>6980</v>
      </c>
      <c r="BH15" s="39">
        <v>8210</v>
      </c>
      <c r="BI15" s="39">
        <v>7560</v>
      </c>
      <c r="BJ15" s="39">
        <v>7000</v>
      </c>
      <c r="BK15" s="39">
        <v>8500</v>
      </c>
      <c r="BL15" s="39">
        <v>9000</v>
      </c>
      <c r="BM15" s="39">
        <v>6500</v>
      </c>
      <c r="BN15" s="39">
        <v>7000</v>
      </c>
      <c r="BO15" s="39">
        <v>0</v>
      </c>
      <c r="BP15" s="39">
        <v>7000</v>
      </c>
      <c r="BQ15" s="39">
        <v>6000</v>
      </c>
      <c r="BR15" s="39">
        <v>6500</v>
      </c>
      <c r="BS15" s="39">
        <v>4000</v>
      </c>
      <c r="BT15" s="39">
        <v>4000</v>
      </c>
      <c r="BU15" s="39">
        <v>0</v>
      </c>
      <c r="BV15" s="39">
        <v>0</v>
      </c>
      <c r="BW15" s="39">
        <v>0</v>
      </c>
      <c r="BX15" s="39">
        <v>0</v>
      </c>
      <c r="BY15" s="39">
        <v>0</v>
      </c>
      <c r="BZ15" s="39">
        <v>0</v>
      </c>
      <c r="CA15" s="39">
        <v>0</v>
      </c>
      <c r="CB15" s="39">
        <v>0</v>
      </c>
      <c r="CC15" s="39">
        <v>0</v>
      </c>
      <c r="CD15" s="39">
        <v>0</v>
      </c>
      <c r="CE15" s="39">
        <v>0</v>
      </c>
      <c r="CF15" s="39">
        <v>0</v>
      </c>
      <c r="CG15" s="39">
        <v>3000</v>
      </c>
      <c r="CH15" s="39">
        <v>5500</v>
      </c>
      <c r="CI15" s="39">
        <v>4500</v>
      </c>
      <c r="CJ15" s="39">
        <v>7000</v>
      </c>
      <c r="CK15" s="39">
        <v>3000</v>
      </c>
      <c r="CL15" s="39">
        <v>4000</v>
      </c>
      <c r="CM15" s="39">
        <v>4120</v>
      </c>
      <c r="CN15" s="39">
        <v>4500</v>
      </c>
      <c r="CO15" s="39">
        <v>4200</v>
      </c>
      <c r="CP15" s="39">
        <v>3300</v>
      </c>
      <c r="CQ15" s="39">
        <v>3800</v>
      </c>
      <c r="CR15" s="39">
        <v>3300</v>
      </c>
      <c r="CS15" s="39">
        <v>3800</v>
      </c>
      <c r="CT15" s="39">
        <v>4000</v>
      </c>
      <c r="CU15" s="39">
        <v>3500</v>
      </c>
      <c r="CV15" s="39">
        <v>3300</v>
      </c>
      <c r="CW15" s="39">
        <v>4100</v>
      </c>
      <c r="CX15" s="39">
        <v>4400</v>
      </c>
      <c r="CY15" s="39">
        <v>4000</v>
      </c>
      <c r="CZ15" s="39">
        <v>3300</v>
      </c>
      <c r="DA15" s="39">
        <v>4200</v>
      </c>
      <c r="DB15" s="39">
        <v>4000</v>
      </c>
      <c r="DC15" s="39">
        <v>4500</v>
      </c>
      <c r="DD15" s="39">
        <v>4120</v>
      </c>
      <c r="DE15" s="39">
        <v>3800</v>
      </c>
      <c r="DF15" s="39">
        <v>4500</v>
      </c>
      <c r="DG15" s="39">
        <v>3300</v>
      </c>
      <c r="DH15" s="39">
        <v>4300</v>
      </c>
      <c r="DI15" s="39">
        <v>3300</v>
      </c>
      <c r="DJ15" s="39">
        <v>4600</v>
      </c>
      <c r="DK15" s="39">
        <v>4230</v>
      </c>
      <c r="DL15" s="39">
        <v>4420</v>
      </c>
      <c r="DM15" s="39">
        <v>4080</v>
      </c>
      <c r="DN15" s="39">
        <v>4140</v>
      </c>
      <c r="DO15" s="39">
        <v>4560</v>
      </c>
      <c r="DP15" s="39">
        <v>3140</v>
      </c>
      <c r="DR15" s="42" t="s">
        <v>101</v>
      </c>
      <c r="EB15" s="23"/>
      <c r="EK15" s="35"/>
      <c r="EL15" s="35"/>
      <c r="EM15" s="35"/>
      <c r="EN15" s="35"/>
      <c r="EO15" s="35"/>
      <c r="EP15" s="35"/>
    </row>
    <row r="16" spans="1:151" s="34" customFormat="1" x14ac:dyDescent="0.5">
      <c r="A16">
        <v>90696</v>
      </c>
      <c r="B16" t="s">
        <v>296</v>
      </c>
      <c r="C16" s="38" t="s">
        <v>104</v>
      </c>
      <c r="D16" s="39">
        <v>0</v>
      </c>
      <c r="E16" s="39">
        <v>0</v>
      </c>
      <c r="F16" s="39">
        <v>0</v>
      </c>
      <c r="G16" s="39">
        <v>0</v>
      </c>
      <c r="H16" s="39">
        <v>0</v>
      </c>
      <c r="I16" s="39">
        <v>0</v>
      </c>
      <c r="J16" s="39">
        <v>0</v>
      </c>
      <c r="K16" s="39">
        <v>0</v>
      </c>
      <c r="L16" s="39">
        <v>0</v>
      </c>
      <c r="M16" s="39">
        <v>0</v>
      </c>
      <c r="N16" s="39">
        <v>0</v>
      </c>
      <c r="O16" s="39">
        <v>0</v>
      </c>
      <c r="P16" s="39">
        <v>0</v>
      </c>
      <c r="Q16" s="39">
        <v>0</v>
      </c>
      <c r="R16" s="39">
        <v>0</v>
      </c>
      <c r="S16" s="39">
        <v>1020</v>
      </c>
      <c r="T16" s="41">
        <v>630</v>
      </c>
      <c r="U16" s="41">
        <v>60</v>
      </c>
      <c r="V16" s="41">
        <v>50</v>
      </c>
      <c r="W16" s="41">
        <v>50</v>
      </c>
      <c r="X16" s="41">
        <v>30</v>
      </c>
      <c r="Y16" s="41">
        <v>50</v>
      </c>
      <c r="Z16" s="41">
        <v>60</v>
      </c>
      <c r="AA16" s="41">
        <v>90</v>
      </c>
      <c r="AB16" s="41">
        <v>60</v>
      </c>
      <c r="AC16" s="41">
        <v>80</v>
      </c>
      <c r="AD16" s="41">
        <v>70</v>
      </c>
      <c r="AE16" s="41">
        <v>100</v>
      </c>
      <c r="AF16" s="41">
        <v>100</v>
      </c>
      <c r="AG16" s="41">
        <v>2090</v>
      </c>
      <c r="AH16" s="41">
        <v>1200</v>
      </c>
      <c r="AI16" s="41">
        <v>370</v>
      </c>
      <c r="AJ16" s="39">
        <v>659</v>
      </c>
      <c r="AK16" s="39">
        <v>640</v>
      </c>
      <c r="AL16" s="39">
        <v>770</v>
      </c>
      <c r="AM16" s="39">
        <v>3063</v>
      </c>
      <c r="AN16" s="39">
        <v>2320</v>
      </c>
      <c r="AO16" s="39">
        <v>2480</v>
      </c>
      <c r="AP16" s="39">
        <v>2401</v>
      </c>
      <c r="AQ16" s="39">
        <v>3430</v>
      </c>
      <c r="AR16" s="39">
        <v>4050</v>
      </c>
      <c r="AS16" s="39">
        <v>2825</v>
      </c>
      <c r="AT16" s="39">
        <v>1500</v>
      </c>
      <c r="AU16" s="39">
        <v>0</v>
      </c>
      <c r="AV16" s="39">
        <v>0</v>
      </c>
      <c r="AW16" s="39">
        <v>0</v>
      </c>
      <c r="AX16" s="39">
        <v>1830</v>
      </c>
      <c r="AY16" s="39">
        <v>1900</v>
      </c>
      <c r="AZ16" s="39">
        <v>0</v>
      </c>
      <c r="BA16" s="39">
        <v>0</v>
      </c>
      <c r="BB16" s="39">
        <v>0</v>
      </c>
      <c r="BC16" s="39">
        <v>1930</v>
      </c>
      <c r="BD16" s="39">
        <v>0</v>
      </c>
      <c r="BE16" s="39">
        <v>0</v>
      </c>
      <c r="BF16" s="39">
        <v>0</v>
      </c>
      <c r="BG16" s="39">
        <v>1410</v>
      </c>
      <c r="BH16" s="39">
        <v>1250</v>
      </c>
      <c r="BI16" s="39">
        <v>0</v>
      </c>
      <c r="BJ16" s="39">
        <v>0</v>
      </c>
      <c r="BK16" s="39">
        <v>0</v>
      </c>
      <c r="BL16" s="39">
        <v>2990</v>
      </c>
      <c r="BM16" s="39">
        <v>2200</v>
      </c>
      <c r="BN16" s="39">
        <v>2500</v>
      </c>
      <c r="BO16" s="39">
        <v>0</v>
      </c>
      <c r="BP16" s="39">
        <v>2500</v>
      </c>
      <c r="BQ16" s="39">
        <v>2500</v>
      </c>
      <c r="BR16" s="39">
        <v>1500</v>
      </c>
      <c r="BS16" s="39">
        <v>1000</v>
      </c>
      <c r="BT16" s="39">
        <v>1500</v>
      </c>
      <c r="BU16" s="39">
        <v>1500</v>
      </c>
      <c r="BV16" s="39">
        <v>3000</v>
      </c>
      <c r="BW16" s="39">
        <v>0</v>
      </c>
      <c r="BX16" s="39">
        <v>0</v>
      </c>
      <c r="BY16" s="39">
        <v>0</v>
      </c>
      <c r="BZ16" s="39">
        <v>1500</v>
      </c>
      <c r="CA16" s="39">
        <v>2570</v>
      </c>
      <c r="CB16" s="39">
        <v>2580</v>
      </c>
      <c r="CC16" s="39">
        <v>2580</v>
      </c>
      <c r="CD16" s="39">
        <v>1550</v>
      </c>
      <c r="CE16" s="39">
        <v>2000</v>
      </c>
      <c r="CF16" s="39">
        <v>1600</v>
      </c>
      <c r="CG16" s="39">
        <v>1800</v>
      </c>
      <c r="CH16" s="39">
        <v>2000</v>
      </c>
      <c r="CI16" s="39">
        <v>2300</v>
      </c>
      <c r="CJ16" s="39">
        <v>3500</v>
      </c>
      <c r="CK16" s="39">
        <v>2500</v>
      </c>
      <c r="CL16" s="39">
        <v>2500</v>
      </c>
      <c r="CM16" s="39">
        <v>1500</v>
      </c>
      <c r="CN16" s="39">
        <v>3300</v>
      </c>
      <c r="CO16" s="39">
        <v>3000</v>
      </c>
      <c r="CP16" s="39">
        <v>2400</v>
      </c>
      <c r="CQ16" s="39">
        <v>2100</v>
      </c>
      <c r="CR16" s="39">
        <v>1800</v>
      </c>
      <c r="CS16" s="39">
        <v>1500</v>
      </c>
      <c r="CT16" s="39">
        <v>1500</v>
      </c>
      <c r="CU16" s="39">
        <v>1700</v>
      </c>
      <c r="CV16" s="39">
        <v>1900</v>
      </c>
      <c r="CW16" s="39">
        <v>2500</v>
      </c>
      <c r="CX16" s="39">
        <v>2900</v>
      </c>
      <c r="CY16" s="39">
        <v>1800</v>
      </c>
      <c r="CZ16" s="39">
        <v>2000</v>
      </c>
      <c r="DA16" s="39">
        <v>2700</v>
      </c>
      <c r="DB16" s="39">
        <v>2200</v>
      </c>
      <c r="DC16" s="39">
        <v>2000</v>
      </c>
      <c r="DD16" s="39">
        <v>0</v>
      </c>
      <c r="DE16" s="39">
        <v>0</v>
      </c>
      <c r="DF16" s="39">
        <v>0</v>
      </c>
      <c r="DG16" s="39">
        <v>0</v>
      </c>
      <c r="DH16" s="39">
        <v>0</v>
      </c>
      <c r="DI16" s="39">
        <v>1600</v>
      </c>
      <c r="DJ16" s="39">
        <v>2600</v>
      </c>
      <c r="DK16" s="39">
        <v>2460</v>
      </c>
      <c r="DL16" s="39">
        <v>2260</v>
      </c>
      <c r="DM16" s="39">
        <v>2250</v>
      </c>
      <c r="DN16" s="39">
        <v>2190</v>
      </c>
      <c r="DO16" s="39">
        <v>1780</v>
      </c>
      <c r="DP16" s="39">
        <v>1410</v>
      </c>
      <c r="DR16" s="42" t="s">
        <v>101</v>
      </c>
      <c r="EB16" s="23"/>
      <c r="EK16" s="35"/>
      <c r="EL16" s="35"/>
      <c r="EM16" s="35"/>
      <c r="EN16" s="35"/>
      <c r="EO16" s="35"/>
      <c r="EP16" s="35"/>
    </row>
    <row r="17" spans="1:146" s="34" customFormat="1" x14ac:dyDescent="0.5">
      <c r="A17">
        <v>90696</v>
      </c>
      <c r="B17" s="26" t="s">
        <v>20</v>
      </c>
      <c r="C17" s="38" t="s">
        <v>105</v>
      </c>
      <c r="D17" s="39"/>
      <c r="E17" s="39"/>
      <c r="F17" s="39"/>
      <c r="G17" s="39"/>
      <c r="H17" s="39"/>
      <c r="I17" s="39"/>
      <c r="J17" s="39"/>
      <c r="K17" s="39"/>
      <c r="L17" s="39"/>
      <c r="M17" s="39"/>
      <c r="N17" s="39"/>
      <c r="O17" s="39"/>
      <c r="P17" s="39"/>
      <c r="Q17" s="39"/>
      <c r="R17" s="39"/>
      <c r="S17" s="39"/>
      <c r="T17" s="41"/>
      <c r="U17" s="41"/>
      <c r="V17" s="41"/>
      <c r="W17" s="41"/>
      <c r="X17" s="41"/>
      <c r="Y17" s="41"/>
      <c r="Z17" s="41"/>
      <c r="AA17" s="41"/>
      <c r="AB17" s="41"/>
      <c r="AC17" s="41"/>
      <c r="AD17" s="41"/>
      <c r="AE17" s="41"/>
      <c r="AF17" s="41"/>
      <c r="AG17" s="41"/>
      <c r="AH17" s="41"/>
      <c r="AI17" s="41"/>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1500</v>
      </c>
      <c r="CO17" s="39">
        <v>800</v>
      </c>
      <c r="CP17" s="39">
        <v>300</v>
      </c>
      <c r="CQ17" s="39">
        <v>400</v>
      </c>
      <c r="CR17" s="39">
        <v>550</v>
      </c>
      <c r="CS17" s="39">
        <v>560</v>
      </c>
      <c r="CT17" s="39">
        <v>500</v>
      </c>
      <c r="CU17" s="39">
        <v>700</v>
      </c>
      <c r="CV17" s="39">
        <v>800</v>
      </c>
      <c r="CW17" s="39">
        <v>800</v>
      </c>
      <c r="CX17" s="39">
        <v>800</v>
      </c>
      <c r="CY17" s="39">
        <v>800</v>
      </c>
      <c r="CZ17" s="39">
        <v>800</v>
      </c>
      <c r="DA17" s="39">
        <v>800</v>
      </c>
      <c r="DB17" s="39">
        <v>1000</v>
      </c>
      <c r="DC17" s="39">
        <v>700</v>
      </c>
      <c r="DD17" s="39">
        <v>400</v>
      </c>
      <c r="DE17" s="39">
        <v>900</v>
      </c>
      <c r="DF17" s="39">
        <v>900</v>
      </c>
      <c r="DG17" s="39">
        <v>0</v>
      </c>
      <c r="DH17" s="39">
        <v>600</v>
      </c>
      <c r="DI17" s="39">
        <v>620</v>
      </c>
      <c r="DJ17" s="39">
        <v>1000</v>
      </c>
      <c r="DK17" s="39">
        <v>870</v>
      </c>
      <c r="DL17" s="39">
        <v>840</v>
      </c>
      <c r="DM17" s="39">
        <v>1170</v>
      </c>
      <c r="DN17" s="39">
        <v>850</v>
      </c>
      <c r="DO17" s="39">
        <v>890</v>
      </c>
      <c r="DP17" s="39">
        <v>390</v>
      </c>
      <c r="DR17" s="42" t="s">
        <v>101</v>
      </c>
      <c r="EB17" s="23"/>
      <c r="EK17" s="35"/>
      <c r="EL17" s="35"/>
      <c r="EM17" s="35"/>
      <c r="EN17" s="35"/>
      <c r="EO17" s="35"/>
      <c r="EP17" s="35"/>
    </row>
    <row r="18" spans="1:146" s="34" customFormat="1" x14ac:dyDescent="0.5">
      <c r="A18">
        <v>90633</v>
      </c>
      <c r="B18" t="s">
        <v>297</v>
      </c>
      <c r="C18" s="38" t="s">
        <v>106</v>
      </c>
      <c r="D18" s="39">
        <v>4290</v>
      </c>
      <c r="E18" s="39">
        <v>4780</v>
      </c>
      <c r="F18" s="39">
        <v>0</v>
      </c>
      <c r="G18" s="39">
        <v>3830</v>
      </c>
      <c r="H18" s="39">
        <v>4390</v>
      </c>
      <c r="I18" s="39">
        <v>6420</v>
      </c>
      <c r="J18" s="39">
        <v>5320</v>
      </c>
      <c r="K18" s="39">
        <v>3650</v>
      </c>
      <c r="L18" s="39">
        <v>6210</v>
      </c>
      <c r="M18" s="39">
        <v>5410</v>
      </c>
      <c r="N18" s="39">
        <v>6370</v>
      </c>
      <c r="O18" s="39">
        <v>6480</v>
      </c>
      <c r="P18" s="39">
        <v>5880</v>
      </c>
      <c r="Q18" s="39">
        <v>5390</v>
      </c>
      <c r="R18" s="39">
        <v>3740</v>
      </c>
      <c r="S18" s="39">
        <v>5090</v>
      </c>
      <c r="T18" s="41">
        <v>6040</v>
      </c>
      <c r="U18" s="41">
        <v>5090</v>
      </c>
      <c r="V18" s="41">
        <v>4430</v>
      </c>
      <c r="W18" s="41">
        <v>3770</v>
      </c>
      <c r="X18" s="41">
        <v>4590</v>
      </c>
      <c r="Y18" s="41">
        <v>3860</v>
      </c>
      <c r="Z18" s="41">
        <v>5070</v>
      </c>
      <c r="AA18" s="41">
        <v>5540</v>
      </c>
      <c r="AB18" s="41">
        <v>6110</v>
      </c>
      <c r="AC18" s="41">
        <v>5310</v>
      </c>
      <c r="AD18" s="41">
        <v>6290</v>
      </c>
      <c r="AE18" s="41">
        <v>6930</v>
      </c>
      <c r="AF18" s="41">
        <v>8120</v>
      </c>
      <c r="AG18" s="41">
        <v>5200</v>
      </c>
      <c r="AH18" s="41">
        <v>7850</v>
      </c>
      <c r="AI18" s="41">
        <v>4350</v>
      </c>
      <c r="AJ18" s="39">
        <v>5133</v>
      </c>
      <c r="AK18" s="39">
        <v>7370</v>
      </c>
      <c r="AL18" s="39">
        <v>4610</v>
      </c>
      <c r="AM18" s="39">
        <v>6124</v>
      </c>
      <c r="AN18" s="39">
        <v>5910</v>
      </c>
      <c r="AO18" s="39">
        <v>5570</v>
      </c>
      <c r="AP18" s="39">
        <v>5782</v>
      </c>
      <c r="AQ18" s="39">
        <v>7230</v>
      </c>
      <c r="AR18" s="39">
        <v>9000</v>
      </c>
      <c r="AS18" s="39">
        <v>780</v>
      </c>
      <c r="AT18" s="39">
        <v>6700</v>
      </c>
      <c r="AU18" s="39">
        <v>6390</v>
      </c>
      <c r="AV18" s="39">
        <v>6300</v>
      </c>
      <c r="AW18" s="39">
        <v>6430</v>
      </c>
      <c r="AX18" s="39">
        <v>6250</v>
      </c>
      <c r="AY18" s="39">
        <v>6440</v>
      </c>
      <c r="AZ18" s="39">
        <v>6270</v>
      </c>
      <c r="BA18" s="39">
        <v>6390</v>
      </c>
      <c r="BB18" s="39">
        <v>6300</v>
      </c>
      <c r="BC18" s="39">
        <v>6430</v>
      </c>
      <c r="BD18" s="39">
        <v>9110</v>
      </c>
      <c r="BE18" s="39">
        <v>6560</v>
      </c>
      <c r="BF18" s="39">
        <v>5390</v>
      </c>
      <c r="BG18" s="39">
        <v>5280</v>
      </c>
      <c r="BH18" s="39">
        <v>5600</v>
      </c>
      <c r="BI18" s="39">
        <v>6080</v>
      </c>
      <c r="BJ18" s="39">
        <v>6170</v>
      </c>
      <c r="BK18" s="39">
        <v>8170</v>
      </c>
      <c r="BL18" s="39">
        <v>6800</v>
      </c>
      <c r="BM18" s="39">
        <v>7000</v>
      </c>
      <c r="BN18" s="39">
        <v>8000</v>
      </c>
      <c r="BO18" s="39">
        <v>0</v>
      </c>
      <c r="BP18" s="39">
        <v>8000</v>
      </c>
      <c r="BQ18" s="39">
        <v>9000</v>
      </c>
      <c r="BR18" s="39">
        <v>6630</v>
      </c>
      <c r="BS18" s="39">
        <v>6400</v>
      </c>
      <c r="BT18" s="39">
        <v>6000</v>
      </c>
      <c r="BU18" s="39">
        <v>3500</v>
      </c>
      <c r="BV18" s="39">
        <v>6600</v>
      </c>
      <c r="BW18" s="39">
        <v>6500</v>
      </c>
      <c r="BX18" s="39">
        <v>8000</v>
      </c>
      <c r="BY18" s="39">
        <v>8000</v>
      </c>
      <c r="BZ18" s="39">
        <v>7000</v>
      </c>
      <c r="CA18" s="39">
        <v>8240</v>
      </c>
      <c r="CB18" s="39">
        <v>8240</v>
      </c>
      <c r="CC18" s="39">
        <v>9270</v>
      </c>
      <c r="CD18" s="39">
        <v>6830</v>
      </c>
      <c r="CE18" s="39">
        <v>6590</v>
      </c>
      <c r="CF18" s="39">
        <v>4000</v>
      </c>
      <c r="CG18" s="39">
        <v>6500</v>
      </c>
      <c r="CH18" s="39">
        <v>6000</v>
      </c>
      <c r="CI18" s="39">
        <v>5000</v>
      </c>
      <c r="CJ18" s="39">
        <v>8000</v>
      </c>
      <c r="CK18" s="39">
        <v>8240</v>
      </c>
      <c r="CL18" s="39">
        <v>6000</v>
      </c>
      <c r="CM18" s="39">
        <v>6500</v>
      </c>
      <c r="CN18" s="39">
        <v>7500</v>
      </c>
      <c r="CO18" s="39">
        <v>7000</v>
      </c>
      <c r="CP18" s="39">
        <v>5800</v>
      </c>
      <c r="CQ18" s="39">
        <v>5700</v>
      </c>
      <c r="CR18" s="39">
        <v>4800</v>
      </c>
      <c r="CS18" s="39">
        <v>4600</v>
      </c>
      <c r="CT18" s="39">
        <v>4700</v>
      </c>
      <c r="CU18" s="39">
        <v>4400</v>
      </c>
      <c r="CV18" s="39">
        <v>5200</v>
      </c>
      <c r="CW18" s="39">
        <v>5300</v>
      </c>
      <c r="CX18" s="39">
        <v>5800</v>
      </c>
      <c r="CY18" s="39">
        <v>2600</v>
      </c>
      <c r="CZ18" s="39">
        <v>5300</v>
      </c>
      <c r="DA18" s="39">
        <v>7100</v>
      </c>
      <c r="DB18" s="39">
        <v>5200</v>
      </c>
      <c r="DC18" s="39">
        <v>5900</v>
      </c>
      <c r="DD18" s="39">
        <v>4650</v>
      </c>
      <c r="DE18" s="39">
        <v>4280</v>
      </c>
      <c r="DF18" s="39">
        <v>5000</v>
      </c>
      <c r="DG18" s="39">
        <v>2000</v>
      </c>
      <c r="DH18" s="39">
        <v>5000</v>
      </c>
      <c r="DI18" s="39">
        <v>3900</v>
      </c>
      <c r="DJ18" s="39">
        <v>5900</v>
      </c>
      <c r="DK18" s="39">
        <v>5830</v>
      </c>
      <c r="DL18" s="39">
        <v>6350</v>
      </c>
      <c r="DM18" s="39">
        <v>5690</v>
      </c>
      <c r="DN18" s="39">
        <v>5300</v>
      </c>
      <c r="DO18" s="39">
        <v>5560</v>
      </c>
      <c r="DP18" s="39">
        <v>5100</v>
      </c>
      <c r="DR18" s="42" t="s">
        <v>101</v>
      </c>
      <c r="EB18" s="23"/>
      <c r="EK18" s="35"/>
      <c r="EL18" s="35"/>
      <c r="EM18" s="35"/>
      <c r="EN18" s="35"/>
      <c r="EO18" s="35"/>
      <c r="EP18" s="35"/>
    </row>
    <row r="19" spans="1:146" s="34" customFormat="1" x14ac:dyDescent="0.5">
      <c r="A19">
        <v>90633</v>
      </c>
      <c r="B19" t="s">
        <v>298</v>
      </c>
      <c r="C19" s="38" t="s">
        <v>107</v>
      </c>
      <c r="D19" s="39">
        <v>0</v>
      </c>
      <c r="E19" s="39">
        <v>0</v>
      </c>
      <c r="F19" s="39">
        <v>0</v>
      </c>
      <c r="G19" s="39">
        <v>0</v>
      </c>
      <c r="H19" s="39">
        <v>0</v>
      </c>
      <c r="I19" s="39">
        <v>40400</v>
      </c>
      <c r="J19" s="39">
        <v>0</v>
      </c>
      <c r="K19" s="39">
        <v>0</v>
      </c>
      <c r="L19" s="39">
        <v>0</v>
      </c>
      <c r="M19" s="39">
        <v>0</v>
      </c>
      <c r="N19" s="39">
        <v>0</v>
      </c>
      <c r="O19" s="39">
        <v>0</v>
      </c>
      <c r="P19" s="39">
        <v>0</v>
      </c>
      <c r="Q19" s="39">
        <v>0</v>
      </c>
      <c r="R19" s="39">
        <v>860</v>
      </c>
      <c r="S19" s="39">
        <v>860</v>
      </c>
      <c r="T19" s="41">
        <v>830</v>
      </c>
      <c r="U19" s="41">
        <v>140</v>
      </c>
      <c r="V19" s="41">
        <v>440</v>
      </c>
      <c r="W19" s="41">
        <v>350</v>
      </c>
      <c r="X19" s="41">
        <v>520</v>
      </c>
      <c r="Y19" s="41">
        <v>620</v>
      </c>
      <c r="Z19" s="41">
        <v>450</v>
      </c>
      <c r="AA19" s="41">
        <v>650</v>
      </c>
      <c r="AB19" s="41">
        <v>570</v>
      </c>
      <c r="AC19" s="41">
        <v>560</v>
      </c>
      <c r="AD19" s="41">
        <v>900</v>
      </c>
      <c r="AE19" s="41">
        <v>880</v>
      </c>
      <c r="AF19" s="41">
        <v>760</v>
      </c>
      <c r="AG19" s="41">
        <v>300</v>
      </c>
      <c r="AH19" s="41">
        <v>680</v>
      </c>
      <c r="AI19" s="41">
        <v>350</v>
      </c>
      <c r="AJ19" s="39">
        <v>560</v>
      </c>
      <c r="AK19" s="39">
        <v>940</v>
      </c>
      <c r="AL19" s="39">
        <v>350</v>
      </c>
      <c r="AM19" s="39">
        <v>600</v>
      </c>
      <c r="AN19" s="39">
        <v>720</v>
      </c>
      <c r="AO19" s="39">
        <v>500</v>
      </c>
      <c r="AP19" s="39">
        <v>620</v>
      </c>
      <c r="AQ19" s="39">
        <v>770</v>
      </c>
      <c r="AR19" s="39">
        <v>600</v>
      </c>
      <c r="AS19" s="39">
        <v>500</v>
      </c>
      <c r="AT19" s="39">
        <v>800</v>
      </c>
      <c r="AU19" s="39">
        <v>620</v>
      </c>
      <c r="AV19" s="39">
        <v>990</v>
      </c>
      <c r="AW19" s="39">
        <v>630</v>
      </c>
      <c r="AX19" s="39">
        <v>690</v>
      </c>
      <c r="AY19" s="39">
        <v>620</v>
      </c>
      <c r="AZ19" s="39">
        <v>700</v>
      </c>
      <c r="BA19" s="39">
        <v>610</v>
      </c>
      <c r="BB19" s="39">
        <v>700</v>
      </c>
      <c r="BC19" s="39">
        <v>100</v>
      </c>
      <c r="BD19" s="39">
        <v>1000</v>
      </c>
      <c r="BE19" s="39">
        <v>180</v>
      </c>
      <c r="BF19" s="39">
        <v>580</v>
      </c>
      <c r="BG19" s="39">
        <v>460</v>
      </c>
      <c r="BH19" s="39">
        <v>570</v>
      </c>
      <c r="BI19" s="39">
        <v>820</v>
      </c>
      <c r="BJ19" s="39">
        <v>1000</v>
      </c>
      <c r="BK19" s="39">
        <v>1000</v>
      </c>
      <c r="BL19" s="39">
        <v>640</v>
      </c>
      <c r="BM19" s="39">
        <v>700</v>
      </c>
      <c r="BN19" s="39">
        <v>1200</v>
      </c>
      <c r="BO19" s="39">
        <v>0</v>
      </c>
      <c r="BP19" s="39">
        <v>1200</v>
      </c>
      <c r="BQ19" s="39">
        <v>1200</v>
      </c>
      <c r="BR19" s="39">
        <v>700</v>
      </c>
      <c r="BS19" s="39">
        <v>600</v>
      </c>
      <c r="BT19" s="39">
        <v>650</v>
      </c>
      <c r="BU19" s="39">
        <v>600</v>
      </c>
      <c r="BV19" s="39">
        <v>650</v>
      </c>
      <c r="BW19" s="39">
        <v>700</v>
      </c>
      <c r="BX19" s="39">
        <v>1000</v>
      </c>
      <c r="BY19" s="39">
        <v>0</v>
      </c>
      <c r="BZ19" s="39">
        <v>700</v>
      </c>
      <c r="CA19" s="39">
        <v>0</v>
      </c>
      <c r="CB19" s="39">
        <v>0</v>
      </c>
      <c r="CC19" s="39">
        <v>0</v>
      </c>
      <c r="CD19" s="39">
        <v>0</v>
      </c>
      <c r="CE19" s="39">
        <v>1000</v>
      </c>
      <c r="CF19" s="39">
        <v>0</v>
      </c>
      <c r="CG19" s="39">
        <v>620</v>
      </c>
      <c r="CH19" s="39">
        <v>0</v>
      </c>
      <c r="CI19" s="39">
        <v>0</v>
      </c>
      <c r="CJ19" s="39">
        <v>1400</v>
      </c>
      <c r="CK19" s="39">
        <v>1030</v>
      </c>
      <c r="CL19" s="39">
        <v>900</v>
      </c>
      <c r="CM19" s="39">
        <v>900</v>
      </c>
      <c r="CN19" s="39">
        <v>1200</v>
      </c>
      <c r="CO19" s="39">
        <v>1100</v>
      </c>
      <c r="CP19" s="39">
        <v>700</v>
      </c>
      <c r="CQ19" s="39">
        <v>1200</v>
      </c>
      <c r="CR19" s="39">
        <v>700</v>
      </c>
      <c r="CS19" s="39">
        <v>700</v>
      </c>
      <c r="CT19" s="39">
        <v>800</v>
      </c>
      <c r="CU19" s="39">
        <v>700</v>
      </c>
      <c r="CV19" s="39">
        <v>800</v>
      </c>
      <c r="CW19" s="39">
        <v>800</v>
      </c>
      <c r="CX19" s="39">
        <v>1700</v>
      </c>
      <c r="CY19" s="39">
        <v>910</v>
      </c>
      <c r="CZ19" s="39">
        <v>1000</v>
      </c>
      <c r="DA19" s="39">
        <v>1300</v>
      </c>
      <c r="DB19" s="39">
        <v>1000</v>
      </c>
      <c r="DC19" s="39">
        <v>1250</v>
      </c>
      <c r="DD19" s="39">
        <v>1000</v>
      </c>
      <c r="DE19" s="39">
        <v>880</v>
      </c>
      <c r="DF19" s="39">
        <v>1200</v>
      </c>
      <c r="DG19" s="39">
        <v>590</v>
      </c>
      <c r="DH19" s="39">
        <v>1000</v>
      </c>
      <c r="DI19" s="39">
        <v>1000</v>
      </c>
      <c r="DJ19" s="39">
        <v>1300</v>
      </c>
      <c r="DK19" s="39">
        <v>1000</v>
      </c>
      <c r="DL19" s="39">
        <v>1240</v>
      </c>
      <c r="DM19" s="39">
        <v>1100</v>
      </c>
      <c r="DN19" s="39">
        <v>820</v>
      </c>
      <c r="DO19" s="39">
        <v>1340</v>
      </c>
      <c r="DP19" s="39">
        <v>530</v>
      </c>
      <c r="DR19" s="42" t="s">
        <v>101</v>
      </c>
      <c r="EB19" s="23"/>
      <c r="EK19" s="35"/>
      <c r="EL19" s="35"/>
      <c r="EM19" s="35"/>
      <c r="EN19" s="35"/>
      <c r="EO19" s="35"/>
      <c r="EP19" s="35"/>
    </row>
    <row r="20" spans="1:146" s="34" customFormat="1" x14ac:dyDescent="0.5">
      <c r="A20">
        <v>90744</v>
      </c>
      <c r="B20" t="s">
        <v>299</v>
      </c>
      <c r="C20" s="38" t="s">
        <v>108</v>
      </c>
      <c r="D20" s="39">
        <v>9220</v>
      </c>
      <c r="E20" s="39">
        <v>7490</v>
      </c>
      <c r="F20" s="39">
        <v>7420</v>
      </c>
      <c r="G20" s="39">
        <v>7230</v>
      </c>
      <c r="H20" s="39">
        <v>6110</v>
      </c>
      <c r="I20" s="39">
        <v>2940</v>
      </c>
      <c r="J20" s="39">
        <v>2920</v>
      </c>
      <c r="K20" s="39">
        <v>2830</v>
      </c>
      <c r="L20" s="39">
        <v>3020</v>
      </c>
      <c r="M20" s="39">
        <v>4960</v>
      </c>
      <c r="N20" s="39">
        <v>5270</v>
      </c>
      <c r="O20" s="39">
        <v>5420</v>
      </c>
      <c r="P20" s="39">
        <v>5460</v>
      </c>
      <c r="Q20" s="39">
        <v>4190</v>
      </c>
      <c r="R20" s="39">
        <v>5910</v>
      </c>
      <c r="S20" s="39">
        <v>4960</v>
      </c>
      <c r="T20" s="41">
        <v>5960</v>
      </c>
      <c r="U20" s="41">
        <v>4910</v>
      </c>
      <c r="V20" s="41">
        <v>4670</v>
      </c>
      <c r="W20" s="41">
        <v>5000</v>
      </c>
      <c r="X20" s="41">
        <v>5630</v>
      </c>
      <c r="Y20" s="41">
        <v>5020</v>
      </c>
      <c r="Z20" s="41">
        <v>6460</v>
      </c>
      <c r="AA20" s="41">
        <v>6640</v>
      </c>
      <c r="AB20" s="41">
        <v>6980</v>
      </c>
      <c r="AC20" s="41">
        <v>5580</v>
      </c>
      <c r="AD20" s="41">
        <v>6830</v>
      </c>
      <c r="AE20" s="41">
        <v>7030</v>
      </c>
      <c r="AF20" s="41">
        <v>6420</v>
      </c>
      <c r="AG20" s="41">
        <v>4710</v>
      </c>
      <c r="AH20" s="41">
        <v>3760</v>
      </c>
      <c r="AI20" s="41">
        <v>2290</v>
      </c>
      <c r="AJ20" s="39">
        <v>2779</v>
      </c>
      <c r="AK20" s="39">
        <v>2750</v>
      </c>
      <c r="AL20" s="39">
        <v>2930</v>
      </c>
      <c r="AM20" s="39">
        <v>1754</v>
      </c>
      <c r="AN20" s="39">
        <v>6090</v>
      </c>
      <c r="AO20" s="39">
        <v>3480</v>
      </c>
      <c r="AP20" s="39">
        <v>2431</v>
      </c>
      <c r="AQ20" s="39">
        <v>5530</v>
      </c>
      <c r="AR20" s="39">
        <v>5030</v>
      </c>
      <c r="AS20" s="39">
        <v>5540</v>
      </c>
      <c r="AT20" s="39">
        <v>6280</v>
      </c>
      <c r="AU20" s="39">
        <v>4180</v>
      </c>
      <c r="AV20" s="39">
        <v>4250</v>
      </c>
      <c r="AW20" s="39">
        <v>7830</v>
      </c>
      <c r="AX20" s="39">
        <v>8270</v>
      </c>
      <c r="AY20" s="39">
        <v>13800</v>
      </c>
      <c r="AZ20" s="39">
        <v>4240</v>
      </c>
      <c r="BA20" s="39">
        <v>4180</v>
      </c>
      <c r="BB20" s="39">
        <v>4350</v>
      </c>
      <c r="BC20" s="39">
        <v>4120</v>
      </c>
      <c r="BD20" s="39">
        <v>6510</v>
      </c>
      <c r="BE20" s="39">
        <v>6000</v>
      </c>
      <c r="BF20" s="39">
        <v>5700</v>
      </c>
      <c r="BG20" s="39">
        <v>5620</v>
      </c>
      <c r="BH20" s="39">
        <v>6330</v>
      </c>
      <c r="BI20" s="39">
        <v>5100</v>
      </c>
      <c r="BJ20" s="39">
        <v>6500</v>
      </c>
      <c r="BK20" s="39">
        <v>8500</v>
      </c>
      <c r="BL20" s="39">
        <v>8500</v>
      </c>
      <c r="BM20" s="39">
        <v>5000</v>
      </c>
      <c r="BN20" s="39">
        <v>4480</v>
      </c>
      <c r="BO20" s="39">
        <v>0</v>
      </c>
      <c r="BP20" s="39">
        <v>4480</v>
      </c>
      <c r="BQ20" s="39">
        <v>4430</v>
      </c>
      <c r="BR20" s="39">
        <v>4350</v>
      </c>
      <c r="BS20" s="39">
        <v>4000</v>
      </c>
      <c r="BT20" s="39">
        <v>4000</v>
      </c>
      <c r="BU20" s="39">
        <v>3500</v>
      </c>
      <c r="BV20" s="39">
        <v>4250</v>
      </c>
      <c r="BW20" s="39">
        <v>4430</v>
      </c>
      <c r="BX20" s="39">
        <v>4400</v>
      </c>
      <c r="BY20" s="39">
        <v>4400</v>
      </c>
      <c r="BZ20" s="39">
        <v>4300</v>
      </c>
      <c r="CA20" s="39">
        <v>4620</v>
      </c>
      <c r="CB20" s="39">
        <v>4610</v>
      </c>
      <c r="CC20" s="39">
        <v>4560</v>
      </c>
      <c r="CD20" s="39">
        <v>4480</v>
      </c>
      <c r="CE20" s="39">
        <v>3100</v>
      </c>
      <c r="CF20" s="39">
        <v>3100</v>
      </c>
      <c r="CG20" s="39">
        <v>4000</v>
      </c>
      <c r="CH20" s="39">
        <v>4000</v>
      </c>
      <c r="CI20" s="39">
        <v>3500</v>
      </c>
      <c r="CJ20" s="39">
        <v>4500</v>
      </c>
      <c r="CK20" s="39">
        <v>4000</v>
      </c>
      <c r="CL20" s="39">
        <v>4500</v>
      </c>
      <c r="CM20" s="39">
        <v>0</v>
      </c>
      <c r="CN20" s="39">
        <v>5000</v>
      </c>
      <c r="CO20" s="39">
        <v>5000</v>
      </c>
      <c r="CP20" s="39">
        <v>4100</v>
      </c>
      <c r="CQ20" s="39">
        <v>4400</v>
      </c>
      <c r="CR20" s="39">
        <v>3700</v>
      </c>
      <c r="CS20" s="39">
        <v>4500</v>
      </c>
      <c r="CT20" s="39">
        <v>3400</v>
      </c>
      <c r="CU20" s="39">
        <v>3800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R20" s="42" t="s">
        <v>101</v>
      </c>
      <c r="EB20" s="23"/>
      <c r="EK20" s="35"/>
      <c r="EL20" s="35"/>
      <c r="EM20" s="35"/>
      <c r="EN20" s="35"/>
      <c r="EO20" s="35"/>
      <c r="EP20" s="35"/>
    </row>
    <row r="21" spans="1:146" s="34" customFormat="1" x14ac:dyDescent="0.5">
      <c r="A21">
        <v>90743</v>
      </c>
      <c r="B21" t="s">
        <v>34</v>
      </c>
      <c r="C21" s="38" t="s">
        <v>109</v>
      </c>
      <c r="D21" s="39">
        <v>0</v>
      </c>
      <c r="E21" s="39">
        <v>0</v>
      </c>
      <c r="F21" s="39">
        <v>0</v>
      </c>
      <c r="G21" s="39">
        <v>0</v>
      </c>
      <c r="H21" s="39">
        <v>0</v>
      </c>
      <c r="I21" s="39">
        <v>0</v>
      </c>
      <c r="J21" s="39">
        <v>0</v>
      </c>
      <c r="K21" s="39">
        <v>0</v>
      </c>
      <c r="L21" s="39">
        <v>0</v>
      </c>
      <c r="M21" s="39">
        <v>0</v>
      </c>
      <c r="N21" s="39">
        <v>0</v>
      </c>
      <c r="O21" s="39">
        <v>0</v>
      </c>
      <c r="P21" s="39">
        <v>0</v>
      </c>
      <c r="Q21" s="39">
        <v>0</v>
      </c>
      <c r="R21" s="39">
        <v>350</v>
      </c>
      <c r="S21" s="39">
        <v>450</v>
      </c>
      <c r="T21" s="41">
        <v>440</v>
      </c>
      <c r="U21" s="41">
        <v>500</v>
      </c>
      <c r="V21" s="41">
        <v>470</v>
      </c>
      <c r="W21" s="41">
        <v>530</v>
      </c>
      <c r="X21" s="41">
        <v>670</v>
      </c>
      <c r="Y21" s="41">
        <v>390</v>
      </c>
      <c r="Z21" s="41">
        <v>700</v>
      </c>
      <c r="AA21" s="41">
        <v>760</v>
      </c>
      <c r="AB21" s="41">
        <v>720</v>
      </c>
      <c r="AC21" s="41">
        <v>520</v>
      </c>
      <c r="AD21" s="41">
        <v>600</v>
      </c>
      <c r="AE21" s="41">
        <v>750</v>
      </c>
      <c r="AF21" s="41">
        <v>830</v>
      </c>
      <c r="AG21" s="41">
        <v>370</v>
      </c>
      <c r="AH21" s="41">
        <v>360</v>
      </c>
      <c r="AI21" s="41">
        <v>260</v>
      </c>
      <c r="AJ21" s="39">
        <v>550</v>
      </c>
      <c r="AK21" s="39">
        <v>220</v>
      </c>
      <c r="AL21" s="39">
        <v>200</v>
      </c>
      <c r="AM21" s="39">
        <v>230</v>
      </c>
      <c r="AN21" s="39">
        <v>430</v>
      </c>
      <c r="AO21" s="39">
        <v>250</v>
      </c>
      <c r="AP21" s="39">
        <v>270</v>
      </c>
      <c r="AQ21" s="39">
        <v>420</v>
      </c>
      <c r="AR21" s="39">
        <v>400</v>
      </c>
      <c r="AS21" s="39">
        <v>0</v>
      </c>
      <c r="AT21" s="39">
        <v>900</v>
      </c>
      <c r="AU21" s="39">
        <v>300</v>
      </c>
      <c r="AV21" s="39">
        <v>360</v>
      </c>
      <c r="AW21" s="39">
        <v>310</v>
      </c>
      <c r="AX21" s="39">
        <v>350</v>
      </c>
      <c r="AY21" s="39">
        <v>320</v>
      </c>
      <c r="AZ21" s="39">
        <v>350</v>
      </c>
      <c r="BA21" s="39">
        <v>300</v>
      </c>
      <c r="BB21" s="39">
        <v>360</v>
      </c>
      <c r="BC21" s="39">
        <v>310</v>
      </c>
      <c r="BD21" s="39">
        <v>350</v>
      </c>
      <c r="BE21" s="39">
        <v>540</v>
      </c>
      <c r="BF21" s="39">
        <v>510</v>
      </c>
      <c r="BG21" s="39">
        <v>440</v>
      </c>
      <c r="BH21" s="39">
        <v>560</v>
      </c>
      <c r="BI21" s="39">
        <v>330</v>
      </c>
      <c r="BJ21" s="39">
        <v>700</v>
      </c>
      <c r="BK21" s="39">
        <v>1000</v>
      </c>
      <c r="BL21" s="39">
        <v>600</v>
      </c>
      <c r="BM21" s="39">
        <v>600</v>
      </c>
      <c r="BN21" s="39">
        <v>380</v>
      </c>
      <c r="BO21" s="39">
        <v>0</v>
      </c>
      <c r="BP21" s="39">
        <v>380</v>
      </c>
      <c r="BQ21" s="39">
        <v>360</v>
      </c>
      <c r="BR21" s="39">
        <v>330</v>
      </c>
      <c r="BS21" s="39">
        <v>360</v>
      </c>
      <c r="BT21" s="39">
        <v>310</v>
      </c>
      <c r="BU21" s="39">
        <v>370</v>
      </c>
      <c r="BV21" s="39">
        <v>320</v>
      </c>
      <c r="BW21" s="39">
        <v>360</v>
      </c>
      <c r="BX21" s="39">
        <v>330</v>
      </c>
      <c r="BY21" s="39">
        <v>360</v>
      </c>
      <c r="BZ21" s="39">
        <v>310</v>
      </c>
      <c r="CA21" s="39">
        <v>0</v>
      </c>
      <c r="CB21" s="39">
        <v>0</v>
      </c>
      <c r="CC21" s="39">
        <v>0</v>
      </c>
      <c r="CD21" s="39">
        <v>0</v>
      </c>
      <c r="CE21" s="39">
        <v>350</v>
      </c>
      <c r="CF21" s="39">
        <v>0</v>
      </c>
      <c r="CG21" s="39">
        <v>600</v>
      </c>
      <c r="CH21" s="39">
        <v>425</v>
      </c>
      <c r="CI21" s="39">
        <v>370</v>
      </c>
      <c r="CJ21" s="39">
        <v>700</v>
      </c>
      <c r="CK21" s="39">
        <v>400</v>
      </c>
      <c r="CL21" s="39">
        <v>700</v>
      </c>
      <c r="CM21" s="39">
        <v>650</v>
      </c>
      <c r="CN21" s="39">
        <v>0</v>
      </c>
      <c r="CO21" s="39">
        <v>0</v>
      </c>
      <c r="CP21" s="39">
        <v>0</v>
      </c>
      <c r="CQ21" s="39">
        <v>0</v>
      </c>
      <c r="CR21" s="39">
        <v>0</v>
      </c>
      <c r="CS21" s="39">
        <v>0</v>
      </c>
      <c r="CT21" s="39">
        <v>0</v>
      </c>
      <c r="CU21" s="39">
        <v>0</v>
      </c>
      <c r="CV21" s="39">
        <v>0</v>
      </c>
      <c r="CW21" s="39">
        <v>0</v>
      </c>
      <c r="CX21" s="39">
        <v>0</v>
      </c>
      <c r="CY21" s="39">
        <v>0</v>
      </c>
      <c r="CZ21" s="39">
        <v>0</v>
      </c>
      <c r="DA21" s="39">
        <v>0</v>
      </c>
      <c r="DB21" s="39">
        <v>0</v>
      </c>
      <c r="DC21" s="39">
        <v>0</v>
      </c>
      <c r="DD21" s="39">
        <v>0</v>
      </c>
      <c r="DE21" s="39">
        <v>0</v>
      </c>
      <c r="DF21" s="39">
        <v>0</v>
      </c>
      <c r="DG21" s="39">
        <v>0</v>
      </c>
      <c r="DH21" s="39">
        <v>0</v>
      </c>
      <c r="DI21" s="39">
        <v>0</v>
      </c>
      <c r="DJ21" s="39">
        <v>0</v>
      </c>
      <c r="DK21" s="39">
        <v>0</v>
      </c>
      <c r="DL21" s="39">
        <v>0</v>
      </c>
      <c r="DM21" s="39">
        <v>0</v>
      </c>
      <c r="DN21" s="39">
        <v>0</v>
      </c>
      <c r="DO21" s="39">
        <v>0</v>
      </c>
      <c r="DP21" s="39">
        <v>0</v>
      </c>
      <c r="DR21" s="42" t="s">
        <v>101</v>
      </c>
      <c r="EB21" s="23"/>
      <c r="EK21" s="35"/>
      <c r="EL21" s="35"/>
      <c r="EM21" s="35"/>
      <c r="EN21" s="35"/>
      <c r="EO21" s="35"/>
      <c r="EP21" s="35"/>
    </row>
    <row r="22" spans="1:146" s="34" customFormat="1" x14ac:dyDescent="0.5">
      <c r="A22">
        <v>90748</v>
      </c>
      <c r="B22" t="s">
        <v>300</v>
      </c>
      <c r="C22" s="38" t="s">
        <v>110</v>
      </c>
      <c r="D22" s="39">
        <v>0</v>
      </c>
      <c r="E22" s="39">
        <v>0</v>
      </c>
      <c r="F22" s="39">
        <v>0</v>
      </c>
      <c r="G22" s="39">
        <v>0</v>
      </c>
      <c r="H22" s="39">
        <v>0</v>
      </c>
      <c r="I22" s="39">
        <v>0</v>
      </c>
      <c r="J22" s="39">
        <v>0</v>
      </c>
      <c r="K22" s="39">
        <v>0</v>
      </c>
      <c r="L22" s="39">
        <v>0</v>
      </c>
      <c r="M22" s="39">
        <v>0</v>
      </c>
      <c r="N22" s="39">
        <v>0</v>
      </c>
      <c r="O22" s="39">
        <v>0</v>
      </c>
      <c r="P22" s="39">
        <v>0</v>
      </c>
      <c r="Q22" s="39">
        <v>0</v>
      </c>
      <c r="R22" s="39">
        <v>90</v>
      </c>
      <c r="S22" s="39">
        <v>130</v>
      </c>
      <c r="T22" s="41">
        <v>90</v>
      </c>
      <c r="U22" s="41">
        <v>0</v>
      </c>
      <c r="V22" s="41">
        <v>0</v>
      </c>
      <c r="W22" s="41">
        <v>0</v>
      </c>
      <c r="X22" s="41">
        <v>0</v>
      </c>
      <c r="Y22" s="41">
        <v>0</v>
      </c>
      <c r="Z22" s="41">
        <v>0</v>
      </c>
      <c r="AA22" s="41">
        <v>0</v>
      </c>
      <c r="AB22" s="41">
        <v>0</v>
      </c>
      <c r="AC22" s="41">
        <v>0</v>
      </c>
      <c r="AD22" s="41">
        <v>0</v>
      </c>
      <c r="AE22" s="41">
        <v>10</v>
      </c>
      <c r="AF22" s="41">
        <v>0</v>
      </c>
      <c r="AG22" s="41">
        <v>0</v>
      </c>
      <c r="AH22" s="41">
        <v>0</v>
      </c>
      <c r="AI22" s="41">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1700</v>
      </c>
      <c r="CP22" s="39">
        <v>0</v>
      </c>
      <c r="CQ22" s="39">
        <v>0</v>
      </c>
      <c r="CR22" s="39">
        <v>1700</v>
      </c>
      <c r="CS22" s="39">
        <v>1700</v>
      </c>
      <c r="CT22" s="39">
        <v>1700</v>
      </c>
      <c r="CU22" s="39">
        <v>1600</v>
      </c>
      <c r="CV22" s="39">
        <v>1500</v>
      </c>
      <c r="CW22" s="39">
        <v>1700</v>
      </c>
      <c r="CX22" s="39">
        <v>1800</v>
      </c>
      <c r="CY22" s="39">
        <v>0</v>
      </c>
      <c r="CZ22" s="39">
        <v>1700</v>
      </c>
      <c r="DA22" s="39">
        <v>0</v>
      </c>
      <c r="DB22" s="39">
        <v>0</v>
      </c>
      <c r="DC22" s="39">
        <v>1900</v>
      </c>
      <c r="DD22" s="39">
        <v>1360</v>
      </c>
      <c r="DE22" s="39">
        <v>1460</v>
      </c>
      <c r="DF22" s="39">
        <v>2100</v>
      </c>
      <c r="DG22" s="39">
        <v>1500</v>
      </c>
      <c r="DH22" s="39">
        <v>1700</v>
      </c>
      <c r="DI22" s="39">
        <v>0</v>
      </c>
      <c r="DJ22" s="39">
        <v>1800</v>
      </c>
      <c r="DK22" s="39">
        <v>0</v>
      </c>
      <c r="DL22" s="39">
        <v>0</v>
      </c>
      <c r="DM22" s="39">
        <v>0</v>
      </c>
      <c r="DN22" s="39">
        <v>0</v>
      </c>
      <c r="DO22" s="39"/>
      <c r="DP22" s="39">
        <v>0</v>
      </c>
      <c r="DR22" s="42" t="s">
        <v>101</v>
      </c>
      <c r="DT22" s="43">
        <f>SUM(D22:DQ22)</f>
        <v>27240</v>
      </c>
      <c r="EB22" s="23"/>
      <c r="EK22" s="35"/>
      <c r="EL22" s="35"/>
      <c r="EM22" s="35"/>
      <c r="EN22" s="35"/>
      <c r="EO22" s="35"/>
      <c r="EP22" s="35"/>
    </row>
    <row r="23" spans="1:146" s="34" customFormat="1" x14ac:dyDescent="0.5">
      <c r="A23">
        <v>90648</v>
      </c>
      <c r="B23" t="s">
        <v>301</v>
      </c>
      <c r="C23" s="38" t="s">
        <v>111</v>
      </c>
      <c r="D23" s="39">
        <v>4275</v>
      </c>
      <c r="E23" s="39">
        <v>2100</v>
      </c>
      <c r="F23" s="39">
        <v>5685</v>
      </c>
      <c r="G23" s="39">
        <v>5410</v>
      </c>
      <c r="H23" s="39">
        <v>4310</v>
      </c>
      <c r="I23" s="39">
        <v>5990</v>
      </c>
      <c r="J23" s="39">
        <v>6105</v>
      </c>
      <c r="K23" s="39">
        <v>5470</v>
      </c>
      <c r="L23" s="39">
        <v>4635</v>
      </c>
      <c r="M23" s="39">
        <v>4700</v>
      </c>
      <c r="N23" s="39">
        <v>4160</v>
      </c>
      <c r="O23" s="39">
        <v>5615</v>
      </c>
      <c r="P23" s="39">
        <v>4730</v>
      </c>
      <c r="Q23" s="39">
        <v>4160</v>
      </c>
      <c r="R23" s="39">
        <v>4275</v>
      </c>
      <c r="S23" s="39">
        <v>3880</v>
      </c>
      <c r="T23" s="41">
        <v>4160</v>
      </c>
      <c r="U23" s="41">
        <v>3175</v>
      </c>
      <c r="V23" s="41">
        <v>2500</v>
      </c>
      <c r="W23" s="41">
        <v>2500</v>
      </c>
      <c r="X23" s="41">
        <v>2530</v>
      </c>
      <c r="Y23" s="41">
        <v>2540</v>
      </c>
      <c r="Z23" s="41">
        <v>3000</v>
      </c>
      <c r="AA23" s="41">
        <v>3260</v>
      </c>
      <c r="AB23" s="41">
        <v>3860</v>
      </c>
      <c r="AC23" s="41">
        <v>3755</v>
      </c>
      <c r="AD23" s="41">
        <v>4000</v>
      </c>
      <c r="AE23" s="41">
        <v>4595</v>
      </c>
      <c r="AF23" s="41">
        <v>5230</v>
      </c>
      <c r="AG23" s="41">
        <v>16195</v>
      </c>
      <c r="AH23" s="41">
        <v>3820</v>
      </c>
      <c r="AI23" s="41">
        <v>4290</v>
      </c>
      <c r="AJ23" s="39">
        <v>12302</v>
      </c>
      <c r="AK23" s="39">
        <v>17755</v>
      </c>
      <c r="AL23" s="39">
        <v>4640</v>
      </c>
      <c r="AM23" s="39">
        <v>9831</v>
      </c>
      <c r="AN23" s="39">
        <v>11020</v>
      </c>
      <c r="AO23" s="39">
        <v>17480</v>
      </c>
      <c r="AP23" s="39">
        <v>6624</v>
      </c>
      <c r="AQ23" s="39">
        <v>0</v>
      </c>
      <c r="AR23" s="39">
        <v>0</v>
      </c>
      <c r="AS23" s="39">
        <v>0</v>
      </c>
      <c r="AT23" s="39">
        <v>0</v>
      </c>
      <c r="AU23" s="39">
        <v>0</v>
      </c>
      <c r="AV23" s="39">
        <v>0</v>
      </c>
      <c r="AW23" s="39">
        <v>7700</v>
      </c>
      <c r="AX23" s="39">
        <v>7870</v>
      </c>
      <c r="AY23" s="39">
        <v>7660</v>
      </c>
      <c r="AZ23" s="39">
        <v>7870</v>
      </c>
      <c r="BA23" s="39">
        <v>7660</v>
      </c>
      <c r="BB23" s="39">
        <v>7890</v>
      </c>
      <c r="BC23" s="39">
        <v>7700</v>
      </c>
      <c r="BD23" s="39">
        <v>7870</v>
      </c>
      <c r="BE23" s="39">
        <v>3340</v>
      </c>
      <c r="BF23" s="39">
        <v>2500</v>
      </c>
      <c r="BG23" s="39">
        <v>2480</v>
      </c>
      <c r="BH23" s="39">
        <v>3500</v>
      </c>
      <c r="BI23" s="39">
        <v>2500</v>
      </c>
      <c r="BJ23" s="39">
        <v>7000</v>
      </c>
      <c r="BK23" s="39">
        <v>9000</v>
      </c>
      <c r="BL23" s="39">
        <v>8000</v>
      </c>
      <c r="BM23" s="39">
        <v>7000</v>
      </c>
      <c r="BN23" s="39">
        <v>8120</v>
      </c>
      <c r="BO23" s="39">
        <v>0</v>
      </c>
      <c r="BP23" s="39">
        <v>8120</v>
      </c>
      <c r="BQ23" s="39">
        <v>7700</v>
      </c>
      <c r="BR23" s="39">
        <v>7890</v>
      </c>
      <c r="BS23" s="39">
        <v>6600</v>
      </c>
      <c r="BT23" s="39">
        <v>5000</v>
      </c>
      <c r="BU23" s="39">
        <v>8500</v>
      </c>
      <c r="BV23" s="39">
        <v>0</v>
      </c>
      <c r="BW23" s="39">
        <v>0</v>
      </c>
      <c r="BX23" s="39">
        <v>0</v>
      </c>
      <c r="BY23" s="39">
        <v>0</v>
      </c>
      <c r="BZ23" s="39">
        <v>0</v>
      </c>
      <c r="CA23" s="39">
        <v>0</v>
      </c>
      <c r="CB23" s="39">
        <v>0</v>
      </c>
      <c r="CC23" s="39">
        <v>0</v>
      </c>
      <c r="CD23" s="39">
        <v>0</v>
      </c>
      <c r="CE23" s="39">
        <v>0</v>
      </c>
      <c r="CF23" s="39">
        <v>0</v>
      </c>
      <c r="CG23" s="39">
        <v>7000</v>
      </c>
      <c r="CH23" s="39">
        <v>7000</v>
      </c>
      <c r="CI23" s="39">
        <v>5000</v>
      </c>
      <c r="CJ23" s="39">
        <v>7000</v>
      </c>
      <c r="CK23" s="39">
        <v>6000</v>
      </c>
      <c r="CL23" s="39">
        <v>5000</v>
      </c>
      <c r="CM23" s="39">
        <v>5500</v>
      </c>
      <c r="CN23" s="39">
        <v>6200</v>
      </c>
      <c r="CO23" s="39">
        <v>6000</v>
      </c>
      <c r="CP23" s="39">
        <v>5600</v>
      </c>
      <c r="CQ23" s="39">
        <v>5800</v>
      </c>
      <c r="CR23" s="39">
        <v>4300</v>
      </c>
      <c r="CS23" s="39">
        <v>4500</v>
      </c>
      <c r="CT23" s="39">
        <v>4700</v>
      </c>
      <c r="CU23" s="39">
        <v>4000</v>
      </c>
      <c r="CV23" s="39">
        <v>4400</v>
      </c>
      <c r="CW23" s="39">
        <v>3800</v>
      </c>
      <c r="CX23" s="39">
        <v>4400</v>
      </c>
      <c r="CY23" s="39">
        <v>3900</v>
      </c>
      <c r="CZ23" s="39">
        <v>3800</v>
      </c>
      <c r="DA23" s="39">
        <v>3900</v>
      </c>
      <c r="DB23" s="39">
        <v>4100</v>
      </c>
      <c r="DC23" s="39">
        <v>3700</v>
      </c>
      <c r="DD23" s="39">
        <v>3800</v>
      </c>
      <c r="DE23" s="39">
        <v>3480</v>
      </c>
      <c r="DF23" s="39">
        <v>3800</v>
      </c>
      <c r="DG23" s="39">
        <v>2950</v>
      </c>
      <c r="DH23" s="39">
        <v>3800</v>
      </c>
      <c r="DI23" s="39">
        <v>3000</v>
      </c>
      <c r="DJ23" s="39">
        <v>4500</v>
      </c>
      <c r="DK23" s="39">
        <v>3900</v>
      </c>
      <c r="DL23" s="39">
        <v>4400</v>
      </c>
      <c r="DM23" s="39">
        <v>3120</v>
      </c>
      <c r="DN23" s="39">
        <v>4080</v>
      </c>
      <c r="DO23" s="39">
        <v>3800</v>
      </c>
      <c r="DP23" s="39">
        <v>2890</v>
      </c>
      <c r="DR23" s="42" t="s">
        <v>101</v>
      </c>
      <c r="EB23" s="23"/>
      <c r="EK23" s="35"/>
      <c r="EL23" s="35"/>
      <c r="EM23" s="35"/>
      <c r="EN23" s="35"/>
      <c r="EO23" s="35"/>
      <c r="EP23" s="35"/>
    </row>
    <row r="24" spans="1:146" x14ac:dyDescent="0.5">
      <c r="A24">
        <v>90647</v>
      </c>
      <c r="B24" t="s">
        <v>35</v>
      </c>
      <c r="C24" s="38" t="s">
        <v>112</v>
      </c>
      <c r="D24" s="39">
        <v>0</v>
      </c>
      <c r="E24" s="39">
        <v>0</v>
      </c>
      <c r="F24" s="39">
        <v>0</v>
      </c>
      <c r="G24" s="39">
        <v>0</v>
      </c>
      <c r="H24" s="39">
        <v>0</v>
      </c>
      <c r="I24" s="39">
        <v>0</v>
      </c>
      <c r="J24" s="39">
        <v>0</v>
      </c>
      <c r="K24" s="39">
        <v>0</v>
      </c>
      <c r="L24" s="39">
        <v>0</v>
      </c>
      <c r="M24" s="39">
        <v>0</v>
      </c>
      <c r="N24" s="39">
        <v>0</v>
      </c>
      <c r="O24" s="39">
        <v>0</v>
      </c>
      <c r="P24" s="39"/>
      <c r="Q24" s="39">
        <v>0</v>
      </c>
      <c r="R24" s="39">
        <v>775</v>
      </c>
      <c r="S24" s="39">
        <v>600</v>
      </c>
      <c r="T24" s="41">
        <v>640</v>
      </c>
      <c r="U24" s="41">
        <v>630</v>
      </c>
      <c r="V24" s="41">
        <v>310</v>
      </c>
      <c r="W24" s="41">
        <v>330</v>
      </c>
      <c r="X24" s="41">
        <v>570</v>
      </c>
      <c r="Y24" s="41">
        <v>390</v>
      </c>
      <c r="Z24" s="41">
        <v>460</v>
      </c>
      <c r="AA24" s="41">
        <v>540</v>
      </c>
      <c r="AB24" s="41">
        <v>750</v>
      </c>
      <c r="AC24" s="41">
        <v>630</v>
      </c>
      <c r="AD24" s="41">
        <v>600</v>
      </c>
      <c r="AE24" s="41">
        <v>810</v>
      </c>
      <c r="AF24" s="41">
        <v>660</v>
      </c>
      <c r="AG24" s="41">
        <v>700</v>
      </c>
      <c r="AH24" s="41">
        <v>630</v>
      </c>
      <c r="AI24" s="41">
        <v>1660</v>
      </c>
      <c r="AJ24" s="39">
        <v>869</v>
      </c>
      <c r="AK24" s="39">
        <v>1150</v>
      </c>
      <c r="AL24" s="39">
        <v>920</v>
      </c>
      <c r="AM24" s="39">
        <v>1076</v>
      </c>
      <c r="AN24" s="39">
        <v>970</v>
      </c>
      <c r="AO24" s="39">
        <v>1340</v>
      </c>
      <c r="AP24" s="39">
        <v>636</v>
      </c>
      <c r="AQ24" s="39">
        <v>11150</v>
      </c>
      <c r="AR24" s="39">
        <v>980</v>
      </c>
      <c r="AS24" s="39">
        <v>1290</v>
      </c>
      <c r="AT24" s="39">
        <v>950</v>
      </c>
      <c r="AU24" s="39">
        <v>970</v>
      </c>
      <c r="AV24" s="39">
        <v>670</v>
      </c>
      <c r="AW24" s="39">
        <v>700</v>
      </c>
      <c r="AX24" s="39">
        <v>660</v>
      </c>
      <c r="AY24" s="39">
        <v>690</v>
      </c>
      <c r="AZ24" s="39">
        <v>690</v>
      </c>
      <c r="BA24" s="39">
        <v>680</v>
      </c>
      <c r="BB24" s="39">
        <v>670</v>
      </c>
      <c r="BC24" s="39">
        <v>700</v>
      </c>
      <c r="BD24" s="39">
        <v>650</v>
      </c>
      <c r="BE24" s="39">
        <v>660</v>
      </c>
      <c r="BF24" s="39">
        <v>330</v>
      </c>
      <c r="BG24" s="39">
        <v>350</v>
      </c>
      <c r="BH24" s="39">
        <v>560</v>
      </c>
      <c r="BI24" s="39">
        <v>380</v>
      </c>
      <c r="BJ24" s="39">
        <v>1000</v>
      </c>
      <c r="BK24" s="39">
        <v>1000</v>
      </c>
      <c r="BL24" s="39">
        <v>1000</v>
      </c>
      <c r="BM24" s="39">
        <v>1500</v>
      </c>
      <c r="BN24" s="39">
        <v>1000</v>
      </c>
      <c r="BO24" s="39">
        <v>0</v>
      </c>
      <c r="BP24" s="39">
        <v>1000</v>
      </c>
      <c r="BQ24" s="39">
        <v>1000</v>
      </c>
      <c r="BR24" s="39">
        <v>1000</v>
      </c>
      <c r="BS24" s="39">
        <v>1000</v>
      </c>
      <c r="BT24" s="39">
        <v>700</v>
      </c>
      <c r="BU24" s="39">
        <v>700</v>
      </c>
      <c r="BV24" s="39">
        <v>700</v>
      </c>
      <c r="BW24" s="39">
        <v>700</v>
      </c>
      <c r="BX24" s="39">
        <v>1000</v>
      </c>
      <c r="BY24" s="39">
        <v>1000</v>
      </c>
      <c r="BZ24" s="39">
        <v>700</v>
      </c>
      <c r="CA24" s="39">
        <v>1030</v>
      </c>
      <c r="CB24" s="39">
        <v>1030</v>
      </c>
      <c r="CC24" s="39">
        <v>500</v>
      </c>
      <c r="CD24" s="39">
        <v>1030</v>
      </c>
      <c r="CE24" s="39">
        <v>1200</v>
      </c>
      <c r="CF24" s="39">
        <v>1000</v>
      </c>
      <c r="CG24" s="39">
        <v>2000</v>
      </c>
      <c r="CH24" s="39">
        <v>2300</v>
      </c>
      <c r="CI24" s="39">
        <v>1700</v>
      </c>
      <c r="CJ24" s="39">
        <v>2500</v>
      </c>
      <c r="CK24" s="39">
        <v>1400</v>
      </c>
      <c r="CL24" s="39">
        <v>1800</v>
      </c>
      <c r="CM24" s="39">
        <v>1800</v>
      </c>
      <c r="CN24" s="39">
        <v>1800</v>
      </c>
      <c r="CO24" s="39">
        <v>1700</v>
      </c>
      <c r="CP24" s="39">
        <v>1700</v>
      </c>
      <c r="CQ24" s="39">
        <v>1800</v>
      </c>
      <c r="CR24" s="39">
        <v>0</v>
      </c>
      <c r="CS24" s="39">
        <v>0</v>
      </c>
      <c r="CT24" s="39">
        <v>0</v>
      </c>
      <c r="CU24" s="39">
        <v>0</v>
      </c>
      <c r="CV24" s="39">
        <v>0</v>
      </c>
      <c r="CW24" s="39">
        <v>0</v>
      </c>
      <c r="CX24" s="39">
        <v>0</v>
      </c>
      <c r="CY24" s="39">
        <v>1600</v>
      </c>
      <c r="CZ24" s="39">
        <v>0</v>
      </c>
      <c r="DA24" s="39">
        <v>1700</v>
      </c>
      <c r="DB24" s="39">
        <v>1900</v>
      </c>
      <c r="DC24" s="39">
        <v>0</v>
      </c>
      <c r="DD24" s="39">
        <v>0</v>
      </c>
      <c r="DE24" s="39">
        <v>0</v>
      </c>
      <c r="DF24" s="39">
        <v>0</v>
      </c>
      <c r="DG24" s="39">
        <v>0</v>
      </c>
      <c r="DH24" s="39">
        <v>0</v>
      </c>
      <c r="DI24" s="39">
        <v>1700</v>
      </c>
      <c r="DJ24" s="39">
        <v>0</v>
      </c>
      <c r="DK24" s="39">
        <v>1760</v>
      </c>
      <c r="DL24" s="39">
        <v>1630</v>
      </c>
      <c r="DM24" s="39">
        <v>1820</v>
      </c>
      <c r="DN24" s="39">
        <v>1470</v>
      </c>
      <c r="DO24" s="39">
        <v>1990</v>
      </c>
      <c r="DP24" s="39">
        <v>1380</v>
      </c>
      <c r="DR24" s="71" t="s">
        <v>101</v>
      </c>
    </row>
    <row r="25" spans="1:146" x14ac:dyDescent="0.5">
      <c r="A25">
        <v>90647</v>
      </c>
      <c r="B25" t="s">
        <v>38</v>
      </c>
      <c r="C25" s="38" t="s">
        <v>113</v>
      </c>
      <c r="D25" s="39"/>
      <c r="E25" s="39"/>
      <c r="F25" s="39"/>
      <c r="G25" s="39"/>
      <c r="H25" s="39"/>
      <c r="I25" s="39"/>
      <c r="J25" s="39"/>
      <c r="K25" s="39"/>
      <c r="L25" s="39"/>
      <c r="M25" s="39"/>
      <c r="N25" s="39"/>
      <c r="O25" s="39"/>
      <c r="P25" s="39"/>
      <c r="Q25" s="39"/>
      <c r="R25" s="39"/>
      <c r="S25" s="39"/>
      <c r="T25" s="41"/>
      <c r="U25" s="41"/>
      <c r="V25" s="41"/>
      <c r="W25" s="41"/>
      <c r="X25" s="41"/>
      <c r="Y25" s="41"/>
      <c r="Z25" s="41"/>
      <c r="AA25" s="41"/>
      <c r="AB25" s="41"/>
      <c r="AC25" s="41"/>
      <c r="AD25" s="41"/>
      <c r="AE25" s="41"/>
      <c r="AF25" s="41"/>
      <c r="AG25" s="41"/>
      <c r="AH25" s="41"/>
      <c r="AI25" s="41"/>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v>100</v>
      </c>
      <c r="CO25" s="39">
        <v>0</v>
      </c>
      <c r="CP25" s="39">
        <v>0</v>
      </c>
      <c r="CQ25" s="39">
        <v>0</v>
      </c>
      <c r="CR25" s="39">
        <v>0</v>
      </c>
      <c r="CS25" s="39">
        <v>0</v>
      </c>
      <c r="CT25" s="39">
        <v>0</v>
      </c>
      <c r="CU25" s="39">
        <v>0</v>
      </c>
      <c r="CV25" s="39">
        <v>0</v>
      </c>
      <c r="CW25" s="39">
        <v>0</v>
      </c>
      <c r="CX25" s="39">
        <v>0</v>
      </c>
      <c r="CY25" s="39">
        <v>0</v>
      </c>
      <c r="CZ25" s="39">
        <v>0</v>
      </c>
      <c r="DA25" s="39">
        <v>0</v>
      </c>
      <c r="DB25" s="39">
        <v>0</v>
      </c>
      <c r="DC25" s="39">
        <v>0</v>
      </c>
      <c r="DD25" s="39">
        <v>0</v>
      </c>
      <c r="DE25" s="39">
        <v>0</v>
      </c>
      <c r="DF25" s="39">
        <v>0</v>
      </c>
      <c r="DG25" s="39">
        <v>0</v>
      </c>
      <c r="DH25" s="39">
        <v>0</v>
      </c>
      <c r="DI25" s="39">
        <v>0</v>
      </c>
      <c r="DJ25" s="39">
        <v>0</v>
      </c>
      <c r="DK25" s="39">
        <v>0</v>
      </c>
      <c r="DL25" s="39">
        <v>0</v>
      </c>
      <c r="DM25" s="39">
        <v>0</v>
      </c>
      <c r="DN25" s="39">
        <v>0</v>
      </c>
      <c r="DO25" s="39">
        <v>0</v>
      </c>
      <c r="DP25" s="39">
        <v>0</v>
      </c>
      <c r="DR25" s="71"/>
    </row>
    <row r="26" spans="1:146" s="34" customFormat="1" x14ac:dyDescent="0.5">
      <c r="A26">
        <v>90649</v>
      </c>
      <c r="B26" t="s">
        <v>302</v>
      </c>
      <c r="C26" s="38" t="s">
        <v>115</v>
      </c>
      <c r="D26" s="39">
        <v>780</v>
      </c>
      <c r="E26" s="39">
        <v>0</v>
      </c>
      <c r="F26" s="39">
        <v>1350</v>
      </c>
      <c r="G26" s="39">
        <v>2620</v>
      </c>
      <c r="H26" s="39">
        <v>3020</v>
      </c>
      <c r="I26" s="39">
        <v>1760</v>
      </c>
      <c r="J26" s="39">
        <v>1780</v>
      </c>
      <c r="K26" s="39">
        <v>1130</v>
      </c>
      <c r="L26" s="39">
        <v>2440</v>
      </c>
      <c r="M26" s="39">
        <v>1420</v>
      </c>
      <c r="N26" s="39">
        <v>970</v>
      </c>
      <c r="O26" s="39">
        <v>1220</v>
      </c>
      <c r="P26" s="39">
        <v>1190</v>
      </c>
      <c r="Q26" s="39">
        <v>880</v>
      </c>
      <c r="R26" s="39">
        <v>1800</v>
      </c>
      <c r="S26" s="39">
        <v>2440</v>
      </c>
      <c r="T26" s="41">
        <v>3500</v>
      </c>
      <c r="U26" s="41">
        <v>3950</v>
      </c>
      <c r="V26" s="41">
        <v>3980</v>
      </c>
      <c r="W26" s="41">
        <v>2470</v>
      </c>
      <c r="X26" s="41">
        <v>3070</v>
      </c>
      <c r="Y26" s="41">
        <v>3100</v>
      </c>
      <c r="Z26" s="41">
        <v>4170</v>
      </c>
      <c r="AA26" s="41">
        <v>4500</v>
      </c>
      <c r="AB26" s="41">
        <v>4710</v>
      </c>
      <c r="AC26" s="41">
        <v>6970</v>
      </c>
      <c r="AD26" s="41">
        <v>7250</v>
      </c>
      <c r="AE26" s="41">
        <v>12080</v>
      </c>
      <c r="AF26" s="41">
        <v>15480</v>
      </c>
      <c r="AG26" s="41">
        <v>6630</v>
      </c>
      <c r="AH26" s="41">
        <v>5640</v>
      </c>
      <c r="AI26" s="41">
        <v>5000</v>
      </c>
      <c r="AJ26" s="39">
        <v>3281</v>
      </c>
      <c r="AK26" s="39">
        <v>7020</v>
      </c>
      <c r="AL26" s="39">
        <v>5110</v>
      </c>
      <c r="AM26" s="39">
        <v>6720</v>
      </c>
      <c r="AN26" s="39">
        <v>8660</v>
      </c>
      <c r="AO26" s="39">
        <v>6790</v>
      </c>
      <c r="AP26" s="39">
        <v>10599</v>
      </c>
      <c r="AQ26" s="39">
        <v>14240</v>
      </c>
      <c r="AR26" s="39">
        <v>14910</v>
      </c>
      <c r="AS26" s="39">
        <v>3280</v>
      </c>
      <c r="AT26" s="39">
        <v>6540</v>
      </c>
      <c r="AU26" s="39">
        <v>6360</v>
      </c>
      <c r="AV26" s="39">
        <v>6170</v>
      </c>
      <c r="AW26" s="39">
        <v>5400</v>
      </c>
      <c r="AX26" s="39">
        <v>6010</v>
      </c>
      <c r="AY26" s="39">
        <v>6490</v>
      </c>
      <c r="AZ26" s="39">
        <v>6010</v>
      </c>
      <c r="BA26" s="39">
        <v>6360</v>
      </c>
      <c r="BB26" s="39">
        <v>6170</v>
      </c>
      <c r="BC26" s="39">
        <v>8000</v>
      </c>
      <c r="BD26" s="39">
        <v>11230</v>
      </c>
      <c r="BE26" s="39">
        <v>5870</v>
      </c>
      <c r="BF26" s="39">
        <v>5960</v>
      </c>
      <c r="BG26" s="39">
        <v>6160</v>
      </c>
      <c r="BH26" s="39">
        <v>5400</v>
      </c>
      <c r="BI26" s="39">
        <v>5140</v>
      </c>
      <c r="BJ26" s="39">
        <v>7240</v>
      </c>
      <c r="BK26" s="39">
        <v>8240</v>
      </c>
      <c r="BL26" s="39">
        <v>0</v>
      </c>
      <c r="BM26" s="39">
        <v>0</v>
      </c>
      <c r="BN26" s="39">
        <v>0</v>
      </c>
      <c r="BO26" s="39">
        <v>0</v>
      </c>
      <c r="BP26" s="39">
        <v>0</v>
      </c>
      <c r="BQ26" s="39">
        <v>0</v>
      </c>
      <c r="BR26" s="39">
        <v>0</v>
      </c>
      <c r="BS26" s="39">
        <v>0</v>
      </c>
      <c r="BT26" s="39">
        <v>0</v>
      </c>
      <c r="BU26" s="39">
        <v>0</v>
      </c>
      <c r="BV26" s="39">
        <v>0</v>
      </c>
      <c r="BW26" s="39">
        <v>0</v>
      </c>
      <c r="BX26" s="39">
        <v>0</v>
      </c>
      <c r="BY26" s="39">
        <v>0</v>
      </c>
      <c r="BZ26" s="39">
        <v>0</v>
      </c>
      <c r="CA26" s="39">
        <v>0</v>
      </c>
      <c r="CB26" s="39">
        <v>0</v>
      </c>
      <c r="CC26" s="39">
        <v>0</v>
      </c>
      <c r="CD26" s="39">
        <v>0</v>
      </c>
      <c r="CE26" s="39">
        <v>0</v>
      </c>
      <c r="CF26" s="39">
        <v>0</v>
      </c>
      <c r="CG26" s="39">
        <v>0</v>
      </c>
      <c r="CH26" s="39">
        <v>0</v>
      </c>
      <c r="CI26" s="39">
        <v>0</v>
      </c>
      <c r="CJ26" s="39">
        <v>0</v>
      </c>
      <c r="CK26" s="39">
        <v>0</v>
      </c>
      <c r="CL26" s="39">
        <v>0</v>
      </c>
      <c r="CM26" s="39">
        <v>0</v>
      </c>
      <c r="CN26" s="39">
        <v>0</v>
      </c>
      <c r="CO26" s="39">
        <v>0</v>
      </c>
      <c r="CP26" s="39">
        <v>0</v>
      </c>
      <c r="CQ26" s="39">
        <v>0</v>
      </c>
      <c r="CR26" s="39">
        <v>0</v>
      </c>
      <c r="CS26" s="39">
        <v>0</v>
      </c>
      <c r="CT26" s="39">
        <v>0</v>
      </c>
      <c r="CU26" s="39">
        <v>0</v>
      </c>
      <c r="CV26" s="39">
        <v>0</v>
      </c>
      <c r="CW26" s="39">
        <v>0</v>
      </c>
      <c r="CX26" s="39">
        <v>0</v>
      </c>
      <c r="CY26" s="39">
        <v>0</v>
      </c>
      <c r="CZ26" s="39">
        <v>0</v>
      </c>
      <c r="DA26" s="39">
        <v>0</v>
      </c>
      <c r="DB26" s="39">
        <v>6000</v>
      </c>
      <c r="DC26" s="39">
        <v>6100</v>
      </c>
      <c r="DD26" s="39">
        <v>5000</v>
      </c>
      <c r="DE26" s="39">
        <v>3900</v>
      </c>
      <c r="DF26" s="39">
        <v>5000</v>
      </c>
      <c r="DG26" s="39">
        <v>2600</v>
      </c>
      <c r="DH26" s="39">
        <v>5800</v>
      </c>
      <c r="DI26" s="39">
        <v>4200</v>
      </c>
      <c r="DJ26" s="39">
        <v>7200</v>
      </c>
      <c r="DK26" s="39">
        <v>8740</v>
      </c>
      <c r="DL26" s="39">
        <v>10070</v>
      </c>
      <c r="DM26" s="39">
        <v>13220</v>
      </c>
      <c r="DN26" s="39">
        <v>6500</v>
      </c>
      <c r="DO26" s="39">
        <v>5800</v>
      </c>
      <c r="DP26" s="39">
        <v>4460</v>
      </c>
      <c r="DR26" s="42" t="s">
        <v>101</v>
      </c>
      <c r="EB26" s="23"/>
      <c r="EK26" s="35"/>
      <c r="EL26" s="35"/>
      <c r="EM26" s="35"/>
      <c r="EN26" s="35"/>
      <c r="EO26" s="35"/>
      <c r="EP26" s="35"/>
    </row>
    <row r="27" spans="1:146" s="34" customFormat="1" x14ac:dyDescent="0.5">
      <c r="A27">
        <v>90651</v>
      </c>
      <c r="B27" t="s">
        <v>303</v>
      </c>
      <c r="C27" s="38" t="s">
        <v>115</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41">
        <v>0</v>
      </c>
      <c r="U27" s="41">
        <v>0</v>
      </c>
      <c r="V27" s="41">
        <v>0</v>
      </c>
      <c r="W27" s="41">
        <v>0</v>
      </c>
      <c r="X27" s="41">
        <v>0</v>
      </c>
      <c r="Y27" s="41">
        <v>0</v>
      </c>
      <c r="Z27" s="41">
        <v>0</v>
      </c>
      <c r="AA27" s="41">
        <v>0</v>
      </c>
      <c r="AB27" s="41">
        <v>0</v>
      </c>
      <c r="AC27" s="41">
        <v>0</v>
      </c>
      <c r="AD27" s="41">
        <v>0</v>
      </c>
      <c r="AE27" s="41">
        <v>0</v>
      </c>
      <c r="AF27" s="41">
        <v>0</v>
      </c>
      <c r="AG27" s="41">
        <v>0</v>
      </c>
      <c r="AH27" s="41">
        <v>0</v>
      </c>
      <c r="AI27" s="41">
        <v>0</v>
      </c>
      <c r="AJ27" s="39">
        <v>0</v>
      </c>
      <c r="AK27" s="39">
        <v>0</v>
      </c>
      <c r="AL27" s="39">
        <v>0</v>
      </c>
      <c r="AM27" s="39">
        <v>0</v>
      </c>
      <c r="AN27" s="39">
        <v>0</v>
      </c>
      <c r="AO27" s="39">
        <v>0</v>
      </c>
      <c r="AP27" s="39">
        <v>0</v>
      </c>
      <c r="AQ27" s="39"/>
      <c r="AR27" s="39"/>
      <c r="AS27" s="39"/>
      <c r="AT27" s="39"/>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8670</v>
      </c>
      <c r="BM27" s="39">
        <v>10000</v>
      </c>
      <c r="BN27" s="39">
        <v>10000</v>
      </c>
      <c r="BO27" s="39">
        <v>0</v>
      </c>
      <c r="BP27" s="39">
        <v>12000</v>
      </c>
      <c r="BQ27" s="39">
        <v>15000</v>
      </c>
      <c r="BR27" s="39">
        <v>10500</v>
      </c>
      <c r="BS27" s="39">
        <v>7500</v>
      </c>
      <c r="BT27" s="39">
        <v>7000</v>
      </c>
      <c r="BU27" s="39">
        <v>7000</v>
      </c>
      <c r="BV27" s="39">
        <v>8200</v>
      </c>
      <c r="BW27" s="39">
        <v>7000</v>
      </c>
      <c r="BX27" s="39">
        <v>7000</v>
      </c>
      <c r="BY27" s="39">
        <v>7000</v>
      </c>
      <c r="BZ27" s="39">
        <v>7000</v>
      </c>
      <c r="CA27" s="39">
        <v>9500</v>
      </c>
      <c r="CB27" s="39">
        <v>10360</v>
      </c>
      <c r="CC27" s="39">
        <v>10000</v>
      </c>
      <c r="CD27" s="39">
        <v>8000</v>
      </c>
      <c r="CE27" s="39">
        <v>7500</v>
      </c>
      <c r="CF27" s="39">
        <v>7200</v>
      </c>
      <c r="CG27" s="39">
        <v>8100</v>
      </c>
      <c r="CH27" s="39">
        <v>6800</v>
      </c>
      <c r="CI27" s="39">
        <v>4200</v>
      </c>
      <c r="CJ27" s="39">
        <v>7500</v>
      </c>
      <c r="CK27" s="39">
        <v>7200</v>
      </c>
      <c r="CL27" s="39">
        <v>6000</v>
      </c>
      <c r="CM27" s="39">
        <v>7000</v>
      </c>
      <c r="CN27" s="39">
        <v>14000</v>
      </c>
      <c r="CO27" s="39">
        <v>14000</v>
      </c>
      <c r="CP27" s="39">
        <v>8200</v>
      </c>
      <c r="CQ27" s="39">
        <v>8800</v>
      </c>
      <c r="CR27" s="39">
        <v>5600</v>
      </c>
      <c r="CS27" s="39">
        <v>4600</v>
      </c>
      <c r="CT27" s="39">
        <v>4500</v>
      </c>
      <c r="CU27" s="39">
        <v>4200</v>
      </c>
      <c r="CV27" s="39">
        <v>5500</v>
      </c>
      <c r="CW27" s="39">
        <v>5500</v>
      </c>
      <c r="CX27" s="39">
        <v>7900</v>
      </c>
      <c r="CY27" s="39">
        <v>3200</v>
      </c>
      <c r="CZ27" s="39">
        <v>11400</v>
      </c>
      <c r="DA27" s="39">
        <v>15000</v>
      </c>
      <c r="DB27" s="39">
        <v>0</v>
      </c>
      <c r="DC27" s="39">
        <v>0</v>
      </c>
      <c r="DD27" s="39">
        <v>0</v>
      </c>
      <c r="DE27" s="39">
        <v>0</v>
      </c>
      <c r="DF27" s="39">
        <v>0</v>
      </c>
      <c r="DG27" s="39">
        <v>0</v>
      </c>
      <c r="DH27" s="39">
        <v>0</v>
      </c>
      <c r="DI27" s="39">
        <v>0</v>
      </c>
      <c r="DJ27" s="39">
        <v>0</v>
      </c>
      <c r="DK27" s="39">
        <v>0</v>
      </c>
      <c r="DL27" s="39">
        <v>0</v>
      </c>
      <c r="DM27" s="39">
        <v>0</v>
      </c>
      <c r="DN27" s="39">
        <v>0</v>
      </c>
      <c r="DO27" s="39">
        <v>0</v>
      </c>
      <c r="DP27" s="39">
        <v>0</v>
      </c>
      <c r="DR27" s="42" t="s">
        <v>101</v>
      </c>
      <c r="EB27" s="23"/>
      <c r="EK27" s="35"/>
      <c r="EL27" s="35"/>
      <c r="EM27" s="35"/>
      <c r="EN27" s="35"/>
      <c r="EO27" s="35"/>
      <c r="EP27" s="35"/>
    </row>
    <row r="28" spans="1:146" s="34" customFormat="1" x14ac:dyDescent="0.5">
      <c r="A28">
        <v>90650</v>
      </c>
      <c r="B28" t="s">
        <v>116</v>
      </c>
      <c r="C28" s="38" t="s">
        <v>117</v>
      </c>
      <c r="D28" s="39">
        <v>0</v>
      </c>
      <c r="E28" s="39">
        <v>0</v>
      </c>
      <c r="F28" s="39">
        <v>0</v>
      </c>
      <c r="G28" s="39">
        <v>0</v>
      </c>
      <c r="H28" s="39">
        <v>0</v>
      </c>
      <c r="I28" s="39">
        <v>0</v>
      </c>
      <c r="J28" s="39">
        <v>0</v>
      </c>
      <c r="K28" s="39">
        <v>0</v>
      </c>
      <c r="L28" s="39">
        <v>0</v>
      </c>
      <c r="M28" s="39">
        <v>0</v>
      </c>
      <c r="N28" s="39">
        <v>0</v>
      </c>
      <c r="O28" s="39">
        <v>0</v>
      </c>
      <c r="P28" s="39">
        <v>0</v>
      </c>
      <c r="Q28" s="39">
        <v>0</v>
      </c>
      <c r="R28" s="39">
        <v>70</v>
      </c>
      <c r="S28" s="39">
        <v>40</v>
      </c>
      <c r="T28" s="41">
        <v>50</v>
      </c>
      <c r="U28" s="41">
        <v>60</v>
      </c>
      <c r="V28" s="41">
        <v>0</v>
      </c>
      <c r="W28" s="41">
        <v>0</v>
      </c>
      <c r="X28" s="41">
        <v>10</v>
      </c>
      <c r="Y28" s="41">
        <v>10</v>
      </c>
      <c r="Z28" s="41">
        <v>10</v>
      </c>
      <c r="AA28" s="41">
        <v>10</v>
      </c>
      <c r="AB28" s="41">
        <v>10</v>
      </c>
      <c r="AC28" s="41">
        <v>0</v>
      </c>
      <c r="AD28" s="41">
        <v>10</v>
      </c>
      <c r="AE28" s="41">
        <v>90</v>
      </c>
      <c r="AF28" s="41">
        <v>100</v>
      </c>
      <c r="AG28" s="41">
        <v>100</v>
      </c>
      <c r="AH28" s="41">
        <v>20</v>
      </c>
      <c r="AI28" s="41">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R28" s="42" t="s">
        <v>101</v>
      </c>
      <c r="EB28" s="23"/>
      <c r="EK28" s="35"/>
      <c r="EL28" s="35"/>
      <c r="EM28" s="35"/>
      <c r="EN28" s="35"/>
      <c r="EO28" s="35"/>
      <c r="EP28" s="35"/>
    </row>
    <row r="29" spans="1:146" s="34" customFormat="1" x14ac:dyDescent="0.5">
      <c r="A29">
        <v>90713</v>
      </c>
      <c r="B29" t="s">
        <v>27</v>
      </c>
      <c r="C29" s="38" t="s">
        <v>28</v>
      </c>
      <c r="D29" s="39">
        <v>5820</v>
      </c>
      <c r="E29" s="39">
        <v>7150</v>
      </c>
      <c r="F29" s="39">
        <v>8240</v>
      </c>
      <c r="G29" s="39">
        <v>10270</v>
      </c>
      <c r="H29" s="39">
        <v>13570</v>
      </c>
      <c r="I29" s="39">
        <v>7060</v>
      </c>
      <c r="J29" s="39">
        <v>5170</v>
      </c>
      <c r="K29" s="39">
        <v>4870</v>
      </c>
      <c r="L29" s="39">
        <v>5130</v>
      </c>
      <c r="M29" s="39">
        <v>5540</v>
      </c>
      <c r="N29" s="39">
        <v>6720</v>
      </c>
      <c r="O29" s="39">
        <v>9170</v>
      </c>
      <c r="P29" s="39">
        <v>6530</v>
      </c>
      <c r="Q29" s="39">
        <v>5670</v>
      </c>
      <c r="R29" s="39">
        <v>7660</v>
      </c>
      <c r="S29" s="39">
        <v>5880</v>
      </c>
      <c r="T29" s="41">
        <v>7810</v>
      </c>
      <c r="U29" s="41">
        <v>2000</v>
      </c>
      <c r="V29" s="41">
        <v>1020</v>
      </c>
      <c r="W29" s="41">
        <v>1960</v>
      </c>
      <c r="X29" s="41">
        <v>1410</v>
      </c>
      <c r="Y29" s="41">
        <v>1680</v>
      </c>
      <c r="Z29" s="41">
        <v>1870</v>
      </c>
      <c r="AA29" s="41">
        <v>2680</v>
      </c>
      <c r="AB29" s="41">
        <v>3070</v>
      </c>
      <c r="AC29" s="41">
        <v>2690</v>
      </c>
      <c r="AD29" s="41">
        <v>3100</v>
      </c>
      <c r="AE29" s="41">
        <v>2610</v>
      </c>
      <c r="AF29" s="41">
        <v>16000</v>
      </c>
      <c r="AG29" s="41">
        <v>2470</v>
      </c>
      <c r="AH29" s="41">
        <v>1460</v>
      </c>
      <c r="AI29" s="41">
        <v>910</v>
      </c>
      <c r="AJ29" s="39">
        <v>1822</v>
      </c>
      <c r="AK29" s="39">
        <v>2120</v>
      </c>
      <c r="AL29" s="39">
        <v>1660</v>
      </c>
      <c r="AM29" s="39">
        <v>2890</v>
      </c>
      <c r="AN29" s="39">
        <v>3010</v>
      </c>
      <c r="AO29" s="39">
        <v>1830</v>
      </c>
      <c r="AP29" s="39">
        <v>2427</v>
      </c>
      <c r="AQ29" s="39">
        <v>2270</v>
      </c>
      <c r="AR29" s="39">
        <v>3480</v>
      </c>
      <c r="AS29" s="39">
        <v>8270</v>
      </c>
      <c r="AT29" s="39">
        <v>2350</v>
      </c>
      <c r="AU29" s="39">
        <v>2400</v>
      </c>
      <c r="AV29" s="39">
        <v>3570</v>
      </c>
      <c r="AW29" s="39">
        <v>3440</v>
      </c>
      <c r="AX29" s="39">
        <v>3550</v>
      </c>
      <c r="AY29" s="39">
        <v>3410</v>
      </c>
      <c r="AZ29" s="39">
        <v>3550</v>
      </c>
      <c r="BA29" s="39">
        <v>3400</v>
      </c>
      <c r="BB29" s="39">
        <v>3570</v>
      </c>
      <c r="BC29" s="39">
        <v>3430</v>
      </c>
      <c r="BD29" s="39">
        <v>3560</v>
      </c>
      <c r="BE29" s="39">
        <v>2580</v>
      </c>
      <c r="BF29" s="39">
        <v>1650</v>
      </c>
      <c r="BG29" s="39">
        <v>1710</v>
      </c>
      <c r="BH29" s="39">
        <v>1500</v>
      </c>
      <c r="BI29" s="39">
        <v>1580</v>
      </c>
      <c r="BJ29" s="39">
        <v>1810</v>
      </c>
      <c r="BK29" s="39">
        <v>2810</v>
      </c>
      <c r="BL29" s="39">
        <v>3000</v>
      </c>
      <c r="BM29" s="39">
        <v>2500</v>
      </c>
      <c r="BN29" s="39">
        <v>3680</v>
      </c>
      <c r="BO29" s="39">
        <v>0</v>
      </c>
      <c r="BP29" s="39">
        <v>3680</v>
      </c>
      <c r="BQ29" s="39">
        <v>3660</v>
      </c>
      <c r="BR29" s="39">
        <v>3520</v>
      </c>
      <c r="BS29" s="39">
        <v>3660</v>
      </c>
      <c r="BT29" s="39">
        <v>2000</v>
      </c>
      <c r="BU29" s="39">
        <v>2100</v>
      </c>
      <c r="BV29" s="39">
        <v>0</v>
      </c>
      <c r="BW29" s="39">
        <v>0</v>
      </c>
      <c r="BX29" s="39">
        <v>0</v>
      </c>
      <c r="BY29" s="39">
        <v>0</v>
      </c>
      <c r="BZ29" s="39">
        <v>0</v>
      </c>
      <c r="CA29" s="39">
        <v>0</v>
      </c>
      <c r="CB29" s="39">
        <v>0</v>
      </c>
      <c r="CC29" s="39">
        <v>0</v>
      </c>
      <c r="CD29" s="39">
        <v>0</v>
      </c>
      <c r="CE29" s="39">
        <v>0</v>
      </c>
      <c r="CF29" s="39">
        <v>0</v>
      </c>
      <c r="CG29" s="39">
        <v>1500</v>
      </c>
      <c r="CH29" s="39">
        <v>1500</v>
      </c>
      <c r="CI29" s="39">
        <v>1400</v>
      </c>
      <c r="CJ29" s="39">
        <v>2500</v>
      </c>
      <c r="CK29" s="39">
        <v>1600</v>
      </c>
      <c r="CL29" s="39">
        <v>1500</v>
      </c>
      <c r="CM29" s="39">
        <v>1500</v>
      </c>
      <c r="CN29" s="39">
        <v>1700</v>
      </c>
      <c r="CO29" s="39">
        <v>1800</v>
      </c>
      <c r="CP29" s="39">
        <v>1400</v>
      </c>
      <c r="CQ29" s="39">
        <v>1600</v>
      </c>
      <c r="CR29" s="39">
        <v>1200</v>
      </c>
      <c r="CS29" s="39">
        <v>1100</v>
      </c>
      <c r="CT29" s="39">
        <v>1200</v>
      </c>
      <c r="CU29" s="39">
        <v>1100</v>
      </c>
      <c r="CV29" s="39">
        <v>1000</v>
      </c>
      <c r="CW29" s="39">
        <v>1200</v>
      </c>
      <c r="CX29" s="39">
        <v>1200</v>
      </c>
      <c r="CY29" s="39">
        <v>0</v>
      </c>
      <c r="CZ29" s="39">
        <v>800</v>
      </c>
      <c r="DA29" s="39">
        <v>1600</v>
      </c>
      <c r="DB29" s="39">
        <v>1200</v>
      </c>
      <c r="DC29" s="39">
        <v>1200</v>
      </c>
      <c r="DD29" s="39">
        <v>900</v>
      </c>
      <c r="DE29" s="39">
        <v>920</v>
      </c>
      <c r="DF29" s="39">
        <v>800</v>
      </c>
      <c r="DG29" s="39">
        <v>0</v>
      </c>
      <c r="DH29" s="39">
        <v>1000</v>
      </c>
      <c r="DI29" s="39">
        <v>800</v>
      </c>
      <c r="DJ29" s="39">
        <v>1000</v>
      </c>
      <c r="DK29" s="39">
        <v>1220</v>
      </c>
      <c r="DL29" s="39">
        <v>1220</v>
      </c>
      <c r="DM29" s="39">
        <v>1130</v>
      </c>
      <c r="DN29" s="39">
        <v>1230</v>
      </c>
      <c r="DO29" s="39">
        <v>1210</v>
      </c>
      <c r="DP29" s="39">
        <v>1060</v>
      </c>
      <c r="DR29" s="42" t="s">
        <v>101</v>
      </c>
      <c r="DT29" s="34" t="s">
        <v>118</v>
      </c>
      <c r="EB29" s="23"/>
      <c r="EK29" s="35"/>
      <c r="EL29" s="35"/>
      <c r="EM29" s="35"/>
      <c r="EN29" s="35"/>
      <c r="EO29" s="35"/>
      <c r="EP29" s="35"/>
    </row>
    <row r="30" spans="1:146" s="34" customFormat="1" x14ac:dyDescent="0.5">
      <c r="A30">
        <v>90734</v>
      </c>
      <c r="B30" t="s">
        <v>44</v>
      </c>
      <c r="C30" s="38" t="s">
        <v>119</v>
      </c>
      <c r="D30" s="39">
        <v>1615</v>
      </c>
      <c r="E30" s="39">
        <v>0</v>
      </c>
      <c r="F30" s="39">
        <v>1590</v>
      </c>
      <c r="G30" s="39">
        <v>3290</v>
      </c>
      <c r="H30" s="39">
        <v>4110</v>
      </c>
      <c r="I30" s="39">
        <v>1815</v>
      </c>
      <c r="J30" s="39">
        <v>1045</v>
      </c>
      <c r="K30" s="39">
        <v>940</v>
      </c>
      <c r="L30" s="39">
        <v>0</v>
      </c>
      <c r="M30" s="39">
        <v>1040</v>
      </c>
      <c r="N30" s="39">
        <v>1540</v>
      </c>
      <c r="O30" s="39">
        <v>1885</v>
      </c>
      <c r="P30" s="39">
        <v>1490</v>
      </c>
      <c r="Q30" s="39">
        <v>2050</v>
      </c>
      <c r="R30" s="39">
        <v>3175</v>
      </c>
      <c r="S30" s="39">
        <v>4415</v>
      </c>
      <c r="T30" s="41">
        <v>5560</v>
      </c>
      <c r="U30" s="41">
        <v>2350</v>
      </c>
      <c r="V30" s="41">
        <v>1710</v>
      </c>
      <c r="W30" s="41">
        <v>1890</v>
      </c>
      <c r="X30" s="41">
        <v>1860</v>
      </c>
      <c r="Y30" s="41">
        <v>1680</v>
      </c>
      <c r="Z30" s="41">
        <v>2620</v>
      </c>
      <c r="AA30" s="41">
        <v>2515</v>
      </c>
      <c r="AB30" s="41">
        <v>2735</v>
      </c>
      <c r="AC30" s="41">
        <v>3520</v>
      </c>
      <c r="AD30" s="41">
        <v>5760</v>
      </c>
      <c r="AE30" s="41">
        <v>6415</v>
      </c>
      <c r="AF30" s="41">
        <v>7325</v>
      </c>
      <c r="AG30" s="41">
        <v>2340</v>
      </c>
      <c r="AH30" s="41">
        <v>1785</v>
      </c>
      <c r="AI30" s="41">
        <v>1420</v>
      </c>
      <c r="AJ30" s="39">
        <v>1153</v>
      </c>
      <c r="AK30" s="39">
        <v>1990</v>
      </c>
      <c r="AL30" s="39">
        <v>2415</v>
      </c>
      <c r="AM30" s="39">
        <v>1757</v>
      </c>
      <c r="AN30" s="39">
        <v>3000</v>
      </c>
      <c r="AO30" s="39">
        <v>3710</v>
      </c>
      <c r="AP30" s="39">
        <v>6090</v>
      </c>
      <c r="AQ30" s="39">
        <v>7395</v>
      </c>
      <c r="AR30" s="39">
        <v>8000</v>
      </c>
      <c r="AS30" s="39">
        <v>3290</v>
      </c>
      <c r="AT30" s="39">
        <v>4625</v>
      </c>
      <c r="AU30" s="39">
        <v>2890</v>
      </c>
      <c r="AV30" s="39">
        <v>2590</v>
      </c>
      <c r="AW30" s="39">
        <v>2000</v>
      </c>
      <c r="AX30" s="39">
        <v>2300</v>
      </c>
      <c r="AY30" s="39">
        <v>2500</v>
      </c>
      <c r="AZ30" s="39">
        <v>2820</v>
      </c>
      <c r="BA30" s="39">
        <v>2000</v>
      </c>
      <c r="BB30" s="39">
        <v>2890</v>
      </c>
      <c r="BC30" s="39">
        <v>2920</v>
      </c>
      <c r="BD30" s="39">
        <v>5000</v>
      </c>
      <c r="BE30" s="39">
        <v>3015</v>
      </c>
      <c r="BF30" s="39">
        <v>1930</v>
      </c>
      <c r="BG30" s="39">
        <v>2080</v>
      </c>
      <c r="BH30" s="39">
        <v>1800</v>
      </c>
      <c r="BI30" s="39">
        <v>1850</v>
      </c>
      <c r="BJ30" s="39">
        <v>2500</v>
      </c>
      <c r="BK30" s="39">
        <v>3000</v>
      </c>
      <c r="BL30" s="39">
        <v>4230</v>
      </c>
      <c r="BM30" s="39">
        <v>3000</v>
      </c>
      <c r="BN30" s="39">
        <v>6000</v>
      </c>
      <c r="BO30" s="39">
        <v>0</v>
      </c>
      <c r="BP30" s="39">
        <v>6000</v>
      </c>
      <c r="BQ30" s="39">
        <v>6000</v>
      </c>
      <c r="BR30" s="39">
        <v>3000</v>
      </c>
      <c r="BS30" s="39">
        <v>3000</v>
      </c>
      <c r="BT30" s="39">
        <v>2000</v>
      </c>
      <c r="BU30" s="39">
        <v>1600</v>
      </c>
      <c r="BV30" s="39">
        <v>3000</v>
      </c>
      <c r="BW30" s="39">
        <v>3000</v>
      </c>
      <c r="BX30" s="39">
        <v>3000</v>
      </c>
      <c r="BY30" s="39">
        <v>3500</v>
      </c>
      <c r="BZ30" s="39">
        <v>3000</v>
      </c>
      <c r="CA30" s="39">
        <v>6180</v>
      </c>
      <c r="CB30" s="39">
        <v>6180</v>
      </c>
      <c r="CC30" s="39">
        <v>3000</v>
      </c>
      <c r="CD30" s="39">
        <v>3090</v>
      </c>
      <c r="CE30" s="39">
        <v>2500</v>
      </c>
      <c r="CF30" s="39">
        <v>2000</v>
      </c>
      <c r="CG30" s="39">
        <v>3500</v>
      </c>
      <c r="CH30" s="39">
        <v>3000</v>
      </c>
      <c r="CI30" s="39">
        <v>2000</v>
      </c>
      <c r="CJ30" s="39">
        <v>4000</v>
      </c>
      <c r="CK30" s="39">
        <v>3200</v>
      </c>
      <c r="CL30" s="39">
        <v>2200</v>
      </c>
      <c r="CM30" s="39">
        <v>3000</v>
      </c>
      <c r="CN30" s="39">
        <v>7000</v>
      </c>
      <c r="CO30" s="39">
        <v>8000</v>
      </c>
      <c r="CP30" s="39">
        <v>3600</v>
      </c>
      <c r="CQ30" s="39">
        <v>2400</v>
      </c>
      <c r="CR30" s="39">
        <v>2200</v>
      </c>
      <c r="CS30" s="39">
        <v>1600</v>
      </c>
      <c r="CT30" s="39">
        <v>1700</v>
      </c>
      <c r="CU30" s="39">
        <v>2300</v>
      </c>
      <c r="CV30" s="39">
        <v>2200</v>
      </c>
      <c r="CW30" s="39">
        <v>3300</v>
      </c>
      <c r="CX30" s="39">
        <v>5000</v>
      </c>
      <c r="CY30" s="39">
        <v>2100</v>
      </c>
      <c r="CZ30" s="39">
        <v>7500</v>
      </c>
      <c r="DA30" s="39">
        <v>9300</v>
      </c>
      <c r="DB30" s="39">
        <v>3600</v>
      </c>
      <c r="DC30" s="39">
        <v>2800</v>
      </c>
      <c r="DD30" s="39">
        <v>2800</v>
      </c>
      <c r="DE30" s="39">
        <v>1730</v>
      </c>
      <c r="DF30" s="39">
        <v>1700</v>
      </c>
      <c r="DG30" s="39">
        <v>600</v>
      </c>
      <c r="DH30" s="39">
        <v>3000</v>
      </c>
      <c r="DI30" s="39">
        <v>3000</v>
      </c>
      <c r="DJ30" s="39">
        <v>4900</v>
      </c>
      <c r="DK30" s="39">
        <v>6590</v>
      </c>
      <c r="DL30" s="39">
        <v>8870</v>
      </c>
      <c r="DM30" s="39">
        <v>8320</v>
      </c>
      <c r="DN30" s="39">
        <v>3570</v>
      </c>
      <c r="DO30" s="39">
        <v>3100</v>
      </c>
      <c r="DP30" s="39">
        <v>2430</v>
      </c>
      <c r="DR30" s="42" t="s">
        <v>101</v>
      </c>
      <c r="EB30" s="23"/>
      <c r="EK30" s="35"/>
      <c r="EL30" s="35"/>
      <c r="EM30" s="35"/>
      <c r="EN30" s="35"/>
      <c r="EO30" s="35"/>
      <c r="EP30" s="35"/>
    </row>
    <row r="31" spans="1:146" s="34" customFormat="1" x14ac:dyDescent="0.5">
      <c r="A31">
        <v>90734</v>
      </c>
      <c r="B31" t="s">
        <v>120</v>
      </c>
      <c r="C31" s="38" t="s">
        <v>121</v>
      </c>
      <c r="D31" s="39">
        <v>0</v>
      </c>
      <c r="E31" s="39">
        <v>0</v>
      </c>
      <c r="F31" s="39">
        <v>0</v>
      </c>
      <c r="G31" s="39">
        <v>0</v>
      </c>
      <c r="H31" s="39">
        <v>0</v>
      </c>
      <c r="I31" s="39">
        <v>0</v>
      </c>
      <c r="J31" s="39">
        <v>0</v>
      </c>
      <c r="K31" s="39">
        <v>0</v>
      </c>
      <c r="L31" s="39">
        <v>0</v>
      </c>
      <c r="M31" s="39">
        <v>0</v>
      </c>
      <c r="N31" s="39">
        <v>0</v>
      </c>
      <c r="O31" s="39">
        <v>0</v>
      </c>
      <c r="P31" s="39">
        <v>0</v>
      </c>
      <c r="Q31" s="39">
        <v>0</v>
      </c>
      <c r="R31" s="39">
        <v>610</v>
      </c>
      <c r="S31" s="39">
        <v>800</v>
      </c>
      <c r="T31" s="41">
        <v>330</v>
      </c>
      <c r="U31" s="41">
        <v>260</v>
      </c>
      <c r="V31" s="41">
        <v>125</v>
      </c>
      <c r="W31" s="41">
        <v>465</v>
      </c>
      <c r="X31" s="41">
        <v>200</v>
      </c>
      <c r="Y31" s="41">
        <v>250</v>
      </c>
      <c r="Z31" s="41">
        <v>350</v>
      </c>
      <c r="AA31" s="41">
        <v>280</v>
      </c>
      <c r="AB31" s="41">
        <v>555</v>
      </c>
      <c r="AC31" s="41">
        <v>960</v>
      </c>
      <c r="AD31" s="41">
        <v>1495</v>
      </c>
      <c r="AE31" s="41">
        <v>1605</v>
      </c>
      <c r="AF31" s="41">
        <v>1490</v>
      </c>
      <c r="AG31" s="41">
        <v>550</v>
      </c>
      <c r="AH31" s="41">
        <v>335</v>
      </c>
      <c r="AI31" s="41">
        <v>400</v>
      </c>
      <c r="AJ31" s="39">
        <v>310</v>
      </c>
      <c r="AK31" s="39">
        <v>620</v>
      </c>
      <c r="AL31" s="39">
        <v>740</v>
      </c>
      <c r="AM31" s="39">
        <v>770</v>
      </c>
      <c r="AN31" s="39">
        <v>870</v>
      </c>
      <c r="AO31" s="39">
        <v>1020</v>
      </c>
      <c r="AP31" s="39">
        <v>1905</v>
      </c>
      <c r="AQ31" s="39">
        <v>2160</v>
      </c>
      <c r="AR31" s="39">
        <v>2060</v>
      </c>
      <c r="AS31" s="39">
        <v>500</v>
      </c>
      <c r="AT31" s="39">
        <v>240</v>
      </c>
      <c r="AU31" s="39">
        <v>900</v>
      </c>
      <c r="AV31" s="39">
        <v>1200</v>
      </c>
      <c r="AW31" s="39">
        <v>1000</v>
      </c>
      <c r="AX31" s="39">
        <v>1200</v>
      </c>
      <c r="AY31" s="39">
        <v>1400</v>
      </c>
      <c r="AZ31" s="39">
        <v>2000</v>
      </c>
      <c r="BA31" s="39">
        <v>1700</v>
      </c>
      <c r="BB31" s="39">
        <v>900</v>
      </c>
      <c r="BC31" s="39">
        <v>900</v>
      </c>
      <c r="BD31" s="39">
        <v>2000</v>
      </c>
      <c r="BE31" s="39">
        <v>1195</v>
      </c>
      <c r="BF31" s="39">
        <v>170</v>
      </c>
      <c r="BG31" s="39">
        <v>390</v>
      </c>
      <c r="BH31" s="39">
        <v>500</v>
      </c>
      <c r="BI31" s="39">
        <v>230</v>
      </c>
      <c r="BJ31" s="39">
        <v>1000</v>
      </c>
      <c r="BK31" s="39">
        <v>1000</v>
      </c>
      <c r="BL31" s="39">
        <v>1400</v>
      </c>
      <c r="BM31" s="39">
        <v>1000</v>
      </c>
      <c r="BN31" s="39">
        <v>3000</v>
      </c>
      <c r="BO31" s="39">
        <v>0</v>
      </c>
      <c r="BP31" s="39">
        <v>3000</v>
      </c>
      <c r="BQ31" s="39">
        <v>3000</v>
      </c>
      <c r="BR31" s="39">
        <v>1500</v>
      </c>
      <c r="BS31" s="39">
        <v>1000</v>
      </c>
      <c r="BT31" s="39">
        <v>1000</v>
      </c>
      <c r="BU31" s="39">
        <v>500</v>
      </c>
      <c r="BV31" s="39">
        <v>1000</v>
      </c>
      <c r="BW31" s="39">
        <v>1000</v>
      </c>
      <c r="BX31" s="39">
        <v>1000</v>
      </c>
      <c r="BY31" s="39">
        <v>1000</v>
      </c>
      <c r="BZ31" s="39">
        <v>1000</v>
      </c>
      <c r="CA31" s="39">
        <v>3090</v>
      </c>
      <c r="CB31" s="39">
        <v>3090</v>
      </c>
      <c r="CC31" s="39">
        <v>2000</v>
      </c>
      <c r="CD31" s="39">
        <v>1550</v>
      </c>
      <c r="CE31" s="39">
        <v>1000</v>
      </c>
      <c r="CF31" s="39">
        <v>1000</v>
      </c>
      <c r="CG31" s="39">
        <v>1500</v>
      </c>
      <c r="CH31" s="39">
        <v>500</v>
      </c>
      <c r="CI31" s="39">
        <v>300</v>
      </c>
      <c r="CJ31" s="39">
        <v>0</v>
      </c>
      <c r="CK31" s="39">
        <v>1000</v>
      </c>
      <c r="CL31" s="39">
        <v>500</v>
      </c>
      <c r="CM31" s="39">
        <v>500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R31" s="42" t="s">
        <v>101</v>
      </c>
      <c r="EB31" s="23"/>
      <c r="EK31" s="35"/>
      <c r="EL31" s="35"/>
      <c r="EM31" s="35"/>
      <c r="EN31" s="35"/>
      <c r="EO31" s="35"/>
      <c r="EP31" s="35"/>
    </row>
    <row r="32" spans="1:146" s="34" customFormat="1" x14ac:dyDescent="0.5">
      <c r="A32">
        <v>90734</v>
      </c>
      <c r="B32" t="s">
        <v>46</v>
      </c>
      <c r="C32" s="38" t="s">
        <v>122</v>
      </c>
      <c r="D32" s="39">
        <v>0</v>
      </c>
      <c r="E32" s="39">
        <v>0</v>
      </c>
      <c r="F32" s="39">
        <v>0</v>
      </c>
      <c r="G32" s="39">
        <v>0</v>
      </c>
      <c r="H32" s="39">
        <v>0</v>
      </c>
      <c r="I32" s="39">
        <v>0</v>
      </c>
      <c r="J32" s="39">
        <v>0</v>
      </c>
      <c r="K32" s="39">
        <v>0</v>
      </c>
      <c r="L32" s="39">
        <v>0</v>
      </c>
      <c r="M32" s="39">
        <v>0</v>
      </c>
      <c r="N32" s="39">
        <v>0</v>
      </c>
      <c r="O32" s="39">
        <v>0</v>
      </c>
      <c r="P32" s="39">
        <v>0</v>
      </c>
      <c r="Q32" s="39">
        <v>0</v>
      </c>
      <c r="R32" s="39">
        <v>0</v>
      </c>
      <c r="S32" s="39">
        <v>0</v>
      </c>
      <c r="T32" s="41">
        <v>0</v>
      </c>
      <c r="U32" s="41">
        <v>0</v>
      </c>
      <c r="V32" s="41">
        <v>0</v>
      </c>
      <c r="W32" s="41">
        <v>0</v>
      </c>
      <c r="X32" s="41">
        <v>0</v>
      </c>
      <c r="Y32" s="41">
        <v>0</v>
      </c>
      <c r="Z32" s="41">
        <v>0</v>
      </c>
      <c r="AA32" s="41">
        <v>0</v>
      </c>
      <c r="AB32" s="41">
        <v>0</v>
      </c>
      <c r="AC32" s="41">
        <v>0</v>
      </c>
      <c r="AD32" s="41">
        <v>0</v>
      </c>
      <c r="AE32" s="41">
        <v>0</v>
      </c>
      <c r="AF32" s="41">
        <v>0</v>
      </c>
      <c r="AG32" s="41">
        <v>0</v>
      </c>
      <c r="AH32" s="41">
        <v>0</v>
      </c>
      <c r="AI32" s="41">
        <v>0</v>
      </c>
      <c r="AJ32" s="39">
        <v>0</v>
      </c>
      <c r="AK32" s="39">
        <v>0</v>
      </c>
      <c r="AL32" s="39">
        <v>0</v>
      </c>
      <c r="AM32" s="39">
        <v>0</v>
      </c>
      <c r="AN32" s="39">
        <v>0</v>
      </c>
      <c r="AO32" s="39">
        <v>0</v>
      </c>
      <c r="AP32" s="39">
        <v>0</v>
      </c>
      <c r="AQ32" s="39">
        <v>0</v>
      </c>
      <c r="AR32" s="39">
        <v>0</v>
      </c>
      <c r="AS32" s="39">
        <v>0</v>
      </c>
      <c r="AT32" s="39">
        <v>0</v>
      </c>
      <c r="AU32" s="39">
        <v>0</v>
      </c>
      <c r="AV32" s="39">
        <v>0</v>
      </c>
      <c r="AW32" s="39">
        <v>0</v>
      </c>
      <c r="AX32" s="39">
        <v>0</v>
      </c>
      <c r="AY32" s="39">
        <v>0</v>
      </c>
      <c r="AZ32" s="39">
        <v>0</v>
      </c>
      <c r="BA32" s="39">
        <v>0</v>
      </c>
      <c r="BB32" s="39">
        <v>0</v>
      </c>
      <c r="BC32" s="39">
        <v>0</v>
      </c>
      <c r="BD32" s="39">
        <v>0</v>
      </c>
      <c r="BE32" s="39">
        <v>0</v>
      </c>
      <c r="BF32" s="39">
        <v>0</v>
      </c>
      <c r="BG32" s="39">
        <v>0</v>
      </c>
      <c r="BH32" s="39">
        <v>0</v>
      </c>
      <c r="BI32" s="39">
        <v>0</v>
      </c>
      <c r="BJ32" s="39">
        <v>0</v>
      </c>
      <c r="BK32" s="39">
        <v>0</v>
      </c>
      <c r="BL32" s="39">
        <v>0</v>
      </c>
      <c r="BM32" s="39">
        <v>0</v>
      </c>
      <c r="BN32" s="39">
        <v>0</v>
      </c>
      <c r="BO32" s="39">
        <v>0</v>
      </c>
      <c r="BP32" s="39">
        <v>0</v>
      </c>
      <c r="BQ32" s="39">
        <v>0</v>
      </c>
      <c r="BR32" s="39">
        <v>0</v>
      </c>
      <c r="BS32" s="39">
        <v>0</v>
      </c>
      <c r="BT32" s="39">
        <v>0</v>
      </c>
      <c r="BU32" s="39">
        <v>0</v>
      </c>
      <c r="BV32" s="39">
        <v>0</v>
      </c>
      <c r="BW32" s="39">
        <v>0</v>
      </c>
      <c r="BX32" s="39">
        <v>0</v>
      </c>
      <c r="BY32" s="39">
        <v>0</v>
      </c>
      <c r="BZ32" s="39">
        <v>0</v>
      </c>
      <c r="CA32" s="39">
        <v>0</v>
      </c>
      <c r="CB32" s="39">
        <v>0</v>
      </c>
      <c r="CC32" s="39">
        <v>0</v>
      </c>
      <c r="CD32" s="39">
        <v>0</v>
      </c>
      <c r="CE32" s="39">
        <v>0</v>
      </c>
      <c r="CF32" s="39">
        <v>0</v>
      </c>
      <c r="CG32" s="39">
        <v>0</v>
      </c>
      <c r="CH32" s="39">
        <v>0</v>
      </c>
      <c r="CI32" s="39">
        <v>0</v>
      </c>
      <c r="CJ32" s="39">
        <v>0</v>
      </c>
      <c r="CK32" s="39">
        <v>0</v>
      </c>
      <c r="CL32" s="39">
        <v>0</v>
      </c>
      <c r="CM32" s="39">
        <v>0</v>
      </c>
      <c r="CN32" s="39">
        <v>2000</v>
      </c>
      <c r="CO32" s="39">
        <v>1500</v>
      </c>
      <c r="CP32" s="39">
        <v>500</v>
      </c>
      <c r="CQ32" s="39">
        <v>600</v>
      </c>
      <c r="CR32" s="39">
        <v>300</v>
      </c>
      <c r="CS32" s="39">
        <v>300</v>
      </c>
      <c r="CT32" s="39">
        <v>250</v>
      </c>
      <c r="CU32" s="39">
        <v>400</v>
      </c>
      <c r="CV32" s="39">
        <v>400</v>
      </c>
      <c r="CW32" s="39">
        <v>700</v>
      </c>
      <c r="CX32" s="39">
        <v>750</v>
      </c>
      <c r="CY32" s="39">
        <v>320</v>
      </c>
      <c r="CZ32" s="39">
        <v>0</v>
      </c>
      <c r="DA32" s="39">
        <v>1000</v>
      </c>
      <c r="DB32" s="39">
        <v>400</v>
      </c>
      <c r="DC32" s="39">
        <v>500</v>
      </c>
      <c r="DD32" s="39">
        <v>470</v>
      </c>
      <c r="DE32" s="39">
        <v>200</v>
      </c>
      <c r="DF32" s="39">
        <v>200</v>
      </c>
      <c r="DG32" s="39">
        <v>0</v>
      </c>
      <c r="DH32" s="39">
        <v>300</v>
      </c>
      <c r="DI32" s="39">
        <v>500</v>
      </c>
      <c r="DJ32" s="39">
        <v>800</v>
      </c>
      <c r="DK32" s="39">
        <v>870</v>
      </c>
      <c r="DL32" s="39">
        <v>900</v>
      </c>
      <c r="DM32" s="39">
        <v>1190</v>
      </c>
      <c r="DN32" s="39">
        <v>420</v>
      </c>
      <c r="DO32" s="39">
        <v>340</v>
      </c>
      <c r="DP32" s="39">
        <v>320</v>
      </c>
      <c r="DR32" s="42" t="s">
        <v>101</v>
      </c>
      <c r="EB32" s="23"/>
      <c r="EK32" s="35"/>
      <c r="EL32" s="35"/>
      <c r="EM32" s="35"/>
      <c r="EN32" s="35"/>
      <c r="EO32" s="35"/>
      <c r="EP32" s="35"/>
    </row>
    <row r="33" spans="1:146" s="34" customFormat="1" x14ac:dyDescent="0.5">
      <c r="A33">
        <v>90620</v>
      </c>
      <c r="B33" s="26" t="s">
        <v>304</v>
      </c>
      <c r="C33" s="38" t="s">
        <v>123</v>
      </c>
      <c r="D33" s="39">
        <v>0</v>
      </c>
      <c r="E33" s="39">
        <v>0</v>
      </c>
      <c r="F33" s="39">
        <v>0</v>
      </c>
      <c r="G33" s="39">
        <v>0</v>
      </c>
      <c r="H33" s="39">
        <v>0</v>
      </c>
      <c r="I33" s="39">
        <v>0</v>
      </c>
      <c r="J33" s="39">
        <v>0</v>
      </c>
      <c r="K33" s="39">
        <v>0</v>
      </c>
      <c r="L33" s="39">
        <v>0</v>
      </c>
      <c r="M33" s="39">
        <v>0</v>
      </c>
      <c r="N33" s="39">
        <v>0</v>
      </c>
      <c r="O33" s="39">
        <v>0</v>
      </c>
      <c r="P33" s="39">
        <v>0</v>
      </c>
      <c r="Q33" s="39">
        <v>0</v>
      </c>
      <c r="R33" s="39">
        <v>0</v>
      </c>
      <c r="S33" s="39">
        <v>0</v>
      </c>
      <c r="T33" s="41">
        <v>0</v>
      </c>
      <c r="U33" s="41">
        <v>0</v>
      </c>
      <c r="V33" s="41">
        <v>0</v>
      </c>
      <c r="W33" s="41">
        <v>0</v>
      </c>
      <c r="X33" s="41">
        <v>0</v>
      </c>
      <c r="Y33" s="41">
        <v>0</v>
      </c>
      <c r="Z33" s="41">
        <v>0</v>
      </c>
      <c r="AA33" s="41">
        <v>0</v>
      </c>
      <c r="AB33" s="41">
        <v>0</v>
      </c>
      <c r="AC33" s="41">
        <v>0</v>
      </c>
      <c r="AD33" s="41">
        <v>0</v>
      </c>
      <c r="AE33" s="41">
        <v>0</v>
      </c>
      <c r="AF33" s="41">
        <v>0</v>
      </c>
      <c r="AG33" s="41">
        <v>0</v>
      </c>
      <c r="AH33" s="41">
        <v>0</v>
      </c>
      <c r="AI33" s="41">
        <v>0</v>
      </c>
      <c r="AJ33" s="39">
        <v>0</v>
      </c>
      <c r="AK33" s="39">
        <v>0</v>
      </c>
      <c r="AL33" s="39">
        <v>0</v>
      </c>
      <c r="AM33" s="39">
        <v>0</v>
      </c>
      <c r="AN33" s="39">
        <v>0</v>
      </c>
      <c r="AO33" s="39">
        <v>0</v>
      </c>
      <c r="AP33" s="39">
        <v>0</v>
      </c>
      <c r="AQ33" s="39">
        <v>0</v>
      </c>
      <c r="AR33" s="39">
        <v>0</v>
      </c>
      <c r="AS33" s="39">
        <v>0</v>
      </c>
      <c r="AT33" s="39">
        <v>0</v>
      </c>
      <c r="AU33" s="39">
        <v>0</v>
      </c>
      <c r="AV33" s="39">
        <v>0</v>
      </c>
      <c r="AW33" s="39">
        <v>0</v>
      </c>
      <c r="AX33" s="39">
        <v>0</v>
      </c>
      <c r="AY33" s="39">
        <v>0</v>
      </c>
      <c r="AZ33" s="39">
        <v>0</v>
      </c>
      <c r="BA33" s="39">
        <v>0</v>
      </c>
      <c r="BB33" s="39">
        <v>0</v>
      </c>
      <c r="BC33" s="39">
        <v>0</v>
      </c>
      <c r="BD33" s="39">
        <v>0</v>
      </c>
      <c r="BE33" s="39">
        <v>0</v>
      </c>
      <c r="BF33" s="39">
        <v>0</v>
      </c>
      <c r="BG33" s="39">
        <v>0</v>
      </c>
      <c r="BH33" s="39">
        <v>0</v>
      </c>
      <c r="BI33" s="39">
        <v>0</v>
      </c>
      <c r="BJ33" s="39">
        <v>0</v>
      </c>
      <c r="BK33" s="39">
        <v>0</v>
      </c>
      <c r="BL33" s="39">
        <v>0</v>
      </c>
      <c r="BM33" s="39">
        <v>0</v>
      </c>
      <c r="BN33" s="39">
        <v>0</v>
      </c>
      <c r="BO33" s="39">
        <v>0</v>
      </c>
      <c r="BP33" s="39">
        <v>0</v>
      </c>
      <c r="BQ33" s="39">
        <v>250</v>
      </c>
      <c r="BR33" s="39">
        <v>100</v>
      </c>
      <c r="BS33" s="39">
        <v>0</v>
      </c>
      <c r="BT33" s="39">
        <v>0</v>
      </c>
      <c r="BU33" s="39">
        <v>100</v>
      </c>
      <c r="BV33" s="39">
        <v>100</v>
      </c>
      <c r="BW33" s="39">
        <v>100</v>
      </c>
      <c r="BX33" s="39">
        <v>0</v>
      </c>
      <c r="BY33" s="39">
        <v>200</v>
      </c>
      <c r="BZ33" s="39">
        <v>0</v>
      </c>
      <c r="CA33" s="39">
        <v>0</v>
      </c>
      <c r="CB33" s="39">
        <v>2000</v>
      </c>
      <c r="CC33" s="39">
        <v>0</v>
      </c>
      <c r="CD33" s="39">
        <v>0</v>
      </c>
      <c r="CE33" s="39">
        <v>0</v>
      </c>
      <c r="CF33" s="39">
        <v>1000</v>
      </c>
      <c r="CG33" s="39">
        <v>300</v>
      </c>
      <c r="CH33" s="39">
        <v>200</v>
      </c>
      <c r="CI33" s="39">
        <v>100</v>
      </c>
      <c r="CJ33" s="39">
        <v>500</v>
      </c>
      <c r="CK33" s="39">
        <v>300</v>
      </c>
      <c r="CL33" s="39">
        <v>220</v>
      </c>
      <c r="CM33" s="39">
        <v>300</v>
      </c>
      <c r="CN33" s="39">
        <f>500+100</f>
        <v>600</v>
      </c>
      <c r="CO33" s="39">
        <v>500</v>
      </c>
      <c r="CP33" s="39">
        <v>300</v>
      </c>
      <c r="CQ33" s="39">
        <v>250</v>
      </c>
      <c r="CR33" s="39">
        <v>100</v>
      </c>
      <c r="CS33" s="39">
        <v>250</v>
      </c>
      <c r="CT33" s="39">
        <v>160</v>
      </c>
      <c r="CU33" s="39">
        <v>0</v>
      </c>
      <c r="CV33" s="39">
        <v>250</v>
      </c>
      <c r="CW33" s="39">
        <v>300</v>
      </c>
      <c r="CX33" s="39">
        <v>300</v>
      </c>
      <c r="CY33" s="39">
        <v>400</v>
      </c>
      <c r="CZ33" s="39">
        <v>0</v>
      </c>
      <c r="DA33" s="39">
        <v>1000</v>
      </c>
      <c r="DB33" s="39">
        <v>700</v>
      </c>
      <c r="DC33" s="39">
        <v>500</v>
      </c>
      <c r="DD33" s="39">
        <v>400</v>
      </c>
      <c r="DE33" s="39">
        <v>450</v>
      </c>
      <c r="DF33" s="39">
        <v>700</v>
      </c>
      <c r="DG33" s="39">
        <v>900</v>
      </c>
      <c r="DH33" s="39">
        <v>500</v>
      </c>
      <c r="DI33" s="39">
        <v>400</v>
      </c>
      <c r="DJ33" s="39">
        <v>700</v>
      </c>
      <c r="DK33" s="39">
        <v>1180</v>
      </c>
      <c r="DL33" s="39">
        <v>1100</v>
      </c>
      <c r="DM33" s="39">
        <v>500</v>
      </c>
      <c r="DN33" s="39">
        <v>490</v>
      </c>
      <c r="DO33" s="39">
        <v>700</v>
      </c>
      <c r="DP33" s="39">
        <v>210</v>
      </c>
      <c r="DR33" s="42" t="s">
        <v>101</v>
      </c>
      <c r="EB33" s="23"/>
      <c r="EK33" s="35"/>
      <c r="EL33" s="35"/>
      <c r="EM33" s="35"/>
      <c r="EN33" s="35"/>
      <c r="EO33" s="35"/>
      <c r="EP33" s="35"/>
    </row>
    <row r="34" spans="1:146" s="23" customFormat="1" x14ac:dyDescent="0.5">
      <c r="A34">
        <v>90621</v>
      </c>
      <c r="B34" t="s">
        <v>41</v>
      </c>
      <c r="C34" s="38" t="s">
        <v>123</v>
      </c>
      <c r="D34" s="39">
        <v>0</v>
      </c>
      <c r="E34" s="39">
        <v>0</v>
      </c>
      <c r="F34" s="39">
        <v>0</v>
      </c>
      <c r="G34" s="39">
        <v>0</v>
      </c>
      <c r="H34" s="39">
        <v>0</v>
      </c>
      <c r="I34" s="39">
        <v>0</v>
      </c>
      <c r="J34" s="39">
        <v>0</v>
      </c>
      <c r="K34" s="39">
        <v>0</v>
      </c>
      <c r="L34" s="39">
        <v>0</v>
      </c>
      <c r="M34" s="39">
        <v>0</v>
      </c>
      <c r="N34" s="39">
        <v>0</v>
      </c>
      <c r="O34" s="39">
        <v>0</v>
      </c>
      <c r="P34" s="39">
        <v>0</v>
      </c>
      <c r="Q34" s="39">
        <v>0</v>
      </c>
      <c r="R34" s="39">
        <v>0</v>
      </c>
      <c r="S34" s="39">
        <v>0</v>
      </c>
      <c r="T34" s="39">
        <v>0</v>
      </c>
      <c r="U34" s="39">
        <v>0</v>
      </c>
      <c r="V34" s="39">
        <v>0</v>
      </c>
      <c r="W34" s="39">
        <v>0</v>
      </c>
      <c r="X34" s="39">
        <v>0</v>
      </c>
      <c r="Y34" s="39">
        <v>0</v>
      </c>
      <c r="Z34" s="39">
        <v>0</v>
      </c>
      <c r="AA34" s="39">
        <v>0</v>
      </c>
      <c r="AB34" s="39">
        <v>0</v>
      </c>
      <c r="AC34" s="39">
        <v>0</v>
      </c>
      <c r="AD34" s="39">
        <v>0</v>
      </c>
      <c r="AE34" s="39">
        <v>0</v>
      </c>
      <c r="AF34" s="39">
        <v>0</v>
      </c>
      <c r="AG34" s="39">
        <v>0</v>
      </c>
      <c r="AH34" s="39">
        <v>0</v>
      </c>
      <c r="AI34" s="39">
        <v>0</v>
      </c>
      <c r="AJ34" s="39">
        <v>0</v>
      </c>
      <c r="AK34" s="39">
        <v>0</v>
      </c>
      <c r="AL34" s="39">
        <v>0</v>
      </c>
      <c r="AM34" s="39">
        <v>0</v>
      </c>
      <c r="AN34" s="39">
        <v>0</v>
      </c>
      <c r="AO34" s="39">
        <v>0</v>
      </c>
      <c r="AP34" s="39">
        <v>0</v>
      </c>
      <c r="AQ34" s="39">
        <v>0</v>
      </c>
      <c r="AR34" s="39">
        <v>0</v>
      </c>
      <c r="AS34" s="39">
        <v>0</v>
      </c>
      <c r="AT34" s="39">
        <v>0</v>
      </c>
      <c r="AU34" s="39">
        <v>0</v>
      </c>
      <c r="AV34" s="39">
        <v>0</v>
      </c>
      <c r="AW34" s="39">
        <v>0</v>
      </c>
      <c r="AX34" s="39">
        <v>0</v>
      </c>
      <c r="AY34" s="39">
        <v>0</v>
      </c>
      <c r="AZ34" s="39">
        <v>0</v>
      </c>
      <c r="BA34" s="39">
        <v>0</v>
      </c>
      <c r="BB34" s="39">
        <v>0</v>
      </c>
      <c r="BC34" s="39">
        <v>0</v>
      </c>
      <c r="BD34" s="39">
        <v>0</v>
      </c>
      <c r="BE34" s="39">
        <v>0</v>
      </c>
      <c r="BF34" s="39">
        <v>0</v>
      </c>
      <c r="BG34" s="39">
        <v>0</v>
      </c>
      <c r="BH34" s="39">
        <v>0</v>
      </c>
      <c r="BI34" s="39">
        <v>0</v>
      </c>
      <c r="BJ34" s="39">
        <v>0</v>
      </c>
      <c r="BK34" s="39">
        <v>0</v>
      </c>
      <c r="BL34" s="39">
        <v>0</v>
      </c>
      <c r="BM34" s="39">
        <v>0</v>
      </c>
      <c r="BN34" s="39">
        <v>0</v>
      </c>
      <c r="BO34" s="39">
        <v>0</v>
      </c>
      <c r="BP34" s="39">
        <v>0</v>
      </c>
      <c r="BQ34" s="39">
        <v>0</v>
      </c>
      <c r="BR34" s="39">
        <v>0</v>
      </c>
      <c r="BS34" s="39">
        <v>0</v>
      </c>
      <c r="BT34" s="39">
        <v>0</v>
      </c>
      <c r="BU34" s="39">
        <v>0</v>
      </c>
      <c r="BV34" s="39">
        <v>0</v>
      </c>
      <c r="BW34" s="39">
        <v>0</v>
      </c>
      <c r="BX34" s="39">
        <v>0</v>
      </c>
      <c r="BY34" s="39">
        <v>0</v>
      </c>
      <c r="BZ34" s="39">
        <v>0</v>
      </c>
      <c r="CA34" s="39">
        <v>500</v>
      </c>
      <c r="CB34" s="39">
        <v>1000</v>
      </c>
      <c r="CC34" s="39">
        <v>500</v>
      </c>
      <c r="CD34" s="39">
        <v>1000</v>
      </c>
      <c r="CE34" s="39">
        <v>1000</v>
      </c>
      <c r="CF34" s="39">
        <v>1000</v>
      </c>
      <c r="CG34" s="39">
        <v>100</v>
      </c>
      <c r="CH34" s="39">
        <v>20</v>
      </c>
      <c r="CI34" s="39">
        <v>100</v>
      </c>
      <c r="CJ34" s="39">
        <v>200</v>
      </c>
      <c r="CK34" s="39">
        <v>100</v>
      </c>
      <c r="CL34" s="39">
        <v>100</v>
      </c>
      <c r="CM34" s="39">
        <v>100</v>
      </c>
      <c r="CN34" s="39">
        <v>100</v>
      </c>
      <c r="CO34" s="39">
        <v>0</v>
      </c>
      <c r="CP34" s="39">
        <v>100</v>
      </c>
      <c r="CQ34" s="39">
        <v>0</v>
      </c>
      <c r="CR34" s="39">
        <v>0</v>
      </c>
      <c r="CS34" s="39">
        <v>0</v>
      </c>
      <c r="CT34" s="39">
        <v>0</v>
      </c>
      <c r="CU34" s="39">
        <v>0</v>
      </c>
      <c r="CV34" s="39">
        <v>100</v>
      </c>
      <c r="CW34" s="39">
        <v>100</v>
      </c>
      <c r="CX34" s="39">
        <v>100</v>
      </c>
      <c r="CY34" s="39">
        <v>0</v>
      </c>
      <c r="CZ34" s="39">
        <v>0</v>
      </c>
      <c r="DA34" s="39">
        <v>100</v>
      </c>
      <c r="DB34" s="39">
        <v>100</v>
      </c>
      <c r="DC34" s="39">
        <v>0</v>
      </c>
      <c r="DD34" s="39">
        <v>100</v>
      </c>
      <c r="DE34" s="39">
        <v>0</v>
      </c>
      <c r="DF34" s="39">
        <v>250</v>
      </c>
      <c r="DG34" s="39">
        <v>200</v>
      </c>
      <c r="DH34" s="39">
        <v>100</v>
      </c>
      <c r="DI34" s="39">
        <v>200</v>
      </c>
      <c r="DJ34" s="39">
        <v>100</v>
      </c>
      <c r="DK34" s="39">
        <v>140</v>
      </c>
      <c r="DL34" s="39">
        <v>130</v>
      </c>
      <c r="DM34" s="39">
        <v>110</v>
      </c>
      <c r="DN34" s="39">
        <v>160</v>
      </c>
      <c r="DO34" s="39">
        <v>100</v>
      </c>
      <c r="DP34" s="39">
        <v>30</v>
      </c>
      <c r="DR34" s="44"/>
      <c r="EK34" s="45"/>
      <c r="EL34" s="45"/>
      <c r="EM34" s="45"/>
      <c r="EN34" s="45"/>
      <c r="EO34" s="45"/>
      <c r="EP34" s="45"/>
    </row>
    <row r="35" spans="1:146" s="34" customFormat="1" x14ac:dyDescent="0.5">
      <c r="A35">
        <v>90707</v>
      </c>
      <c r="B35" t="s">
        <v>47</v>
      </c>
      <c r="C35" s="38" t="s">
        <v>124</v>
      </c>
      <c r="D35" s="39">
        <v>6490</v>
      </c>
      <c r="E35" s="39">
        <v>0</v>
      </c>
      <c r="F35" s="39">
        <v>6120</v>
      </c>
      <c r="G35" s="39">
        <v>6740</v>
      </c>
      <c r="H35" s="39">
        <v>6100</v>
      </c>
      <c r="I35" s="39">
        <v>4050</v>
      </c>
      <c r="J35" s="39">
        <v>3230</v>
      </c>
      <c r="K35" s="39">
        <v>3270</v>
      </c>
      <c r="L35" s="39">
        <v>1330</v>
      </c>
      <c r="M35" s="39">
        <v>3290</v>
      </c>
      <c r="N35" s="39">
        <v>2430</v>
      </c>
      <c r="O35" s="39">
        <v>3840</v>
      </c>
      <c r="P35" s="39">
        <v>3030</v>
      </c>
      <c r="Q35" s="39">
        <v>3630</v>
      </c>
      <c r="R35" s="39">
        <v>4080</v>
      </c>
      <c r="S35" s="39">
        <v>3510</v>
      </c>
      <c r="T35" s="41">
        <v>3710</v>
      </c>
      <c r="U35" s="41">
        <v>3690</v>
      </c>
      <c r="V35" s="41">
        <v>2840</v>
      </c>
      <c r="W35" s="41">
        <v>3290</v>
      </c>
      <c r="X35" s="41">
        <v>4760</v>
      </c>
      <c r="Y35" s="41">
        <v>4690</v>
      </c>
      <c r="Z35" s="41">
        <v>4060</v>
      </c>
      <c r="AA35" s="41">
        <v>5180</v>
      </c>
      <c r="AB35" s="41">
        <v>4710</v>
      </c>
      <c r="AC35" s="41">
        <v>4250</v>
      </c>
      <c r="AD35" s="41">
        <v>5140</v>
      </c>
      <c r="AE35" s="41">
        <v>5360</v>
      </c>
      <c r="AF35" s="41">
        <v>4530</v>
      </c>
      <c r="AG35" s="41">
        <v>5540</v>
      </c>
      <c r="AH35" s="41">
        <v>2580</v>
      </c>
      <c r="AI35" s="41">
        <v>3090</v>
      </c>
      <c r="AJ35" s="39">
        <v>2753</v>
      </c>
      <c r="AK35" s="39">
        <v>3170</v>
      </c>
      <c r="AL35" s="39">
        <v>2160</v>
      </c>
      <c r="AM35" s="39">
        <v>3187</v>
      </c>
      <c r="AN35" s="39">
        <v>4920</v>
      </c>
      <c r="AO35" s="39">
        <v>4430</v>
      </c>
      <c r="AP35" s="39">
        <v>3384</v>
      </c>
      <c r="AQ35" s="39">
        <v>4300</v>
      </c>
      <c r="AR35" s="39">
        <v>3500</v>
      </c>
      <c r="AS35" s="39">
        <v>5000</v>
      </c>
      <c r="AT35" s="39">
        <v>3280</v>
      </c>
      <c r="AU35" s="39">
        <v>3550</v>
      </c>
      <c r="AV35" s="39">
        <v>3710</v>
      </c>
      <c r="AW35" s="39">
        <v>3560</v>
      </c>
      <c r="AX35" s="39">
        <v>3640</v>
      </c>
      <c r="AY35" s="39">
        <v>3590</v>
      </c>
      <c r="AZ35" s="39">
        <v>33850</v>
      </c>
      <c r="BA35" s="39">
        <v>8480</v>
      </c>
      <c r="BB35" s="39">
        <v>8500</v>
      </c>
      <c r="BC35" s="39">
        <v>4790</v>
      </c>
      <c r="BD35" s="39">
        <v>15630</v>
      </c>
      <c r="BE35" s="39">
        <v>9260</v>
      </c>
      <c r="BF35" s="39">
        <v>7360</v>
      </c>
      <c r="BG35" s="39">
        <v>4810</v>
      </c>
      <c r="BH35" s="39">
        <v>4940</v>
      </c>
      <c r="BI35" s="39">
        <v>8540</v>
      </c>
      <c r="BJ35" s="39">
        <v>8310</v>
      </c>
      <c r="BK35" s="39">
        <v>11770</v>
      </c>
      <c r="BL35" s="39">
        <v>6900</v>
      </c>
      <c r="BM35" s="39">
        <v>4500</v>
      </c>
      <c r="BN35" s="39">
        <v>3820</v>
      </c>
      <c r="BO35" s="39">
        <v>0</v>
      </c>
      <c r="BP35" s="39">
        <v>3820</v>
      </c>
      <c r="BQ35" s="39">
        <v>3750</v>
      </c>
      <c r="BR35" s="39">
        <v>3500</v>
      </c>
      <c r="BS35" s="39">
        <v>3400</v>
      </c>
      <c r="BT35" s="39">
        <v>2500</v>
      </c>
      <c r="BU35" s="39">
        <v>12160</v>
      </c>
      <c r="BV35" s="39">
        <v>27510</v>
      </c>
      <c r="BW35" s="39">
        <v>31830</v>
      </c>
      <c r="BX35" s="39">
        <v>29000</v>
      </c>
      <c r="BY35" s="39">
        <v>30920</v>
      </c>
      <c r="BZ35" s="39">
        <v>24770</v>
      </c>
      <c r="CA35" s="39">
        <v>63370</v>
      </c>
      <c r="CB35" s="39">
        <v>51130</v>
      </c>
      <c r="CC35" s="39">
        <v>23530</v>
      </c>
      <c r="CD35" s="39">
        <v>34570</v>
      </c>
      <c r="CE35" s="39">
        <v>22730</v>
      </c>
      <c r="CF35" s="39">
        <v>17590</v>
      </c>
      <c r="CG35" s="39">
        <v>5190</v>
      </c>
      <c r="CH35" s="39">
        <v>4700</v>
      </c>
      <c r="CI35" s="39">
        <v>4900</v>
      </c>
      <c r="CJ35" s="39">
        <v>9590</v>
      </c>
      <c r="CK35" s="39">
        <v>3900</v>
      </c>
      <c r="CL35" s="39">
        <v>3590</v>
      </c>
      <c r="CM35" s="39">
        <v>3000</v>
      </c>
      <c r="CN35" s="39">
        <v>4110</v>
      </c>
      <c r="CO35" s="39">
        <v>3970</v>
      </c>
      <c r="CP35" s="39">
        <v>2970</v>
      </c>
      <c r="CQ35" s="39">
        <v>3000</v>
      </c>
      <c r="CR35" s="39">
        <v>2300</v>
      </c>
      <c r="CS35" s="39">
        <v>2600</v>
      </c>
      <c r="CT35" s="39">
        <v>3000</v>
      </c>
      <c r="CU35" s="39">
        <v>2300</v>
      </c>
      <c r="CV35" s="39">
        <v>4230</v>
      </c>
      <c r="CW35" s="39">
        <v>5400</v>
      </c>
      <c r="CX35" s="39">
        <v>6990</v>
      </c>
      <c r="CY35" s="39">
        <v>4300</v>
      </c>
      <c r="CZ35" s="39">
        <v>6020</v>
      </c>
      <c r="DA35" s="39">
        <v>7580</v>
      </c>
      <c r="DB35" s="39">
        <v>5680</v>
      </c>
      <c r="DC35" s="39">
        <v>5850</v>
      </c>
      <c r="DD35" s="39">
        <v>7230</v>
      </c>
      <c r="DE35" s="39">
        <v>6480</v>
      </c>
      <c r="DF35" s="39">
        <v>6640</v>
      </c>
      <c r="DG35" s="39">
        <v>2550</v>
      </c>
      <c r="DH35" s="39">
        <v>6150</v>
      </c>
      <c r="DI35" s="39">
        <v>6170</v>
      </c>
      <c r="DJ35" s="39">
        <v>6850</v>
      </c>
      <c r="DK35" s="39">
        <v>8070</v>
      </c>
      <c r="DL35" s="39">
        <v>6960</v>
      </c>
      <c r="DM35" s="39">
        <v>7310</v>
      </c>
      <c r="DN35" s="39">
        <v>6360</v>
      </c>
      <c r="DO35" s="39">
        <v>7100</v>
      </c>
      <c r="DP35" s="39">
        <v>5320</v>
      </c>
      <c r="DR35" s="42" t="s">
        <v>101</v>
      </c>
      <c r="EB35" s="23"/>
      <c r="EK35" s="35"/>
      <c r="EL35" s="35"/>
      <c r="EM35" s="35"/>
      <c r="EN35" s="35"/>
      <c r="EO35" s="35"/>
      <c r="EP35" s="35"/>
    </row>
    <row r="36" spans="1:146" s="34" customFormat="1" x14ac:dyDescent="0.5">
      <c r="A36">
        <v>90710</v>
      </c>
      <c r="B36" s="26" t="s">
        <v>305</v>
      </c>
      <c r="C36" s="38" t="s">
        <v>125</v>
      </c>
      <c r="D36" s="39">
        <v>0</v>
      </c>
      <c r="E36" s="39">
        <v>0</v>
      </c>
      <c r="F36" s="39">
        <v>0</v>
      </c>
      <c r="G36" s="39">
        <v>0</v>
      </c>
      <c r="H36" s="39">
        <v>0</v>
      </c>
      <c r="I36" s="39">
        <v>0</v>
      </c>
      <c r="J36" s="39">
        <v>0</v>
      </c>
      <c r="K36" s="39">
        <v>0</v>
      </c>
      <c r="L36" s="39">
        <v>0</v>
      </c>
      <c r="M36" s="39">
        <v>0</v>
      </c>
      <c r="N36" s="39">
        <v>0</v>
      </c>
      <c r="O36" s="39">
        <v>0</v>
      </c>
      <c r="P36" s="39">
        <v>0</v>
      </c>
      <c r="Q36" s="39">
        <v>0</v>
      </c>
      <c r="R36" s="39">
        <v>0</v>
      </c>
      <c r="S36" s="39">
        <v>0</v>
      </c>
      <c r="T36" s="41">
        <v>0</v>
      </c>
      <c r="U36" s="41">
        <v>0</v>
      </c>
      <c r="V36" s="41">
        <v>0</v>
      </c>
      <c r="W36" s="41">
        <v>0</v>
      </c>
      <c r="X36" s="41">
        <v>0</v>
      </c>
      <c r="Y36" s="41">
        <v>0</v>
      </c>
      <c r="Z36" s="41">
        <v>0</v>
      </c>
      <c r="AA36" s="41">
        <v>0</v>
      </c>
      <c r="AB36" s="41">
        <v>0</v>
      </c>
      <c r="AC36" s="41">
        <v>0</v>
      </c>
      <c r="AD36" s="41">
        <v>0</v>
      </c>
      <c r="AE36" s="41">
        <v>0</v>
      </c>
      <c r="AF36" s="41">
        <v>0</v>
      </c>
      <c r="AG36" s="41">
        <v>1000</v>
      </c>
      <c r="AH36" s="41">
        <v>0</v>
      </c>
      <c r="AI36" s="41">
        <v>720</v>
      </c>
      <c r="AJ36" s="41">
        <v>1920</v>
      </c>
      <c r="AK36" s="41">
        <v>1438</v>
      </c>
      <c r="AL36" s="41">
        <v>1920</v>
      </c>
      <c r="AM36" s="41">
        <v>1920</v>
      </c>
      <c r="AN36" s="41">
        <v>2656</v>
      </c>
      <c r="AO36" s="41">
        <v>1440</v>
      </c>
      <c r="AP36" s="41">
        <v>2400</v>
      </c>
      <c r="AQ36" s="41">
        <v>2632</v>
      </c>
      <c r="AR36" s="41">
        <v>1000</v>
      </c>
      <c r="AS36" s="41">
        <v>755</v>
      </c>
      <c r="AT36" s="41">
        <v>3000</v>
      </c>
      <c r="AU36" s="41">
        <v>2000</v>
      </c>
      <c r="AV36" s="41">
        <v>2450</v>
      </c>
      <c r="AW36" s="41">
        <v>2770</v>
      </c>
      <c r="AX36" s="41">
        <v>2400</v>
      </c>
      <c r="AY36" s="41">
        <v>2740</v>
      </c>
      <c r="AZ36" s="41">
        <v>2490</v>
      </c>
      <c r="BA36" s="41">
        <v>2690</v>
      </c>
      <c r="BB36" s="41">
        <v>2450</v>
      </c>
      <c r="BC36" s="41">
        <v>2780</v>
      </c>
      <c r="BD36" s="41">
        <v>4000</v>
      </c>
      <c r="BE36" s="41">
        <v>4000</v>
      </c>
      <c r="BF36" s="41">
        <v>3000</v>
      </c>
      <c r="BG36" s="41">
        <v>3230</v>
      </c>
      <c r="BH36" s="41">
        <v>2960</v>
      </c>
      <c r="BI36" s="41">
        <v>3100</v>
      </c>
      <c r="BJ36" s="41">
        <v>3000</v>
      </c>
      <c r="BK36" s="41">
        <v>3000</v>
      </c>
      <c r="BL36" s="41">
        <v>3440</v>
      </c>
      <c r="BM36" s="41">
        <v>4000</v>
      </c>
      <c r="BN36" s="41">
        <v>4500</v>
      </c>
      <c r="BO36" s="41">
        <v>0</v>
      </c>
      <c r="BP36" s="41">
        <v>4000</v>
      </c>
      <c r="BQ36" s="41">
        <v>4250</v>
      </c>
      <c r="BR36" s="41">
        <v>3500</v>
      </c>
      <c r="BS36" s="41">
        <v>3000</v>
      </c>
      <c r="BT36" s="41">
        <v>3000</v>
      </c>
      <c r="BU36" s="41">
        <v>3500</v>
      </c>
      <c r="BV36" s="41">
        <v>3500</v>
      </c>
      <c r="BW36" s="41">
        <v>3500</v>
      </c>
      <c r="BX36" s="41">
        <v>3500</v>
      </c>
      <c r="BY36" s="41">
        <v>4800</v>
      </c>
      <c r="BZ36" s="41">
        <v>4700</v>
      </c>
      <c r="CA36" s="41">
        <v>3500</v>
      </c>
      <c r="CB36" s="41">
        <v>4000</v>
      </c>
      <c r="CC36" s="41">
        <v>4000</v>
      </c>
      <c r="CD36" s="41">
        <v>3600</v>
      </c>
      <c r="CE36" s="41">
        <v>3000</v>
      </c>
      <c r="CF36" s="41">
        <v>3000</v>
      </c>
      <c r="CG36" s="41">
        <v>4000</v>
      </c>
      <c r="CH36" s="41">
        <v>3600</v>
      </c>
      <c r="CI36" s="41">
        <v>3500</v>
      </c>
      <c r="CJ36" s="41">
        <v>4000</v>
      </c>
      <c r="CK36" s="41">
        <v>4000</v>
      </c>
      <c r="CL36" s="41">
        <v>4500</v>
      </c>
      <c r="CM36" s="41">
        <v>4000</v>
      </c>
      <c r="CN36" s="41">
        <v>5000</v>
      </c>
      <c r="CO36" s="41">
        <v>4000</v>
      </c>
      <c r="CP36" s="41">
        <v>3500</v>
      </c>
      <c r="CQ36" s="41">
        <v>3700</v>
      </c>
      <c r="CR36" s="41">
        <v>2800</v>
      </c>
      <c r="CS36" s="39">
        <v>2600</v>
      </c>
      <c r="CT36" s="39">
        <v>3200</v>
      </c>
      <c r="CU36" s="39">
        <v>2800</v>
      </c>
      <c r="CV36" s="39">
        <v>3000</v>
      </c>
      <c r="CW36" s="39">
        <v>3900</v>
      </c>
      <c r="CX36" s="39">
        <v>3900</v>
      </c>
      <c r="CY36" s="39">
        <v>2910</v>
      </c>
      <c r="CZ36" s="39">
        <v>3900</v>
      </c>
      <c r="DA36" s="39">
        <v>4700</v>
      </c>
      <c r="DB36" s="39">
        <v>3300</v>
      </c>
      <c r="DC36" s="39">
        <v>3500</v>
      </c>
      <c r="DD36" s="39">
        <v>2220</v>
      </c>
      <c r="DE36" s="39">
        <v>2600</v>
      </c>
      <c r="DF36" s="39">
        <v>3000</v>
      </c>
      <c r="DG36" s="39">
        <v>1570</v>
      </c>
      <c r="DH36" s="39">
        <v>2900</v>
      </c>
      <c r="DI36" s="39">
        <v>2600</v>
      </c>
      <c r="DJ36" s="39">
        <v>4900</v>
      </c>
      <c r="DK36" s="39">
        <v>4000</v>
      </c>
      <c r="DL36" s="39">
        <v>3920</v>
      </c>
      <c r="DM36" s="39">
        <v>4380</v>
      </c>
      <c r="DN36" s="39">
        <v>3790</v>
      </c>
      <c r="DO36" s="39">
        <v>3080</v>
      </c>
      <c r="DP36" s="39">
        <v>2480</v>
      </c>
      <c r="DR36" s="42" t="s">
        <v>101</v>
      </c>
      <c r="DS36" s="34">
        <v>1000</v>
      </c>
      <c r="DT36" s="34">
        <v>0</v>
      </c>
      <c r="DU36" s="46"/>
      <c r="DV36" s="46"/>
      <c r="DW36" s="46"/>
      <c r="DX36" s="46"/>
      <c r="DY36" s="46"/>
      <c r="DZ36" s="46"/>
      <c r="EA36" s="46"/>
      <c r="EB36" s="23"/>
      <c r="EC36" s="46"/>
      <c r="ED36" s="46"/>
      <c r="EE36" s="46"/>
      <c r="EF36" s="46"/>
      <c r="EG36" s="46"/>
      <c r="EK36" s="35"/>
      <c r="EL36" s="35"/>
      <c r="EM36" s="35"/>
      <c r="EN36" s="35"/>
      <c r="EO36" s="35"/>
      <c r="EP36" s="35"/>
    </row>
    <row r="37" spans="1:146" s="34" customFormat="1" x14ac:dyDescent="0.5">
      <c r="A37">
        <v>90732</v>
      </c>
      <c r="B37" t="s">
        <v>306</v>
      </c>
      <c r="C37" s="38" t="s">
        <v>126</v>
      </c>
      <c r="D37" s="39">
        <v>0</v>
      </c>
      <c r="E37" s="39">
        <v>0</v>
      </c>
      <c r="F37" s="39">
        <v>0</v>
      </c>
      <c r="G37" s="39">
        <v>0</v>
      </c>
      <c r="H37" s="39">
        <v>0</v>
      </c>
      <c r="I37" s="39">
        <v>0</v>
      </c>
      <c r="J37" s="39">
        <v>0</v>
      </c>
      <c r="K37" s="39">
        <v>0</v>
      </c>
      <c r="L37" s="39">
        <v>0</v>
      </c>
      <c r="M37" s="39">
        <v>0</v>
      </c>
      <c r="N37" s="39">
        <v>0</v>
      </c>
      <c r="O37" s="39">
        <v>0</v>
      </c>
      <c r="P37" s="39">
        <v>0</v>
      </c>
      <c r="Q37" s="39">
        <v>0</v>
      </c>
      <c r="R37" s="39">
        <v>0</v>
      </c>
      <c r="S37" s="39">
        <v>0</v>
      </c>
      <c r="T37" s="41">
        <v>0</v>
      </c>
      <c r="U37" s="41">
        <v>0</v>
      </c>
      <c r="V37" s="41">
        <v>0</v>
      </c>
      <c r="W37" s="41">
        <v>0</v>
      </c>
      <c r="X37" s="41">
        <v>0</v>
      </c>
      <c r="Y37" s="41">
        <v>0</v>
      </c>
      <c r="Z37" s="41">
        <v>0</v>
      </c>
      <c r="AA37" s="41">
        <v>0</v>
      </c>
      <c r="AB37" s="41">
        <v>0</v>
      </c>
      <c r="AC37" s="41">
        <v>0</v>
      </c>
      <c r="AD37" s="41">
        <v>0</v>
      </c>
      <c r="AE37" s="41">
        <v>0</v>
      </c>
      <c r="AF37" s="41">
        <v>0</v>
      </c>
      <c r="AG37" s="41">
        <v>100</v>
      </c>
      <c r="AH37" s="41">
        <v>100</v>
      </c>
      <c r="AI37" s="41">
        <v>10</v>
      </c>
      <c r="AJ37" s="39">
        <v>93</v>
      </c>
      <c r="AK37" s="39">
        <v>100</v>
      </c>
      <c r="AL37" s="39">
        <v>100</v>
      </c>
      <c r="AM37" s="39">
        <v>0</v>
      </c>
      <c r="AN37" s="39">
        <v>0</v>
      </c>
      <c r="AO37" s="39">
        <v>0</v>
      </c>
      <c r="AP37" s="39">
        <v>0</v>
      </c>
      <c r="AQ37" s="39">
        <v>0</v>
      </c>
      <c r="AR37" s="39">
        <v>0</v>
      </c>
      <c r="AS37" s="39">
        <v>0</v>
      </c>
      <c r="AT37" s="39">
        <v>100</v>
      </c>
      <c r="AU37" s="39">
        <v>100</v>
      </c>
      <c r="AV37" s="39">
        <v>100</v>
      </c>
      <c r="AW37" s="39">
        <v>100</v>
      </c>
      <c r="AX37" s="39">
        <v>100</v>
      </c>
      <c r="AY37" s="39">
        <v>100</v>
      </c>
      <c r="AZ37" s="39">
        <v>100</v>
      </c>
      <c r="BA37" s="39">
        <v>100</v>
      </c>
      <c r="BB37" s="39">
        <v>100</v>
      </c>
      <c r="BC37" s="39">
        <v>100</v>
      </c>
      <c r="BD37" s="39">
        <v>100</v>
      </c>
      <c r="BE37" s="39">
        <v>100</v>
      </c>
      <c r="BF37" s="39">
        <v>100</v>
      </c>
      <c r="BG37" s="39">
        <v>100</v>
      </c>
      <c r="BH37" s="39">
        <v>100</v>
      </c>
      <c r="BI37" s="39">
        <v>0</v>
      </c>
      <c r="BJ37" s="39">
        <v>100</v>
      </c>
      <c r="BK37" s="39">
        <v>100</v>
      </c>
      <c r="BL37" s="39">
        <v>0</v>
      </c>
      <c r="BM37" s="39">
        <v>100</v>
      </c>
      <c r="BN37" s="39">
        <v>0</v>
      </c>
      <c r="BO37" s="39">
        <v>0</v>
      </c>
      <c r="BP37" s="39">
        <v>0</v>
      </c>
      <c r="BQ37" s="39">
        <v>100</v>
      </c>
      <c r="BR37" s="39">
        <v>100</v>
      </c>
      <c r="BS37" s="39">
        <v>100</v>
      </c>
      <c r="BT37" s="39">
        <v>100</v>
      </c>
      <c r="BU37" s="39">
        <v>100</v>
      </c>
      <c r="BV37" s="39">
        <v>100</v>
      </c>
      <c r="BW37" s="39">
        <v>100</v>
      </c>
      <c r="BX37" s="39">
        <v>100</v>
      </c>
      <c r="BY37" s="39">
        <v>100</v>
      </c>
      <c r="BZ37" s="39">
        <v>100</v>
      </c>
      <c r="CA37" s="39">
        <v>0</v>
      </c>
      <c r="CB37" s="39">
        <v>0</v>
      </c>
      <c r="CC37" s="39">
        <v>100</v>
      </c>
      <c r="CD37" s="39">
        <v>100</v>
      </c>
      <c r="CE37" s="39">
        <v>100</v>
      </c>
      <c r="CF37" s="39">
        <v>100</v>
      </c>
      <c r="CG37" s="39">
        <v>100</v>
      </c>
      <c r="CH37" s="39">
        <v>0</v>
      </c>
      <c r="CI37" s="39">
        <v>100</v>
      </c>
      <c r="CJ37" s="39">
        <v>0</v>
      </c>
      <c r="CK37" s="39">
        <v>0</v>
      </c>
      <c r="CL37" s="39">
        <v>100</v>
      </c>
      <c r="CM37" s="39">
        <v>0</v>
      </c>
      <c r="CN37" s="39">
        <v>100</v>
      </c>
      <c r="CO37" s="39">
        <v>0</v>
      </c>
      <c r="CP37" s="39">
        <v>0</v>
      </c>
      <c r="CQ37" s="39">
        <v>0</v>
      </c>
      <c r="CR37" s="39">
        <v>0</v>
      </c>
      <c r="CS37" s="39">
        <v>0</v>
      </c>
      <c r="CT37" s="39">
        <v>0</v>
      </c>
      <c r="CU37" s="39">
        <v>0</v>
      </c>
      <c r="CV37" s="39">
        <v>0</v>
      </c>
      <c r="CW37" s="39">
        <v>0</v>
      </c>
      <c r="CX37" s="39">
        <v>0</v>
      </c>
      <c r="CY37" s="39">
        <v>100</v>
      </c>
      <c r="CZ37" s="39">
        <v>0</v>
      </c>
      <c r="DA37" s="39">
        <v>0</v>
      </c>
      <c r="DB37" s="39">
        <v>0</v>
      </c>
      <c r="DC37" s="39">
        <v>100</v>
      </c>
      <c r="DD37" s="39">
        <v>100</v>
      </c>
      <c r="DE37" s="39">
        <v>0</v>
      </c>
      <c r="DF37" s="39">
        <v>0</v>
      </c>
      <c r="DG37" s="39">
        <v>0</v>
      </c>
      <c r="DH37" s="39">
        <v>0</v>
      </c>
      <c r="DI37" s="39">
        <v>0</v>
      </c>
      <c r="DJ37" s="39">
        <v>0</v>
      </c>
      <c r="DK37" s="39">
        <v>0</v>
      </c>
      <c r="DL37" s="39">
        <v>100</v>
      </c>
      <c r="DM37" s="39">
        <v>0</v>
      </c>
      <c r="DN37" s="39">
        <v>0</v>
      </c>
      <c r="DO37" s="39">
        <v>0</v>
      </c>
      <c r="DP37" s="39">
        <v>0</v>
      </c>
      <c r="DR37" s="42" t="s">
        <v>101</v>
      </c>
      <c r="EB37" s="23"/>
      <c r="EK37" s="35"/>
      <c r="EL37" s="35"/>
      <c r="EM37" s="35"/>
      <c r="EN37" s="35"/>
      <c r="EO37" s="35"/>
      <c r="EP37" s="35"/>
    </row>
    <row r="38" spans="1:146" s="34" customFormat="1" x14ac:dyDescent="0.5">
      <c r="A38">
        <v>90670</v>
      </c>
      <c r="B38" t="s">
        <v>51</v>
      </c>
      <c r="C38" s="38" t="s">
        <v>52</v>
      </c>
      <c r="D38" s="39">
        <v>10450</v>
      </c>
      <c r="E38" s="39">
        <v>1190</v>
      </c>
      <c r="F38" s="39">
        <v>17340</v>
      </c>
      <c r="G38" s="39">
        <v>23890</v>
      </c>
      <c r="H38" s="39">
        <v>14710</v>
      </c>
      <c r="I38" s="39">
        <v>5350</v>
      </c>
      <c r="J38" s="39">
        <v>5020</v>
      </c>
      <c r="K38" s="39">
        <v>3200</v>
      </c>
      <c r="L38" s="39">
        <v>6400</v>
      </c>
      <c r="M38" s="39">
        <v>5730</v>
      </c>
      <c r="N38" s="39">
        <v>14260</v>
      </c>
      <c r="O38" s="39">
        <v>12880</v>
      </c>
      <c r="P38" s="39">
        <v>4960</v>
      </c>
      <c r="Q38" s="39">
        <v>4470</v>
      </c>
      <c r="R38" s="39">
        <v>4430</v>
      </c>
      <c r="S38" s="39">
        <v>3310</v>
      </c>
      <c r="T38" s="41">
        <v>3460</v>
      </c>
      <c r="U38" s="41">
        <v>8680</v>
      </c>
      <c r="V38" s="41">
        <v>7920</v>
      </c>
      <c r="W38" s="41">
        <v>7510</v>
      </c>
      <c r="X38" s="41">
        <v>9160</v>
      </c>
      <c r="Y38" s="41">
        <v>8370</v>
      </c>
      <c r="Z38" s="41">
        <v>7650</v>
      </c>
      <c r="AA38" s="41">
        <v>10300</v>
      </c>
      <c r="AB38" s="41">
        <v>6260</v>
      </c>
      <c r="AC38" s="41">
        <v>8170</v>
      </c>
      <c r="AD38" s="41">
        <v>6660</v>
      </c>
      <c r="AE38" s="41">
        <v>8610</v>
      </c>
      <c r="AF38" s="41">
        <v>8490</v>
      </c>
      <c r="AG38" s="41">
        <v>9600</v>
      </c>
      <c r="AH38" s="41">
        <v>9690</v>
      </c>
      <c r="AI38" s="41">
        <v>8860</v>
      </c>
      <c r="AJ38" s="39">
        <v>8618</v>
      </c>
      <c r="AK38" s="39">
        <v>11640</v>
      </c>
      <c r="AL38" s="39">
        <v>8140</v>
      </c>
      <c r="AM38" s="39">
        <v>8549</v>
      </c>
      <c r="AN38" s="39">
        <v>10230</v>
      </c>
      <c r="AO38" s="39">
        <v>8400</v>
      </c>
      <c r="AP38" s="39">
        <v>5951</v>
      </c>
      <c r="AQ38" s="39">
        <v>10550</v>
      </c>
      <c r="AR38" s="39">
        <v>12140</v>
      </c>
      <c r="AS38" s="39">
        <v>3600</v>
      </c>
      <c r="AT38" s="39">
        <v>17740</v>
      </c>
      <c r="AU38" s="39">
        <v>9870</v>
      </c>
      <c r="AV38" s="39">
        <v>10160</v>
      </c>
      <c r="AW38" s="39">
        <v>9000</v>
      </c>
      <c r="AX38" s="39">
        <v>10120</v>
      </c>
      <c r="AY38" s="39">
        <v>9940</v>
      </c>
      <c r="AZ38" s="39">
        <v>10170</v>
      </c>
      <c r="BA38" s="39">
        <v>9870</v>
      </c>
      <c r="BB38" s="39">
        <v>10160</v>
      </c>
      <c r="BC38" s="39">
        <v>9990</v>
      </c>
      <c r="BD38" s="39">
        <v>10150</v>
      </c>
      <c r="BE38" s="39">
        <v>11470</v>
      </c>
      <c r="BF38" s="39">
        <v>10460</v>
      </c>
      <c r="BG38" s="39">
        <v>9600</v>
      </c>
      <c r="BH38" s="39">
        <v>11240</v>
      </c>
      <c r="BI38" s="39">
        <v>11080</v>
      </c>
      <c r="BJ38" s="39">
        <v>15000</v>
      </c>
      <c r="BK38" s="39">
        <v>14000</v>
      </c>
      <c r="BL38" s="39">
        <v>13000</v>
      </c>
      <c r="BM38" s="39">
        <v>13000</v>
      </c>
      <c r="BN38" s="39">
        <v>12000</v>
      </c>
      <c r="BO38" s="39">
        <v>0</v>
      </c>
      <c r="BP38" s="39">
        <v>12000</v>
      </c>
      <c r="BQ38" s="39">
        <v>13000</v>
      </c>
      <c r="BR38" s="39">
        <v>12300</v>
      </c>
      <c r="BS38" s="39">
        <v>11000</v>
      </c>
      <c r="BT38" s="39">
        <v>9000</v>
      </c>
      <c r="BU38" s="39">
        <v>8000</v>
      </c>
      <c r="BV38" s="39">
        <v>13000</v>
      </c>
      <c r="BW38" s="39">
        <v>10000</v>
      </c>
      <c r="BX38" s="39">
        <v>7000</v>
      </c>
      <c r="BY38" s="39">
        <v>10000</v>
      </c>
      <c r="BZ38" s="39">
        <v>10000</v>
      </c>
      <c r="CA38" s="39">
        <v>8000</v>
      </c>
      <c r="CB38" s="39">
        <v>10360</v>
      </c>
      <c r="CC38" s="39">
        <v>10000</v>
      </c>
      <c r="CD38" s="39">
        <v>10000</v>
      </c>
      <c r="CE38" s="39">
        <v>8000</v>
      </c>
      <c r="CF38" s="39">
        <v>8000</v>
      </c>
      <c r="CG38" s="39">
        <v>13000</v>
      </c>
      <c r="CH38" s="39">
        <v>13000</v>
      </c>
      <c r="CI38" s="39">
        <v>10000</v>
      </c>
      <c r="CJ38" s="39">
        <v>7000</v>
      </c>
      <c r="CK38" s="39">
        <v>10000</v>
      </c>
      <c r="CL38" s="39">
        <v>11000</v>
      </c>
      <c r="CM38" s="39">
        <v>10000</v>
      </c>
      <c r="CN38" s="39">
        <v>11000</v>
      </c>
      <c r="CO38" s="39">
        <v>11000</v>
      </c>
      <c r="CP38" s="39">
        <v>9800</v>
      </c>
      <c r="CQ38" s="39">
        <v>11000</v>
      </c>
      <c r="CR38" s="39">
        <v>9000</v>
      </c>
      <c r="CS38" s="39">
        <v>10000</v>
      </c>
      <c r="CT38" s="39">
        <v>10500</v>
      </c>
      <c r="CU38" s="39">
        <v>9200</v>
      </c>
      <c r="CV38" s="39">
        <v>9600</v>
      </c>
      <c r="CW38" s="39">
        <v>9900</v>
      </c>
      <c r="CX38" s="39">
        <v>11000</v>
      </c>
      <c r="CY38" s="39">
        <v>8980</v>
      </c>
      <c r="CZ38" s="39">
        <v>9500</v>
      </c>
      <c r="DA38" s="39">
        <v>10500</v>
      </c>
      <c r="DB38" s="39">
        <v>10900</v>
      </c>
      <c r="DC38" s="39">
        <v>9500</v>
      </c>
      <c r="DD38" s="39">
        <v>9500</v>
      </c>
      <c r="DE38" s="39">
        <v>9800</v>
      </c>
      <c r="DF38" s="39">
        <v>10700</v>
      </c>
      <c r="DG38" s="39">
        <v>9100</v>
      </c>
      <c r="DH38" s="39">
        <v>10400</v>
      </c>
      <c r="DI38" s="39">
        <v>8000</v>
      </c>
      <c r="DJ38" s="39">
        <v>11000</v>
      </c>
      <c r="DK38" s="39">
        <v>9610</v>
      </c>
      <c r="DL38" s="39">
        <v>10420</v>
      </c>
      <c r="DM38" s="39">
        <v>9020</v>
      </c>
      <c r="DN38" s="39">
        <v>9600</v>
      </c>
      <c r="DO38" s="39">
        <v>10710</v>
      </c>
      <c r="DP38" s="39">
        <v>7820</v>
      </c>
      <c r="DR38" s="42" t="s">
        <v>101</v>
      </c>
      <c r="EB38" s="23"/>
      <c r="EK38" s="35"/>
      <c r="EL38" s="35"/>
      <c r="EM38" s="35"/>
      <c r="EN38" s="35"/>
      <c r="EO38" s="35"/>
      <c r="EP38" s="35"/>
    </row>
    <row r="39" spans="1:146" s="34" customFormat="1" x14ac:dyDescent="0.5">
      <c r="A39">
        <v>90680</v>
      </c>
      <c r="B39" t="s">
        <v>55</v>
      </c>
      <c r="C39" s="38" t="s">
        <v>127</v>
      </c>
      <c r="D39" s="39">
        <v>4680</v>
      </c>
      <c r="E39" s="39">
        <v>0</v>
      </c>
      <c r="F39" s="39">
        <v>4330</v>
      </c>
      <c r="G39" s="39">
        <v>3830</v>
      </c>
      <c r="H39" s="39">
        <v>1930</v>
      </c>
      <c r="I39" s="39">
        <v>3560</v>
      </c>
      <c r="J39" s="39">
        <v>3230</v>
      </c>
      <c r="K39" s="39">
        <v>2750</v>
      </c>
      <c r="L39" s="39">
        <v>5080</v>
      </c>
      <c r="M39" s="39">
        <v>3940</v>
      </c>
      <c r="N39" s="39">
        <v>4570</v>
      </c>
      <c r="O39" s="39">
        <v>4200</v>
      </c>
      <c r="P39" s="39">
        <v>2920</v>
      </c>
      <c r="Q39" s="39">
        <v>3190</v>
      </c>
      <c r="R39" s="39">
        <v>2640</v>
      </c>
      <c r="S39" s="39">
        <v>2490</v>
      </c>
      <c r="T39" s="41">
        <v>2460</v>
      </c>
      <c r="U39" s="41">
        <v>4500</v>
      </c>
      <c r="V39" s="41">
        <v>3790</v>
      </c>
      <c r="W39" s="41">
        <v>4850</v>
      </c>
      <c r="X39" s="41">
        <v>5180</v>
      </c>
      <c r="Y39" s="41">
        <v>4540</v>
      </c>
      <c r="Z39" s="41">
        <v>5060</v>
      </c>
      <c r="AA39" s="41">
        <v>5490</v>
      </c>
      <c r="AB39" s="41">
        <v>4490</v>
      </c>
      <c r="AC39" s="41">
        <v>5090</v>
      </c>
      <c r="AD39" s="41">
        <v>4240</v>
      </c>
      <c r="AE39" s="41">
        <v>4660</v>
      </c>
      <c r="AF39" s="41">
        <v>5540</v>
      </c>
      <c r="AG39" s="41">
        <v>5370</v>
      </c>
      <c r="AH39" s="41">
        <v>4980</v>
      </c>
      <c r="AI39" s="41">
        <v>4480</v>
      </c>
      <c r="AJ39" s="39">
        <v>5527</v>
      </c>
      <c r="AK39" s="39">
        <v>5950</v>
      </c>
      <c r="AL39" s="39">
        <v>4330</v>
      </c>
      <c r="AM39" s="39">
        <v>6298</v>
      </c>
      <c r="AN39" s="39">
        <v>6140</v>
      </c>
      <c r="AO39" s="39">
        <v>5020</v>
      </c>
      <c r="AP39" s="39">
        <v>3412</v>
      </c>
      <c r="AQ39" s="39">
        <v>4790</v>
      </c>
      <c r="AR39" s="39">
        <v>5000</v>
      </c>
      <c r="AS39" s="39">
        <v>2800</v>
      </c>
      <c r="AT39" s="39">
        <v>5500</v>
      </c>
      <c r="AU39" s="39">
        <v>5760</v>
      </c>
      <c r="AV39" s="39">
        <v>5900</v>
      </c>
      <c r="AW39" s="39">
        <v>5750</v>
      </c>
      <c r="AX39" s="39">
        <v>5880</v>
      </c>
      <c r="AY39" s="39">
        <v>5770</v>
      </c>
      <c r="AZ39" s="39">
        <v>5870</v>
      </c>
      <c r="BA39" s="39">
        <v>5760</v>
      </c>
      <c r="BB39" s="39">
        <v>5900</v>
      </c>
      <c r="BC39" s="39">
        <v>5760</v>
      </c>
      <c r="BD39" s="39">
        <v>5880</v>
      </c>
      <c r="BE39" s="39">
        <v>6400</v>
      </c>
      <c r="BF39" s="39">
        <v>5480</v>
      </c>
      <c r="BG39" s="39">
        <v>6070</v>
      </c>
      <c r="BH39" s="39">
        <v>5920</v>
      </c>
      <c r="BI39" s="39">
        <v>5520</v>
      </c>
      <c r="BJ39" s="39">
        <v>9000</v>
      </c>
      <c r="BK39" s="39">
        <v>9000</v>
      </c>
      <c r="BL39" s="39">
        <v>5500</v>
      </c>
      <c r="BM39" s="39">
        <v>6500</v>
      </c>
      <c r="BN39" s="39">
        <v>6500</v>
      </c>
      <c r="BO39" s="39">
        <v>0</v>
      </c>
      <c r="BP39" s="39">
        <v>6500</v>
      </c>
      <c r="BQ39" s="39">
        <v>6000</v>
      </c>
      <c r="BR39" s="39">
        <v>7500</v>
      </c>
      <c r="BS39" s="39">
        <v>7000</v>
      </c>
      <c r="BT39" s="39">
        <v>6000</v>
      </c>
      <c r="BU39" s="39">
        <v>5400</v>
      </c>
      <c r="BV39" s="39">
        <v>7000</v>
      </c>
      <c r="BW39" s="39">
        <v>6500</v>
      </c>
      <c r="BX39" s="39">
        <v>6500</v>
      </c>
      <c r="BY39" s="39">
        <v>6500</v>
      </c>
      <c r="BZ39" s="39">
        <v>6000</v>
      </c>
      <c r="CA39" s="39">
        <v>6000</v>
      </c>
      <c r="CB39" s="39">
        <v>6700</v>
      </c>
      <c r="CC39" s="39">
        <v>5000</v>
      </c>
      <c r="CD39" s="39">
        <v>7720</v>
      </c>
      <c r="CE39" s="39">
        <v>7210</v>
      </c>
      <c r="CF39" s="39">
        <v>6180</v>
      </c>
      <c r="CG39" s="39">
        <v>5300</v>
      </c>
      <c r="CH39" s="39">
        <v>7210</v>
      </c>
      <c r="CI39" s="39">
        <v>6500</v>
      </c>
      <c r="CJ39" s="39">
        <v>7000</v>
      </c>
      <c r="CK39" s="39">
        <v>7000</v>
      </c>
      <c r="CL39" s="39">
        <v>6690</v>
      </c>
      <c r="CM39" s="39">
        <v>6000</v>
      </c>
      <c r="CN39" s="39">
        <v>7200</v>
      </c>
      <c r="CO39" s="39">
        <v>6900</v>
      </c>
      <c r="CP39" s="39">
        <v>6300</v>
      </c>
      <c r="CQ39" s="39">
        <v>6500</v>
      </c>
      <c r="CR39" s="39">
        <v>5600</v>
      </c>
      <c r="CS39" s="39">
        <v>5700</v>
      </c>
      <c r="CT39" s="39">
        <v>5800</v>
      </c>
      <c r="CU39" s="39">
        <v>5200</v>
      </c>
      <c r="CV39" s="39">
        <v>6000</v>
      </c>
      <c r="CW39" s="39">
        <v>5600</v>
      </c>
      <c r="CX39" s="39">
        <v>6300</v>
      </c>
      <c r="CY39" s="39">
        <v>6000</v>
      </c>
      <c r="CZ39" s="39">
        <v>5000</v>
      </c>
      <c r="DA39" s="39">
        <v>6000</v>
      </c>
      <c r="DB39" s="39">
        <v>6200</v>
      </c>
      <c r="DC39" s="39">
        <v>6100</v>
      </c>
      <c r="DD39" s="39">
        <v>5800</v>
      </c>
      <c r="DE39" s="39">
        <v>6230</v>
      </c>
      <c r="DF39" s="39">
        <v>6500</v>
      </c>
      <c r="DG39" s="39">
        <v>4400</v>
      </c>
      <c r="DH39" s="39">
        <v>6400</v>
      </c>
      <c r="DI39" s="39">
        <v>5000</v>
      </c>
      <c r="DJ39" s="39">
        <v>6400</v>
      </c>
      <c r="DK39" s="39">
        <v>5720</v>
      </c>
      <c r="DL39" s="39">
        <v>6550</v>
      </c>
      <c r="DM39" s="39">
        <v>5160</v>
      </c>
      <c r="DN39" s="39">
        <v>6510</v>
      </c>
      <c r="DO39" s="39">
        <v>6710</v>
      </c>
      <c r="DP39" s="39">
        <v>4860</v>
      </c>
      <c r="DR39" s="42" t="s">
        <v>101</v>
      </c>
      <c r="EB39" s="23"/>
      <c r="EK39" s="35"/>
      <c r="EL39" s="35"/>
      <c r="EM39" s="35"/>
      <c r="EN39" s="35"/>
      <c r="EO39" s="35"/>
      <c r="EP39" s="35"/>
    </row>
    <row r="40" spans="1:146" s="34" customFormat="1" x14ac:dyDescent="0.5">
      <c r="A40">
        <v>90681</v>
      </c>
      <c r="B40" t="s">
        <v>200</v>
      </c>
      <c r="C40" s="38" t="s">
        <v>128</v>
      </c>
      <c r="D40" s="39">
        <v>0</v>
      </c>
      <c r="E40" s="39">
        <v>0</v>
      </c>
      <c r="F40" s="39">
        <v>0</v>
      </c>
      <c r="G40" s="39">
        <v>0</v>
      </c>
      <c r="H40" s="39">
        <v>0</v>
      </c>
      <c r="I40" s="39">
        <v>0</v>
      </c>
      <c r="J40" s="39">
        <v>0</v>
      </c>
      <c r="K40" s="39">
        <v>0</v>
      </c>
      <c r="L40" s="39">
        <v>0</v>
      </c>
      <c r="M40" s="39">
        <v>0</v>
      </c>
      <c r="N40" s="39">
        <v>0</v>
      </c>
      <c r="O40" s="39">
        <v>0</v>
      </c>
      <c r="P40" s="39">
        <v>0</v>
      </c>
      <c r="Q40" s="39">
        <v>0</v>
      </c>
      <c r="R40" s="39">
        <v>340</v>
      </c>
      <c r="S40" s="39">
        <v>380</v>
      </c>
      <c r="T40" s="41">
        <v>380</v>
      </c>
      <c r="U40" s="41">
        <v>480</v>
      </c>
      <c r="V40" s="41">
        <v>320</v>
      </c>
      <c r="W40" s="41">
        <v>690</v>
      </c>
      <c r="X40" s="41">
        <v>750</v>
      </c>
      <c r="Y40" s="41">
        <v>530</v>
      </c>
      <c r="Z40" s="41">
        <v>480</v>
      </c>
      <c r="AA40" s="41">
        <v>600</v>
      </c>
      <c r="AB40" s="41">
        <v>930</v>
      </c>
      <c r="AC40" s="41">
        <v>940</v>
      </c>
      <c r="AD40" s="41">
        <v>600</v>
      </c>
      <c r="AE40" s="41">
        <v>910</v>
      </c>
      <c r="AF40" s="41">
        <v>730</v>
      </c>
      <c r="AG40" s="41">
        <v>640</v>
      </c>
      <c r="AH40" s="41">
        <v>650</v>
      </c>
      <c r="AI40" s="41">
        <v>520</v>
      </c>
      <c r="AJ40" s="39">
        <v>536</v>
      </c>
      <c r="AK40" s="39">
        <v>790</v>
      </c>
      <c r="AL40" s="39">
        <v>510</v>
      </c>
      <c r="AM40" s="39">
        <v>440</v>
      </c>
      <c r="AN40" s="39">
        <v>530</v>
      </c>
      <c r="AO40" s="39">
        <v>510</v>
      </c>
      <c r="AP40" s="39">
        <v>347</v>
      </c>
      <c r="AQ40" s="39">
        <v>610</v>
      </c>
      <c r="AR40" s="39">
        <v>880</v>
      </c>
      <c r="AS40" s="39">
        <v>340</v>
      </c>
      <c r="AT40" s="39">
        <v>760</v>
      </c>
      <c r="AU40" s="39">
        <v>500</v>
      </c>
      <c r="AV40" s="39">
        <v>500</v>
      </c>
      <c r="AW40" s="39">
        <v>490</v>
      </c>
      <c r="AX40" s="39">
        <v>450</v>
      </c>
      <c r="AY40" s="39">
        <v>510</v>
      </c>
      <c r="AZ40" s="39">
        <v>450</v>
      </c>
      <c r="BA40" s="39">
        <v>500</v>
      </c>
      <c r="BB40" s="39">
        <v>460</v>
      </c>
      <c r="BC40" s="39">
        <v>490</v>
      </c>
      <c r="BD40" s="39">
        <v>1000</v>
      </c>
      <c r="BE40" s="39">
        <v>830</v>
      </c>
      <c r="BF40" s="39">
        <v>520</v>
      </c>
      <c r="BG40" s="39">
        <v>580</v>
      </c>
      <c r="BH40" s="39">
        <v>630</v>
      </c>
      <c r="BI40" s="39">
        <v>480</v>
      </c>
      <c r="BJ40" s="39">
        <v>600</v>
      </c>
      <c r="BK40" s="39">
        <v>700</v>
      </c>
      <c r="BL40" s="39">
        <v>730</v>
      </c>
      <c r="BM40" s="39">
        <v>500</v>
      </c>
      <c r="BN40" s="39">
        <v>470</v>
      </c>
      <c r="BO40" s="39">
        <v>0</v>
      </c>
      <c r="BP40" s="39">
        <v>470</v>
      </c>
      <c r="BQ40" s="39">
        <v>470</v>
      </c>
      <c r="BR40" s="39">
        <v>520</v>
      </c>
      <c r="BS40" s="39">
        <v>600</v>
      </c>
      <c r="BT40" s="39">
        <v>700</v>
      </c>
      <c r="BU40" s="39">
        <v>600</v>
      </c>
      <c r="BV40" s="39">
        <v>700</v>
      </c>
      <c r="BW40" s="39">
        <v>800</v>
      </c>
      <c r="BX40" s="39">
        <v>800</v>
      </c>
      <c r="BY40" s="39">
        <v>500</v>
      </c>
      <c r="BZ40" s="39">
        <v>500</v>
      </c>
      <c r="CA40" s="39">
        <v>480</v>
      </c>
      <c r="CB40" s="39">
        <v>480</v>
      </c>
      <c r="CC40" s="39">
        <v>400</v>
      </c>
      <c r="CD40" s="39">
        <v>540</v>
      </c>
      <c r="CE40" s="39">
        <v>550</v>
      </c>
      <c r="CF40" s="39">
        <v>600</v>
      </c>
      <c r="CG40" s="39">
        <v>620</v>
      </c>
      <c r="CH40" s="39">
        <v>720</v>
      </c>
      <c r="CI40" s="39">
        <v>500</v>
      </c>
      <c r="CJ40" s="39">
        <v>750</v>
      </c>
      <c r="CK40" s="39">
        <v>600</v>
      </c>
      <c r="CL40" s="39">
        <v>500</v>
      </c>
      <c r="CM40" s="39">
        <v>500</v>
      </c>
      <c r="CN40" s="39">
        <v>700</v>
      </c>
      <c r="CO40" s="39">
        <v>700</v>
      </c>
      <c r="CP40" s="39">
        <v>550</v>
      </c>
      <c r="CQ40" s="39">
        <v>600</v>
      </c>
      <c r="CR40" s="39">
        <v>400</v>
      </c>
      <c r="CS40" s="39">
        <v>400</v>
      </c>
      <c r="CT40" s="39">
        <v>350</v>
      </c>
      <c r="CU40" s="39">
        <v>400</v>
      </c>
      <c r="CV40" s="39">
        <v>300</v>
      </c>
      <c r="CW40" s="39">
        <v>400</v>
      </c>
      <c r="CX40" s="39">
        <v>800</v>
      </c>
      <c r="CY40" s="39">
        <v>760</v>
      </c>
      <c r="CZ40" s="39">
        <v>440</v>
      </c>
      <c r="DA40" s="39">
        <v>550</v>
      </c>
      <c r="DB40" s="39">
        <v>600</v>
      </c>
      <c r="DC40" s="39">
        <v>600</v>
      </c>
      <c r="DD40" s="39">
        <v>600</v>
      </c>
      <c r="DE40" s="39">
        <v>330</v>
      </c>
      <c r="DF40" s="39">
        <v>430</v>
      </c>
      <c r="DG40" s="39">
        <v>500</v>
      </c>
      <c r="DH40" s="39">
        <v>500</v>
      </c>
      <c r="DI40" s="39">
        <v>500</v>
      </c>
      <c r="DJ40" s="39">
        <v>400</v>
      </c>
      <c r="DK40" s="39">
        <v>620</v>
      </c>
      <c r="DL40" s="39">
        <v>520</v>
      </c>
      <c r="DM40" s="39">
        <v>470</v>
      </c>
      <c r="DN40" s="39">
        <v>330</v>
      </c>
      <c r="DO40" s="39">
        <v>350</v>
      </c>
      <c r="DP40" s="39">
        <v>430</v>
      </c>
      <c r="DR40" s="42" t="s">
        <v>101</v>
      </c>
      <c r="EB40" s="23"/>
      <c r="EK40" s="35"/>
      <c r="EL40" s="35"/>
      <c r="EM40" s="35"/>
      <c r="EN40" s="35"/>
      <c r="EO40" s="35"/>
      <c r="EP40" s="35"/>
    </row>
    <row r="41" spans="1:146" s="34" customFormat="1" x14ac:dyDescent="0.5">
      <c r="A41">
        <v>90714</v>
      </c>
      <c r="B41" t="s">
        <v>307</v>
      </c>
      <c r="C41" s="38" t="s">
        <v>129</v>
      </c>
      <c r="D41" s="39">
        <v>0</v>
      </c>
      <c r="E41" s="39">
        <v>0</v>
      </c>
      <c r="F41" s="39">
        <v>0</v>
      </c>
      <c r="G41" s="39">
        <v>0</v>
      </c>
      <c r="H41" s="39">
        <v>0</v>
      </c>
      <c r="I41" s="39">
        <v>0</v>
      </c>
      <c r="J41" s="39">
        <v>0</v>
      </c>
      <c r="K41" s="39">
        <v>0</v>
      </c>
      <c r="L41" s="39">
        <v>0</v>
      </c>
      <c r="M41" s="39">
        <v>0</v>
      </c>
      <c r="N41" s="39">
        <v>0</v>
      </c>
      <c r="O41" s="39">
        <v>0</v>
      </c>
      <c r="P41" s="39">
        <v>0</v>
      </c>
      <c r="Q41" s="39">
        <v>0</v>
      </c>
      <c r="R41" s="39">
        <v>200</v>
      </c>
      <c r="S41" s="39">
        <v>190</v>
      </c>
      <c r="T41" s="41">
        <v>190</v>
      </c>
      <c r="U41" s="41">
        <v>240</v>
      </c>
      <c r="V41" s="41">
        <v>70</v>
      </c>
      <c r="W41" s="41">
        <v>60</v>
      </c>
      <c r="X41" s="41">
        <v>21</v>
      </c>
      <c r="Y41" s="41">
        <v>30</v>
      </c>
      <c r="Z41" s="41">
        <v>30</v>
      </c>
      <c r="AA41" s="41">
        <v>0</v>
      </c>
      <c r="AB41" s="41">
        <v>0</v>
      </c>
      <c r="AC41" s="41">
        <v>0</v>
      </c>
      <c r="AD41" s="41">
        <v>10</v>
      </c>
      <c r="AE41" s="41">
        <v>80</v>
      </c>
      <c r="AF41" s="41">
        <v>100</v>
      </c>
      <c r="AG41" s="41">
        <v>140</v>
      </c>
      <c r="AH41" s="41">
        <v>110</v>
      </c>
      <c r="AI41" s="41">
        <v>30</v>
      </c>
      <c r="AJ41" s="39">
        <v>30</v>
      </c>
      <c r="AK41" s="39">
        <v>100</v>
      </c>
      <c r="AL41" s="39">
        <v>100</v>
      </c>
      <c r="AM41" s="39">
        <v>136</v>
      </c>
      <c r="AN41" s="39">
        <v>190</v>
      </c>
      <c r="AO41" s="39">
        <v>260</v>
      </c>
      <c r="AP41" s="39">
        <v>312</v>
      </c>
      <c r="AQ41" s="39">
        <v>190</v>
      </c>
      <c r="AR41" s="39">
        <v>400</v>
      </c>
      <c r="AS41" s="39">
        <v>0</v>
      </c>
      <c r="AT41" s="39">
        <v>100</v>
      </c>
      <c r="AU41" s="39">
        <v>100</v>
      </c>
      <c r="AV41" s="39">
        <v>100</v>
      </c>
      <c r="AW41" s="39">
        <v>100</v>
      </c>
      <c r="AX41" s="39">
        <v>100</v>
      </c>
      <c r="AY41" s="39">
        <v>100</v>
      </c>
      <c r="AZ41" s="39">
        <v>100</v>
      </c>
      <c r="BA41" s="39">
        <v>100</v>
      </c>
      <c r="BB41" s="39">
        <v>100</v>
      </c>
      <c r="BC41" s="39">
        <v>100</v>
      </c>
      <c r="BD41" s="39">
        <v>300</v>
      </c>
      <c r="BE41" s="39">
        <v>100</v>
      </c>
      <c r="BF41" s="39">
        <v>190</v>
      </c>
      <c r="BG41" s="39">
        <v>140</v>
      </c>
      <c r="BH41" s="39">
        <v>100</v>
      </c>
      <c r="BI41" s="39">
        <v>100</v>
      </c>
      <c r="BJ41" s="39">
        <v>100</v>
      </c>
      <c r="BK41" s="39">
        <v>100</v>
      </c>
      <c r="BL41" s="39">
        <v>100</v>
      </c>
      <c r="BM41" s="39">
        <v>100</v>
      </c>
      <c r="BN41" s="39">
        <v>0</v>
      </c>
      <c r="BO41" s="39">
        <v>0</v>
      </c>
      <c r="BP41" s="39">
        <v>0</v>
      </c>
      <c r="BQ41" s="39">
        <v>100</v>
      </c>
      <c r="BR41" s="39">
        <v>100</v>
      </c>
      <c r="BS41" s="39">
        <v>100</v>
      </c>
      <c r="BT41" s="39">
        <v>100</v>
      </c>
      <c r="BU41" s="39">
        <v>100</v>
      </c>
      <c r="BV41" s="39">
        <v>100</v>
      </c>
      <c r="BW41" s="39">
        <v>0</v>
      </c>
      <c r="BX41" s="39">
        <v>100</v>
      </c>
      <c r="BY41" s="39">
        <v>0</v>
      </c>
      <c r="BZ41" s="39">
        <v>0</v>
      </c>
      <c r="CA41" s="39">
        <v>0</v>
      </c>
      <c r="CB41" s="39">
        <v>0</v>
      </c>
      <c r="CC41" s="39">
        <v>0</v>
      </c>
      <c r="CD41" s="39">
        <v>0</v>
      </c>
      <c r="CE41" s="39">
        <v>0</v>
      </c>
      <c r="CF41" s="39">
        <v>0</v>
      </c>
      <c r="CG41" s="39">
        <v>0</v>
      </c>
      <c r="CH41" s="39">
        <v>0</v>
      </c>
      <c r="CI41" s="39">
        <v>0</v>
      </c>
      <c r="CJ41" s="39">
        <v>0</v>
      </c>
      <c r="CK41" s="39">
        <v>0</v>
      </c>
      <c r="CL41" s="39">
        <v>0</v>
      </c>
      <c r="CM41" s="39">
        <v>0</v>
      </c>
      <c r="CN41" s="39">
        <v>0</v>
      </c>
      <c r="CO41" s="39">
        <v>0</v>
      </c>
      <c r="CP41" s="39">
        <v>100</v>
      </c>
      <c r="CQ41" s="39">
        <v>200</v>
      </c>
      <c r="CR41" s="39">
        <v>120</v>
      </c>
      <c r="CS41" s="39">
        <v>100</v>
      </c>
      <c r="CT41" s="39">
        <v>100</v>
      </c>
      <c r="CU41" s="39">
        <v>0</v>
      </c>
      <c r="CV41" s="39">
        <v>0</v>
      </c>
      <c r="CW41" s="39">
        <v>0</v>
      </c>
      <c r="CX41" s="39">
        <v>100</v>
      </c>
      <c r="CY41" s="39">
        <v>0</v>
      </c>
      <c r="CZ41" s="39">
        <v>100</v>
      </c>
      <c r="DA41" s="39">
        <v>100</v>
      </c>
      <c r="DB41" s="39">
        <v>100</v>
      </c>
      <c r="DC41" s="39">
        <v>100</v>
      </c>
      <c r="DD41" s="39">
        <v>100</v>
      </c>
      <c r="DE41" s="39">
        <v>0</v>
      </c>
      <c r="DF41" s="39">
        <v>0</v>
      </c>
      <c r="DG41" s="39">
        <v>0</v>
      </c>
      <c r="DH41" s="39">
        <v>0</v>
      </c>
      <c r="DI41" s="39">
        <v>100</v>
      </c>
      <c r="DJ41" s="39">
        <v>0</v>
      </c>
      <c r="DK41" s="39">
        <v>100</v>
      </c>
      <c r="DL41" s="39">
        <v>0</v>
      </c>
      <c r="DM41" s="39">
        <v>100</v>
      </c>
      <c r="DN41" s="39">
        <v>0</v>
      </c>
      <c r="DO41" s="39">
        <v>100</v>
      </c>
      <c r="DP41" s="39">
        <v>0</v>
      </c>
      <c r="DR41" s="42" t="s">
        <v>101</v>
      </c>
      <c r="EB41" s="23"/>
      <c r="EK41" s="35"/>
      <c r="EL41" s="35"/>
      <c r="EM41" s="35"/>
      <c r="EN41" s="35"/>
      <c r="EO41" s="35"/>
      <c r="EP41" s="35"/>
    </row>
    <row r="42" spans="1:146" s="34" customFormat="1" x14ac:dyDescent="0.5">
      <c r="A42">
        <v>90714</v>
      </c>
      <c r="B42" t="s">
        <v>130</v>
      </c>
      <c r="C42" s="38" t="s">
        <v>131</v>
      </c>
      <c r="D42" s="39">
        <v>580</v>
      </c>
      <c r="E42" s="39">
        <v>80</v>
      </c>
      <c r="F42" s="39">
        <v>450</v>
      </c>
      <c r="G42" s="39">
        <v>370</v>
      </c>
      <c r="H42" s="39">
        <v>660</v>
      </c>
      <c r="I42" s="39">
        <v>0</v>
      </c>
      <c r="J42" s="39">
        <v>490</v>
      </c>
      <c r="K42" s="39">
        <v>160</v>
      </c>
      <c r="L42" s="39">
        <v>0</v>
      </c>
      <c r="M42" s="39">
        <v>220</v>
      </c>
      <c r="N42" s="39">
        <v>340</v>
      </c>
      <c r="O42" s="39">
        <v>340</v>
      </c>
      <c r="P42" s="39">
        <v>200</v>
      </c>
      <c r="Q42" s="39">
        <v>170</v>
      </c>
      <c r="R42" s="39">
        <v>150</v>
      </c>
      <c r="S42" s="39">
        <v>90</v>
      </c>
      <c r="T42" s="41">
        <v>220</v>
      </c>
      <c r="U42" s="41">
        <v>320</v>
      </c>
      <c r="V42" s="41">
        <v>200</v>
      </c>
      <c r="W42" s="41">
        <v>110</v>
      </c>
      <c r="X42" s="41">
        <v>90</v>
      </c>
      <c r="Y42" s="41">
        <v>80</v>
      </c>
      <c r="Z42" s="41">
        <v>90</v>
      </c>
      <c r="AA42" s="41">
        <v>60</v>
      </c>
      <c r="AB42" s="41">
        <v>110</v>
      </c>
      <c r="AC42" s="41">
        <v>120</v>
      </c>
      <c r="AD42" s="41">
        <v>40</v>
      </c>
      <c r="AE42" s="41">
        <v>60</v>
      </c>
      <c r="AF42" s="41">
        <v>100</v>
      </c>
      <c r="AG42" s="41">
        <v>270</v>
      </c>
      <c r="AH42" s="41">
        <v>120</v>
      </c>
      <c r="AI42" s="41">
        <v>60</v>
      </c>
      <c r="AJ42" s="39">
        <v>287</v>
      </c>
      <c r="AK42" s="39">
        <v>0</v>
      </c>
      <c r="AL42" s="39">
        <v>0</v>
      </c>
      <c r="AM42" s="39">
        <v>0</v>
      </c>
      <c r="AN42" s="39">
        <v>0</v>
      </c>
      <c r="AO42" s="39">
        <v>0</v>
      </c>
      <c r="AP42" s="39">
        <v>0</v>
      </c>
      <c r="AQ42" s="39">
        <v>0</v>
      </c>
      <c r="AR42" s="39">
        <v>0</v>
      </c>
      <c r="AS42" s="39">
        <v>0</v>
      </c>
      <c r="AT42" s="39">
        <v>0</v>
      </c>
      <c r="AU42" s="39">
        <v>0</v>
      </c>
      <c r="AV42" s="39">
        <v>0</v>
      </c>
      <c r="AW42" s="39">
        <v>0</v>
      </c>
      <c r="AX42" s="39">
        <v>0</v>
      </c>
      <c r="AY42" s="39">
        <v>0</v>
      </c>
      <c r="AZ42" s="39">
        <v>0</v>
      </c>
      <c r="BA42" s="39">
        <v>0</v>
      </c>
      <c r="BB42" s="39">
        <v>0</v>
      </c>
      <c r="BC42" s="39">
        <v>0</v>
      </c>
      <c r="BD42" s="39">
        <v>0</v>
      </c>
      <c r="BE42" s="39">
        <v>0</v>
      </c>
      <c r="BF42" s="39">
        <v>0</v>
      </c>
      <c r="BG42" s="39">
        <v>0</v>
      </c>
      <c r="BH42" s="39">
        <v>0</v>
      </c>
      <c r="BI42" s="39">
        <v>0</v>
      </c>
      <c r="BJ42" s="39">
        <v>0</v>
      </c>
      <c r="BK42" s="39">
        <v>0</v>
      </c>
      <c r="BL42" s="39">
        <v>0</v>
      </c>
      <c r="BM42" s="39">
        <v>0</v>
      </c>
      <c r="BN42" s="39">
        <v>0</v>
      </c>
      <c r="BO42" s="39">
        <v>0</v>
      </c>
      <c r="BP42" s="39">
        <v>0</v>
      </c>
      <c r="BQ42" s="39">
        <v>0</v>
      </c>
      <c r="BR42" s="39">
        <v>0</v>
      </c>
      <c r="BS42" s="39">
        <v>0</v>
      </c>
      <c r="BT42" s="39">
        <v>0</v>
      </c>
      <c r="BU42" s="39">
        <v>0</v>
      </c>
      <c r="BV42" s="39">
        <v>0</v>
      </c>
      <c r="BW42" s="39">
        <v>0</v>
      </c>
      <c r="BX42" s="39">
        <v>0</v>
      </c>
      <c r="BY42" s="39">
        <v>0</v>
      </c>
      <c r="BZ42" s="39">
        <v>0</v>
      </c>
      <c r="CA42" s="39">
        <v>0</v>
      </c>
      <c r="CB42" s="39">
        <v>0</v>
      </c>
      <c r="CC42" s="39">
        <v>0</v>
      </c>
      <c r="CD42" s="39">
        <v>0</v>
      </c>
      <c r="CE42" s="39">
        <v>0</v>
      </c>
      <c r="CF42" s="39">
        <v>0</v>
      </c>
      <c r="CG42" s="39">
        <v>0</v>
      </c>
      <c r="CH42" s="39">
        <v>0</v>
      </c>
      <c r="CI42" s="39">
        <v>0</v>
      </c>
      <c r="CJ42" s="39">
        <v>0</v>
      </c>
      <c r="CK42" s="39">
        <v>0</v>
      </c>
      <c r="CL42" s="39">
        <v>0</v>
      </c>
      <c r="CM42" s="39">
        <v>0</v>
      </c>
      <c r="CN42" s="39">
        <v>0</v>
      </c>
      <c r="CO42" s="39">
        <v>0</v>
      </c>
      <c r="CP42" s="39">
        <v>0</v>
      </c>
      <c r="CQ42" s="39">
        <v>0</v>
      </c>
      <c r="CR42" s="39">
        <v>0</v>
      </c>
      <c r="CS42" s="39">
        <v>0</v>
      </c>
      <c r="CT42" s="39">
        <v>0</v>
      </c>
      <c r="CU42" s="39">
        <v>0</v>
      </c>
      <c r="CV42" s="39">
        <v>0</v>
      </c>
      <c r="CW42" s="39">
        <v>0</v>
      </c>
      <c r="CX42" s="39">
        <v>0</v>
      </c>
      <c r="CY42" s="39">
        <v>0</v>
      </c>
      <c r="CZ42" s="39">
        <v>0</v>
      </c>
      <c r="DA42" s="39">
        <v>0</v>
      </c>
      <c r="DB42" s="39">
        <v>0</v>
      </c>
      <c r="DC42" s="39">
        <v>0</v>
      </c>
      <c r="DD42" s="39">
        <v>0</v>
      </c>
      <c r="DE42" s="39">
        <v>0</v>
      </c>
      <c r="DF42" s="39">
        <v>0</v>
      </c>
      <c r="DG42" s="39">
        <v>0</v>
      </c>
      <c r="DH42" s="39">
        <v>0</v>
      </c>
      <c r="DI42" s="39">
        <v>0</v>
      </c>
      <c r="DJ42" s="39">
        <v>0</v>
      </c>
      <c r="DK42" s="39">
        <v>0</v>
      </c>
      <c r="DL42" s="39">
        <v>0</v>
      </c>
      <c r="DM42" s="39">
        <v>0</v>
      </c>
      <c r="DN42" s="39">
        <v>0</v>
      </c>
      <c r="DO42" s="39">
        <v>0</v>
      </c>
      <c r="DP42" s="39">
        <v>0</v>
      </c>
      <c r="DR42" s="42" t="s">
        <v>101</v>
      </c>
      <c r="EB42" s="23"/>
      <c r="EK42" s="35"/>
      <c r="EL42" s="35"/>
      <c r="EM42" s="35"/>
      <c r="EN42" s="35"/>
      <c r="EO42" s="35"/>
      <c r="EP42" s="35"/>
    </row>
    <row r="43" spans="1:146" s="34" customFormat="1" x14ac:dyDescent="0.5">
      <c r="A43">
        <v>90174</v>
      </c>
      <c r="B43" t="s">
        <v>60</v>
      </c>
      <c r="C43" s="38" t="s">
        <v>132</v>
      </c>
      <c r="D43" s="39">
        <v>0</v>
      </c>
      <c r="E43" s="39">
        <v>0</v>
      </c>
      <c r="F43" s="39">
        <v>0</v>
      </c>
      <c r="G43" s="39">
        <v>0</v>
      </c>
      <c r="H43" s="39">
        <v>0</v>
      </c>
      <c r="I43" s="39">
        <v>0</v>
      </c>
      <c r="J43" s="39">
        <v>0</v>
      </c>
      <c r="K43" s="39">
        <v>0</v>
      </c>
      <c r="L43" s="39">
        <v>0</v>
      </c>
      <c r="M43" s="39">
        <v>0</v>
      </c>
      <c r="N43" s="39">
        <v>0</v>
      </c>
      <c r="O43" s="39">
        <v>0</v>
      </c>
      <c r="P43" s="39">
        <v>0</v>
      </c>
      <c r="Q43" s="39">
        <v>0</v>
      </c>
      <c r="R43" s="39">
        <v>0</v>
      </c>
      <c r="S43" s="39">
        <v>0</v>
      </c>
      <c r="T43" s="39">
        <v>0</v>
      </c>
      <c r="U43" s="39">
        <v>0</v>
      </c>
      <c r="V43" s="39">
        <v>0</v>
      </c>
      <c r="W43" s="39">
        <v>0</v>
      </c>
      <c r="X43" s="39">
        <v>0</v>
      </c>
      <c r="Y43" s="39">
        <v>0</v>
      </c>
      <c r="Z43" s="39">
        <v>0</v>
      </c>
      <c r="AA43" s="39">
        <v>0</v>
      </c>
      <c r="AB43" s="39">
        <v>0</v>
      </c>
      <c r="AC43" s="39">
        <v>0</v>
      </c>
      <c r="AD43" s="39">
        <v>0</v>
      </c>
      <c r="AE43" s="39">
        <v>0</v>
      </c>
      <c r="AF43" s="39">
        <v>0</v>
      </c>
      <c r="AG43" s="39">
        <v>0</v>
      </c>
      <c r="AH43" s="39">
        <v>0</v>
      </c>
      <c r="AI43" s="39">
        <v>0</v>
      </c>
      <c r="AJ43" s="39">
        <v>0</v>
      </c>
      <c r="AK43" s="39">
        <v>0</v>
      </c>
      <c r="AL43" s="39">
        <v>0</v>
      </c>
      <c r="AM43" s="39">
        <v>0</v>
      </c>
      <c r="AN43" s="39">
        <v>0</v>
      </c>
      <c r="AO43" s="39">
        <v>0</v>
      </c>
      <c r="AP43" s="39">
        <v>0</v>
      </c>
      <c r="AQ43" s="39">
        <v>0</v>
      </c>
      <c r="AR43" s="39">
        <v>0</v>
      </c>
      <c r="AS43" s="39">
        <v>0</v>
      </c>
      <c r="AT43" s="39">
        <v>0</v>
      </c>
      <c r="AU43" s="39">
        <v>0</v>
      </c>
      <c r="AV43" s="39">
        <v>0</v>
      </c>
      <c r="AW43" s="39">
        <v>0</v>
      </c>
      <c r="AX43" s="39">
        <v>0</v>
      </c>
      <c r="AY43" s="39">
        <v>0</v>
      </c>
      <c r="AZ43" s="39">
        <v>0</v>
      </c>
      <c r="BA43" s="39">
        <v>0</v>
      </c>
      <c r="BB43" s="39">
        <v>0</v>
      </c>
      <c r="BC43" s="39">
        <v>0</v>
      </c>
      <c r="BD43" s="39">
        <v>0</v>
      </c>
      <c r="BE43" s="39">
        <v>0</v>
      </c>
      <c r="BF43" s="39">
        <v>0</v>
      </c>
      <c r="BG43" s="39">
        <v>0</v>
      </c>
      <c r="BH43" s="39">
        <v>0</v>
      </c>
      <c r="BI43" s="39">
        <v>0</v>
      </c>
      <c r="BJ43" s="39">
        <v>0</v>
      </c>
      <c r="BK43" s="39">
        <v>0</v>
      </c>
      <c r="BL43" s="39">
        <v>0</v>
      </c>
      <c r="BM43" s="39">
        <v>0</v>
      </c>
      <c r="BN43" s="39">
        <v>0</v>
      </c>
      <c r="BO43" s="39">
        <v>0</v>
      </c>
      <c r="BP43" s="39">
        <v>0</v>
      </c>
      <c r="BQ43" s="39">
        <v>0</v>
      </c>
      <c r="BR43" s="39">
        <v>0</v>
      </c>
      <c r="BS43" s="39">
        <v>0</v>
      </c>
      <c r="BT43" s="39">
        <v>0</v>
      </c>
      <c r="BU43" s="39">
        <v>0</v>
      </c>
      <c r="BV43" s="39">
        <v>0</v>
      </c>
      <c r="BW43" s="39">
        <v>0</v>
      </c>
      <c r="BX43" s="39">
        <v>0</v>
      </c>
      <c r="BY43" s="39">
        <v>0</v>
      </c>
      <c r="BZ43" s="39">
        <v>0</v>
      </c>
      <c r="CA43" s="39">
        <v>0</v>
      </c>
      <c r="CB43" s="39">
        <v>0</v>
      </c>
      <c r="CC43" s="39">
        <v>0</v>
      </c>
      <c r="CD43" s="39">
        <v>0</v>
      </c>
      <c r="CE43" s="39">
        <v>0</v>
      </c>
      <c r="CF43" s="39">
        <v>0</v>
      </c>
      <c r="CG43" s="39">
        <v>0</v>
      </c>
      <c r="CH43" s="39">
        <v>0</v>
      </c>
      <c r="CI43" s="39">
        <v>0</v>
      </c>
      <c r="CJ43" s="39">
        <v>0</v>
      </c>
      <c r="CK43" s="39">
        <v>0</v>
      </c>
      <c r="CL43" s="39">
        <v>0</v>
      </c>
      <c r="CM43" s="39">
        <v>0</v>
      </c>
      <c r="CN43" s="39">
        <v>100</v>
      </c>
      <c r="CO43" s="39">
        <v>0</v>
      </c>
      <c r="CP43" s="39">
        <v>0</v>
      </c>
      <c r="CQ43" s="39">
        <v>0</v>
      </c>
      <c r="CR43" s="39">
        <v>0</v>
      </c>
      <c r="CS43" s="39">
        <v>0</v>
      </c>
      <c r="CT43" s="39">
        <v>0</v>
      </c>
      <c r="CU43" s="39">
        <v>0</v>
      </c>
      <c r="CV43" s="39">
        <v>0</v>
      </c>
      <c r="CW43" s="39">
        <v>0</v>
      </c>
      <c r="CX43" s="39">
        <v>0</v>
      </c>
      <c r="CY43" s="39">
        <v>0</v>
      </c>
      <c r="CZ43" s="39">
        <v>0</v>
      </c>
      <c r="DA43" s="39">
        <v>0</v>
      </c>
      <c r="DB43" s="39">
        <v>0</v>
      </c>
      <c r="DC43" s="39">
        <v>0</v>
      </c>
      <c r="DD43" s="39">
        <v>0</v>
      </c>
      <c r="DE43" s="39">
        <v>0</v>
      </c>
      <c r="DF43" s="39">
        <v>0</v>
      </c>
      <c r="DG43" s="39">
        <v>0</v>
      </c>
      <c r="DH43" s="39">
        <v>0</v>
      </c>
      <c r="DI43" s="39">
        <v>0</v>
      </c>
      <c r="DJ43" s="39">
        <v>0</v>
      </c>
      <c r="DK43" s="39">
        <v>0</v>
      </c>
      <c r="DL43" s="39">
        <v>0</v>
      </c>
      <c r="DM43" s="39">
        <v>0</v>
      </c>
      <c r="DN43" s="39">
        <v>0</v>
      </c>
      <c r="DO43" s="39">
        <v>0</v>
      </c>
      <c r="DP43" s="39">
        <v>0</v>
      </c>
      <c r="DR43" s="42" t="s">
        <v>101</v>
      </c>
      <c r="EB43" s="23"/>
      <c r="EK43" s="35"/>
      <c r="EL43" s="35"/>
      <c r="EM43" s="35"/>
      <c r="EN43" s="35"/>
      <c r="EO43" s="35"/>
      <c r="EP43" s="35"/>
    </row>
    <row r="44" spans="1:146" s="34" customFormat="1" x14ac:dyDescent="0.5">
      <c r="A44">
        <v>90715</v>
      </c>
      <c r="B44" t="s">
        <v>308</v>
      </c>
      <c r="C44" s="38" t="s">
        <v>133</v>
      </c>
      <c r="D44" s="39">
        <v>1220</v>
      </c>
      <c r="E44" s="39">
        <v>1660</v>
      </c>
      <c r="F44" s="39">
        <v>4750</v>
      </c>
      <c r="G44" s="39">
        <v>3930</v>
      </c>
      <c r="H44" s="39">
        <v>13950</v>
      </c>
      <c r="I44" s="39">
        <v>3220</v>
      </c>
      <c r="J44" s="39">
        <v>1830</v>
      </c>
      <c r="K44" s="39">
        <v>1890</v>
      </c>
      <c r="L44" s="39">
        <v>1350</v>
      </c>
      <c r="M44" s="39">
        <v>1840</v>
      </c>
      <c r="N44" s="39">
        <v>2050</v>
      </c>
      <c r="O44" s="39">
        <v>3490</v>
      </c>
      <c r="P44" s="39">
        <v>3040</v>
      </c>
      <c r="Q44" s="39">
        <v>3780</v>
      </c>
      <c r="R44" s="39">
        <v>6700</v>
      </c>
      <c r="S44" s="39">
        <v>6220</v>
      </c>
      <c r="T44" s="41">
        <v>11650</v>
      </c>
      <c r="U44" s="41">
        <v>2210</v>
      </c>
      <c r="V44" s="41">
        <v>840</v>
      </c>
      <c r="W44" s="41">
        <v>1100</v>
      </c>
      <c r="X44" s="41">
        <v>1190</v>
      </c>
      <c r="Y44" s="41">
        <v>1140</v>
      </c>
      <c r="Z44" s="41">
        <v>1070</v>
      </c>
      <c r="AA44" s="41">
        <v>2340</v>
      </c>
      <c r="AB44" s="41">
        <v>2500</v>
      </c>
      <c r="AC44" s="41">
        <v>3200</v>
      </c>
      <c r="AD44" s="41">
        <v>4550</v>
      </c>
      <c r="AE44" s="41">
        <v>5370</v>
      </c>
      <c r="AF44" s="41">
        <v>5760</v>
      </c>
      <c r="AG44" s="41">
        <v>2430</v>
      </c>
      <c r="AH44" s="41">
        <v>1780</v>
      </c>
      <c r="AI44" s="41">
        <v>1160</v>
      </c>
      <c r="AJ44" s="39">
        <v>856</v>
      </c>
      <c r="AK44" s="39">
        <v>1630</v>
      </c>
      <c r="AL44" s="39">
        <v>1700</v>
      </c>
      <c r="AM44" s="39">
        <v>2332</v>
      </c>
      <c r="AN44" s="39">
        <v>2910</v>
      </c>
      <c r="AO44" s="39">
        <v>7930</v>
      </c>
      <c r="AP44" s="39">
        <v>3632</v>
      </c>
      <c r="AQ44" s="39">
        <v>6820</v>
      </c>
      <c r="AR44" s="39">
        <v>0</v>
      </c>
      <c r="AS44" s="39">
        <v>0</v>
      </c>
      <c r="AT44" s="39">
        <v>0</v>
      </c>
      <c r="AU44" s="39">
        <v>0</v>
      </c>
      <c r="AV44" s="39">
        <v>0</v>
      </c>
      <c r="AW44" s="39">
        <v>0</v>
      </c>
      <c r="AX44" s="39">
        <v>0</v>
      </c>
      <c r="AY44" s="39">
        <v>0</v>
      </c>
      <c r="AZ44" s="39">
        <v>2220</v>
      </c>
      <c r="BA44" s="39">
        <v>2230</v>
      </c>
      <c r="BB44" s="39">
        <v>2190</v>
      </c>
      <c r="BC44" s="39">
        <v>2220</v>
      </c>
      <c r="BD44" s="39">
        <v>5000</v>
      </c>
      <c r="BE44" s="39">
        <v>3260</v>
      </c>
      <c r="BF44" s="39">
        <v>1240</v>
      </c>
      <c r="BG44" s="39">
        <v>1620</v>
      </c>
      <c r="BH44" s="39">
        <v>1120</v>
      </c>
      <c r="BI44" s="39">
        <v>1300</v>
      </c>
      <c r="BJ44" s="39">
        <v>1400</v>
      </c>
      <c r="BK44" s="39">
        <v>2000</v>
      </c>
      <c r="BL44" s="39">
        <v>4770</v>
      </c>
      <c r="BM44" s="39">
        <v>3500</v>
      </c>
      <c r="BN44" s="39">
        <v>6000</v>
      </c>
      <c r="BO44" s="39">
        <v>0</v>
      </c>
      <c r="BP44" s="39">
        <v>6000</v>
      </c>
      <c r="BQ44" s="39">
        <v>7000</v>
      </c>
      <c r="BR44" s="39">
        <v>3000</v>
      </c>
      <c r="BS44" s="39">
        <v>3000</v>
      </c>
      <c r="BT44" s="39">
        <v>2300</v>
      </c>
      <c r="BU44" s="39">
        <v>2300</v>
      </c>
      <c r="BV44" s="39">
        <v>2500</v>
      </c>
      <c r="BW44" s="39">
        <v>2500</v>
      </c>
      <c r="BX44" s="39">
        <v>3000</v>
      </c>
      <c r="BY44" s="39">
        <v>3000</v>
      </c>
      <c r="BZ44" s="39">
        <v>3000</v>
      </c>
      <c r="CA44" s="39">
        <v>6180</v>
      </c>
      <c r="CB44" s="39">
        <v>6180</v>
      </c>
      <c r="CC44" s="39">
        <v>5000</v>
      </c>
      <c r="CD44" s="39">
        <v>3090</v>
      </c>
      <c r="CE44" s="39">
        <v>3100</v>
      </c>
      <c r="CF44" s="39">
        <v>2300</v>
      </c>
      <c r="CG44" s="39">
        <v>2300</v>
      </c>
      <c r="CH44" s="39">
        <v>2000</v>
      </c>
      <c r="CI44" s="39">
        <v>1200</v>
      </c>
      <c r="CJ44" s="39">
        <v>2000</v>
      </c>
      <c r="CK44" s="39">
        <v>3100</v>
      </c>
      <c r="CL44" s="39">
        <v>2500</v>
      </c>
      <c r="CM44" s="39">
        <v>2500</v>
      </c>
      <c r="CN44" s="39">
        <v>6300</v>
      </c>
      <c r="CO44" s="39">
        <v>6500</v>
      </c>
      <c r="CP44" s="39">
        <v>2900</v>
      </c>
      <c r="CQ44" s="39">
        <v>2000</v>
      </c>
      <c r="CR44" s="39">
        <v>1700</v>
      </c>
      <c r="CS44" s="39">
        <v>1000</v>
      </c>
      <c r="CT44" s="39">
        <v>1000</v>
      </c>
      <c r="CU44" s="39">
        <v>1400</v>
      </c>
      <c r="CV44" s="39">
        <v>1900</v>
      </c>
      <c r="CW44" s="39">
        <v>2200</v>
      </c>
      <c r="CX44" s="39">
        <v>3300</v>
      </c>
      <c r="CY44" s="39">
        <v>1860</v>
      </c>
      <c r="CZ44" s="39">
        <v>5000</v>
      </c>
      <c r="DA44" s="39">
        <v>7400</v>
      </c>
      <c r="DB44" s="39">
        <v>2800</v>
      </c>
      <c r="DC44" s="39">
        <v>1600</v>
      </c>
      <c r="DD44" s="39">
        <v>1700</v>
      </c>
      <c r="DE44" s="39">
        <v>1010</v>
      </c>
      <c r="DF44" s="39">
        <v>1100</v>
      </c>
      <c r="DG44" s="39">
        <v>170</v>
      </c>
      <c r="DH44" s="39">
        <v>1600</v>
      </c>
      <c r="DI44" s="39">
        <v>1900</v>
      </c>
      <c r="DJ44" s="39">
        <v>3200</v>
      </c>
      <c r="DK44" s="39">
        <v>4220</v>
      </c>
      <c r="DL44" s="39">
        <v>5670</v>
      </c>
      <c r="DM44" s="39">
        <v>5360</v>
      </c>
      <c r="DN44" s="39">
        <v>2730</v>
      </c>
      <c r="DO44" s="39">
        <v>1710</v>
      </c>
      <c r="DP44" s="39">
        <v>1230</v>
      </c>
      <c r="DR44" s="42" t="s">
        <v>101</v>
      </c>
      <c r="EB44" s="23"/>
      <c r="EK44" s="35"/>
      <c r="EL44" s="35"/>
      <c r="EM44" s="35"/>
      <c r="EN44" s="35"/>
      <c r="EO44" s="35"/>
      <c r="EP44" s="35"/>
    </row>
    <row r="45" spans="1:146" s="34" customFormat="1" x14ac:dyDescent="0.5">
      <c r="A45">
        <v>90715</v>
      </c>
      <c r="B45" t="s">
        <v>309</v>
      </c>
      <c r="C45" s="38" t="s">
        <v>134</v>
      </c>
      <c r="D45" s="39">
        <v>0</v>
      </c>
      <c r="E45" s="39">
        <v>0</v>
      </c>
      <c r="F45" s="39">
        <v>0</v>
      </c>
      <c r="G45" s="39">
        <v>0</v>
      </c>
      <c r="H45" s="39">
        <v>0</v>
      </c>
      <c r="I45" s="39">
        <v>0</v>
      </c>
      <c r="J45" s="39">
        <v>0</v>
      </c>
      <c r="K45" s="39">
        <v>0</v>
      </c>
      <c r="L45" s="39">
        <v>0</v>
      </c>
      <c r="M45" s="39">
        <v>0</v>
      </c>
      <c r="N45" s="39">
        <v>0</v>
      </c>
      <c r="O45" s="39">
        <v>0</v>
      </c>
      <c r="P45" s="39">
        <v>0</v>
      </c>
      <c r="Q45" s="39">
        <v>0</v>
      </c>
      <c r="R45" s="39">
        <v>1730</v>
      </c>
      <c r="S45" s="39">
        <v>3250</v>
      </c>
      <c r="T45" s="41">
        <v>3380</v>
      </c>
      <c r="U45" s="41">
        <v>1010</v>
      </c>
      <c r="V45" s="41">
        <v>340</v>
      </c>
      <c r="W45" s="41">
        <v>370</v>
      </c>
      <c r="X45" s="41">
        <v>430</v>
      </c>
      <c r="Y45" s="41">
        <v>310</v>
      </c>
      <c r="Z45" s="41">
        <v>510</v>
      </c>
      <c r="AA45" s="41">
        <v>1060</v>
      </c>
      <c r="AB45" s="41">
        <v>1370</v>
      </c>
      <c r="AC45" s="41">
        <v>1810</v>
      </c>
      <c r="AD45" s="41">
        <v>1390</v>
      </c>
      <c r="AE45" s="41">
        <v>2070</v>
      </c>
      <c r="AF45" s="41">
        <v>2220</v>
      </c>
      <c r="AG45" s="41">
        <v>670</v>
      </c>
      <c r="AH45" s="41">
        <v>290</v>
      </c>
      <c r="AI45" s="41">
        <v>150</v>
      </c>
      <c r="AJ45" s="39">
        <v>300</v>
      </c>
      <c r="AK45" s="39">
        <v>280</v>
      </c>
      <c r="AL45" s="39">
        <v>290</v>
      </c>
      <c r="AM45" s="39">
        <v>310</v>
      </c>
      <c r="AN45" s="39">
        <v>500</v>
      </c>
      <c r="AO45" s="39">
        <v>770</v>
      </c>
      <c r="AP45" s="39">
        <v>970</v>
      </c>
      <c r="AQ45" s="39">
        <v>0</v>
      </c>
      <c r="AR45" s="39">
        <v>0</v>
      </c>
      <c r="AS45" s="39">
        <v>0</v>
      </c>
      <c r="AT45" s="39">
        <v>0</v>
      </c>
      <c r="AU45" s="39">
        <v>0</v>
      </c>
      <c r="AV45" s="39">
        <v>0</v>
      </c>
      <c r="AW45" s="39">
        <v>0</v>
      </c>
      <c r="AX45" s="39">
        <v>0</v>
      </c>
      <c r="AY45" s="39">
        <v>0</v>
      </c>
      <c r="AZ45" s="39">
        <v>0</v>
      </c>
      <c r="BA45" s="39">
        <v>0</v>
      </c>
      <c r="BB45" s="39">
        <v>0</v>
      </c>
      <c r="BC45" s="39">
        <v>0</v>
      </c>
      <c r="BD45" s="39">
        <v>0</v>
      </c>
      <c r="BE45" s="39">
        <v>1060</v>
      </c>
      <c r="BF45" s="39">
        <v>350</v>
      </c>
      <c r="BG45" s="39">
        <v>390</v>
      </c>
      <c r="BH45" s="39">
        <v>310</v>
      </c>
      <c r="BI45" s="39">
        <v>330</v>
      </c>
      <c r="BJ45" s="39">
        <v>610</v>
      </c>
      <c r="BK45" s="39">
        <v>1000</v>
      </c>
      <c r="BL45" s="39">
        <v>1440</v>
      </c>
      <c r="BM45" s="39">
        <v>600</v>
      </c>
      <c r="BN45" s="39">
        <v>780</v>
      </c>
      <c r="BO45" s="39">
        <v>0</v>
      </c>
      <c r="BP45" s="39">
        <v>780</v>
      </c>
      <c r="BQ45" s="39">
        <v>700</v>
      </c>
      <c r="BR45" s="39">
        <v>800</v>
      </c>
      <c r="BS45" s="39">
        <v>600</v>
      </c>
      <c r="BT45" s="39">
        <v>790</v>
      </c>
      <c r="BU45" s="39">
        <v>350</v>
      </c>
      <c r="BV45" s="39">
        <v>800</v>
      </c>
      <c r="BW45" s="39">
        <v>730</v>
      </c>
      <c r="BX45" s="39">
        <v>820</v>
      </c>
      <c r="BY45" s="39">
        <v>790</v>
      </c>
      <c r="BZ45" s="39">
        <v>785</v>
      </c>
      <c r="CA45" s="39">
        <v>810</v>
      </c>
      <c r="CB45" s="39">
        <v>800</v>
      </c>
      <c r="CC45" s="39">
        <v>720</v>
      </c>
      <c r="CD45" s="39">
        <v>820</v>
      </c>
      <c r="CE45" s="39">
        <v>400</v>
      </c>
      <c r="CF45" s="39">
        <v>300</v>
      </c>
      <c r="CG45" s="39">
        <v>800</v>
      </c>
      <c r="CH45" s="39">
        <v>500</v>
      </c>
      <c r="CI45" s="39">
        <v>250</v>
      </c>
      <c r="CJ45" s="39">
        <v>600</v>
      </c>
      <c r="CK45" s="39">
        <v>700</v>
      </c>
      <c r="CL45" s="39">
        <v>500</v>
      </c>
      <c r="CM45" s="39">
        <v>500</v>
      </c>
      <c r="CN45" s="39">
        <v>1700</v>
      </c>
      <c r="CO45" s="39">
        <v>1300</v>
      </c>
      <c r="CP45" s="39">
        <v>750</v>
      </c>
      <c r="CQ45" s="39">
        <v>600</v>
      </c>
      <c r="CR45" s="39">
        <v>400</v>
      </c>
      <c r="CS45" s="39">
        <v>250</v>
      </c>
      <c r="CT45" s="39">
        <v>300</v>
      </c>
      <c r="CU45" s="39">
        <v>350</v>
      </c>
      <c r="CV45" s="39">
        <v>400</v>
      </c>
      <c r="CW45" s="39">
        <v>600</v>
      </c>
      <c r="CX45" s="39">
        <v>1400</v>
      </c>
      <c r="CY45" s="39">
        <v>790</v>
      </c>
      <c r="CZ45" s="39">
        <v>2200</v>
      </c>
      <c r="DA45" s="39">
        <v>2400</v>
      </c>
      <c r="DB45" s="39">
        <v>1200</v>
      </c>
      <c r="DC45" s="39">
        <v>600</v>
      </c>
      <c r="DD45" s="39">
        <v>600</v>
      </c>
      <c r="DE45" s="39">
        <v>700</v>
      </c>
      <c r="DF45" s="39">
        <v>600</v>
      </c>
      <c r="DG45" s="39">
        <v>230</v>
      </c>
      <c r="DH45" s="39">
        <v>840</v>
      </c>
      <c r="DI45" s="39">
        <v>1000</v>
      </c>
      <c r="DJ45" s="39">
        <v>1600</v>
      </c>
      <c r="DK45" s="39">
        <v>2390</v>
      </c>
      <c r="DL45" s="39">
        <v>2310</v>
      </c>
      <c r="DM45" s="39">
        <v>3060</v>
      </c>
      <c r="DN45" s="39">
        <v>850</v>
      </c>
      <c r="DO45" s="39">
        <v>710</v>
      </c>
      <c r="DP45" s="39">
        <v>490</v>
      </c>
      <c r="DR45" s="42" t="s">
        <v>101</v>
      </c>
      <c r="EB45" s="23"/>
      <c r="EK45" s="35"/>
      <c r="EL45" s="35"/>
      <c r="EM45" s="35"/>
      <c r="EN45" s="35"/>
      <c r="EO45" s="35"/>
      <c r="EP45" s="35"/>
    </row>
    <row r="46" spans="1:146" s="34" customFormat="1" x14ac:dyDescent="0.5">
      <c r="A46">
        <v>90716</v>
      </c>
      <c r="B46" t="s">
        <v>64</v>
      </c>
      <c r="C46" s="38" t="s">
        <v>65</v>
      </c>
      <c r="D46" s="39">
        <v>3000</v>
      </c>
      <c r="E46" s="39">
        <v>3000</v>
      </c>
      <c r="F46" s="39">
        <v>4000</v>
      </c>
      <c r="G46" s="39">
        <v>5000</v>
      </c>
      <c r="H46" s="39">
        <v>0</v>
      </c>
      <c r="I46" s="39">
        <v>3000</v>
      </c>
      <c r="J46" s="39">
        <v>3000</v>
      </c>
      <c r="K46" s="39">
        <v>3000</v>
      </c>
      <c r="L46" s="39">
        <v>3000</v>
      </c>
      <c r="M46" s="39">
        <v>0</v>
      </c>
      <c r="N46" s="39">
        <v>4000</v>
      </c>
      <c r="O46" s="39">
        <v>4190</v>
      </c>
      <c r="P46" s="39">
        <v>3000</v>
      </c>
      <c r="Q46" s="39">
        <v>3000</v>
      </c>
      <c r="R46" s="39">
        <v>0</v>
      </c>
      <c r="S46" s="39">
        <v>0</v>
      </c>
      <c r="T46" s="41">
        <v>0</v>
      </c>
      <c r="U46" s="41">
        <v>0</v>
      </c>
      <c r="V46" s="41">
        <v>4000</v>
      </c>
      <c r="W46" s="41">
        <v>1700</v>
      </c>
      <c r="X46" s="41">
        <v>3150</v>
      </c>
      <c r="Y46" s="41">
        <v>2800</v>
      </c>
      <c r="Z46" s="41">
        <v>2800</v>
      </c>
      <c r="AA46" s="41">
        <v>4060</v>
      </c>
      <c r="AB46" s="41">
        <v>2760</v>
      </c>
      <c r="AC46" s="41">
        <v>3140</v>
      </c>
      <c r="AD46" s="41">
        <v>6290</v>
      </c>
      <c r="AE46" s="41">
        <v>6500</v>
      </c>
      <c r="AF46" s="41">
        <v>0</v>
      </c>
      <c r="AG46" s="41">
        <v>5880</v>
      </c>
      <c r="AH46" s="41">
        <v>1820</v>
      </c>
      <c r="AI46" s="41">
        <v>1610</v>
      </c>
      <c r="AJ46" s="41">
        <v>2820</v>
      </c>
      <c r="AK46" s="41">
        <v>1537</v>
      </c>
      <c r="AL46" s="41">
        <v>2010</v>
      </c>
      <c r="AM46" s="41">
        <v>3000</v>
      </c>
      <c r="AN46" s="41">
        <v>3091</v>
      </c>
      <c r="AO46" s="41">
        <v>2010</v>
      </c>
      <c r="AP46" s="41">
        <v>2820</v>
      </c>
      <c r="AQ46" s="41">
        <v>3235</v>
      </c>
      <c r="AR46" s="41">
        <v>1000</v>
      </c>
      <c r="AS46" s="41">
        <v>3500</v>
      </c>
      <c r="AT46" s="41">
        <v>1500</v>
      </c>
      <c r="AU46" s="41">
        <v>2500</v>
      </c>
      <c r="AV46" s="41">
        <v>3750</v>
      </c>
      <c r="AW46" s="41">
        <v>3680</v>
      </c>
      <c r="AX46" s="41">
        <v>3680</v>
      </c>
      <c r="AY46" s="41">
        <v>3710</v>
      </c>
      <c r="AZ46" s="41">
        <v>3700</v>
      </c>
      <c r="BA46" s="41">
        <v>3640</v>
      </c>
      <c r="BB46" s="41">
        <v>3760</v>
      </c>
      <c r="BC46" s="41">
        <v>3680</v>
      </c>
      <c r="BD46" s="41">
        <v>4000</v>
      </c>
      <c r="BE46" s="41">
        <v>4000</v>
      </c>
      <c r="BF46" s="41">
        <v>5500</v>
      </c>
      <c r="BG46" s="41">
        <v>5540</v>
      </c>
      <c r="BH46" s="41">
        <v>3000</v>
      </c>
      <c r="BI46" s="41">
        <v>7410</v>
      </c>
      <c r="BJ46" s="41">
        <v>4000</v>
      </c>
      <c r="BK46" s="41">
        <v>4000</v>
      </c>
      <c r="BL46" s="41">
        <v>4500</v>
      </c>
      <c r="BM46" s="41">
        <v>3800</v>
      </c>
      <c r="BN46" s="41">
        <v>4000</v>
      </c>
      <c r="BO46" s="41">
        <v>0</v>
      </c>
      <c r="BP46" s="41">
        <v>4000</v>
      </c>
      <c r="BQ46" s="41">
        <v>4000</v>
      </c>
      <c r="BR46" s="41">
        <v>3500</v>
      </c>
      <c r="BS46" s="41">
        <v>3000</v>
      </c>
      <c r="BT46" s="41">
        <v>3000</v>
      </c>
      <c r="BU46" s="41">
        <v>3000</v>
      </c>
      <c r="BV46" s="41">
        <v>3500</v>
      </c>
      <c r="BW46" s="41">
        <v>3500</v>
      </c>
      <c r="BX46" s="41">
        <v>3500</v>
      </c>
      <c r="BY46" s="41">
        <v>3500</v>
      </c>
      <c r="BZ46" s="41">
        <v>3500</v>
      </c>
      <c r="CA46" s="41">
        <v>3500</v>
      </c>
      <c r="CB46" s="41">
        <v>3500</v>
      </c>
      <c r="CC46" s="41">
        <v>3500</v>
      </c>
      <c r="CD46" s="41">
        <v>3600</v>
      </c>
      <c r="CE46" s="41">
        <v>3100</v>
      </c>
      <c r="CF46" s="41">
        <v>3100</v>
      </c>
      <c r="CG46" s="41">
        <v>3500</v>
      </c>
      <c r="CH46" s="41">
        <v>3500</v>
      </c>
      <c r="CI46" s="41">
        <v>3000</v>
      </c>
      <c r="CJ46" s="41">
        <v>5000</v>
      </c>
      <c r="CK46" s="41">
        <v>3500</v>
      </c>
      <c r="CL46" s="41">
        <v>4500</v>
      </c>
      <c r="CM46" s="41">
        <v>3500</v>
      </c>
      <c r="CN46" s="41">
        <v>5000</v>
      </c>
      <c r="CO46" s="41">
        <v>4000</v>
      </c>
      <c r="CP46" s="41">
        <v>3400</v>
      </c>
      <c r="CQ46" s="41">
        <v>3600</v>
      </c>
      <c r="CR46" s="41">
        <v>2900</v>
      </c>
      <c r="CS46" s="39">
        <v>2700</v>
      </c>
      <c r="CT46" s="39">
        <v>2600</v>
      </c>
      <c r="CU46" s="39">
        <v>2700</v>
      </c>
      <c r="CV46" s="39">
        <v>2900</v>
      </c>
      <c r="CW46" s="39">
        <v>3400</v>
      </c>
      <c r="CX46" s="39">
        <v>3600</v>
      </c>
      <c r="CY46" s="39">
        <v>730</v>
      </c>
      <c r="CZ46" s="39">
        <v>3300</v>
      </c>
      <c r="DA46" s="39">
        <v>3700</v>
      </c>
      <c r="DB46" s="39">
        <v>2900</v>
      </c>
      <c r="DC46" s="39">
        <v>3000</v>
      </c>
      <c r="DD46" s="39">
        <v>3800</v>
      </c>
      <c r="DE46" s="39">
        <v>2350</v>
      </c>
      <c r="DF46" s="39">
        <v>3100</v>
      </c>
      <c r="DG46" s="39">
        <v>410</v>
      </c>
      <c r="DH46" s="39">
        <v>2600</v>
      </c>
      <c r="DI46" s="39">
        <v>2200</v>
      </c>
      <c r="DJ46" s="39">
        <v>3000</v>
      </c>
      <c r="DK46" s="39">
        <v>3420</v>
      </c>
      <c r="DL46" s="39">
        <v>3230</v>
      </c>
      <c r="DM46" s="39">
        <v>3170</v>
      </c>
      <c r="DN46" s="39">
        <v>2870</v>
      </c>
      <c r="DO46" s="39">
        <v>2800</v>
      </c>
      <c r="DP46" s="39">
        <v>2230</v>
      </c>
      <c r="DR46" s="42" t="s">
        <v>101</v>
      </c>
      <c r="DS46" s="34">
        <v>1000</v>
      </c>
      <c r="DT46" s="34">
        <v>0</v>
      </c>
      <c r="EB46" s="23"/>
      <c r="EK46" s="35"/>
      <c r="EL46" s="35"/>
      <c r="EM46" s="35"/>
      <c r="EN46" s="35"/>
      <c r="EO46" s="35"/>
      <c r="EP46" s="35"/>
    </row>
    <row r="47" spans="1:146" s="34" customFormat="1" x14ac:dyDescent="0.5">
      <c r="A47">
        <v>90658</v>
      </c>
      <c r="B47" t="s">
        <v>135</v>
      </c>
      <c r="C47" s="38" t="s">
        <v>136</v>
      </c>
      <c r="D47" s="39">
        <v>0</v>
      </c>
      <c r="E47" s="39">
        <v>0</v>
      </c>
      <c r="F47" s="39">
        <v>0</v>
      </c>
      <c r="G47" s="39">
        <v>0</v>
      </c>
      <c r="H47" s="39">
        <v>0</v>
      </c>
      <c r="I47" s="39">
        <v>0</v>
      </c>
      <c r="J47" s="39">
        <v>0</v>
      </c>
      <c r="K47" s="39">
        <v>0</v>
      </c>
      <c r="L47" s="39">
        <v>0</v>
      </c>
      <c r="M47" s="39">
        <v>0</v>
      </c>
      <c r="N47" s="39">
        <v>15910</v>
      </c>
      <c r="O47" s="39">
        <v>0</v>
      </c>
      <c r="P47" s="39">
        <v>0</v>
      </c>
      <c r="Q47" s="39">
        <v>0</v>
      </c>
      <c r="R47" s="39">
        <v>0</v>
      </c>
      <c r="S47" s="39">
        <v>0</v>
      </c>
      <c r="T47" s="39">
        <v>0</v>
      </c>
      <c r="U47" s="39">
        <v>0</v>
      </c>
      <c r="V47" s="39">
        <v>0</v>
      </c>
      <c r="W47" s="39">
        <v>0</v>
      </c>
      <c r="X47" s="39">
        <v>0</v>
      </c>
      <c r="Y47" s="39">
        <v>0</v>
      </c>
      <c r="Z47" s="39">
        <v>0</v>
      </c>
      <c r="AA47" s="39">
        <v>0</v>
      </c>
      <c r="AB47" s="39">
        <v>0</v>
      </c>
      <c r="AC47" s="39">
        <v>0</v>
      </c>
      <c r="AD47" s="39">
        <v>0</v>
      </c>
      <c r="AE47" s="39">
        <v>0</v>
      </c>
      <c r="AF47" s="39">
        <v>0</v>
      </c>
      <c r="AG47" s="39">
        <v>0</v>
      </c>
      <c r="AH47" s="39">
        <v>0</v>
      </c>
      <c r="AI47" s="39">
        <v>0</v>
      </c>
      <c r="AJ47" s="39">
        <v>0</v>
      </c>
      <c r="AK47" s="39">
        <v>0</v>
      </c>
      <c r="AL47" s="39">
        <v>0</v>
      </c>
      <c r="AM47" s="39">
        <v>0</v>
      </c>
      <c r="AN47" s="39">
        <v>0</v>
      </c>
      <c r="AO47" s="39">
        <v>0</v>
      </c>
      <c r="AP47" s="39">
        <v>141940</v>
      </c>
      <c r="AQ47" s="39">
        <v>0</v>
      </c>
      <c r="AR47" s="39">
        <v>0</v>
      </c>
      <c r="AS47" s="39">
        <v>0</v>
      </c>
      <c r="AT47" s="39">
        <v>0</v>
      </c>
      <c r="AU47" s="39">
        <v>0</v>
      </c>
      <c r="AV47" s="39">
        <v>0</v>
      </c>
      <c r="AW47" s="39">
        <v>0</v>
      </c>
      <c r="AX47" s="39">
        <v>0</v>
      </c>
      <c r="AY47" s="39">
        <v>0</v>
      </c>
      <c r="AZ47" s="39">
        <v>0</v>
      </c>
      <c r="BA47" s="39">
        <v>0</v>
      </c>
      <c r="BB47" s="39">
        <v>0</v>
      </c>
      <c r="BC47" s="39">
        <v>0</v>
      </c>
      <c r="BD47" s="39">
        <v>0</v>
      </c>
      <c r="BE47" s="39">
        <v>0</v>
      </c>
      <c r="BF47" s="39">
        <v>0</v>
      </c>
      <c r="BG47" s="39">
        <v>0</v>
      </c>
      <c r="BH47" s="39">
        <v>0</v>
      </c>
      <c r="BI47" s="39">
        <v>0</v>
      </c>
      <c r="BJ47" s="39">
        <v>0</v>
      </c>
      <c r="BK47" s="39">
        <v>0</v>
      </c>
      <c r="BL47" s="39">
        <v>0</v>
      </c>
      <c r="BM47" s="39">
        <v>0</v>
      </c>
      <c r="BN47" s="39">
        <v>0</v>
      </c>
      <c r="BO47" s="39">
        <v>0</v>
      </c>
      <c r="BP47" s="39">
        <v>0</v>
      </c>
      <c r="BQ47" s="39">
        <v>0</v>
      </c>
      <c r="BR47" s="39">
        <v>0</v>
      </c>
      <c r="BS47" s="39">
        <v>0</v>
      </c>
      <c r="BT47" s="39">
        <v>0</v>
      </c>
      <c r="BU47" s="39">
        <v>0</v>
      </c>
      <c r="BV47" s="39">
        <v>0</v>
      </c>
      <c r="BW47" s="39">
        <v>0</v>
      </c>
      <c r="BX47" s="39">
        <v>0</v>
      </c>
      <c r="BY47" s="39">
        <v>0</v>
      </c>
      <c r="BZ47" s="39">
        <v>0</v>
      </c>
      <c r="CA47" s="39">
        <v>0</v>
      </c>
      <c r="CB47" s="39">
        <v>0</v>
      </c>
      <c r="CC47" s="39">
        <v>0</v>
      </c>
      <c r="CD47" s="39">
        <v>0</v>
      </c>
      <c r="CE47" s="39">
        <v>0</v>
      </c>
      <c r="CF47" s="39">
        <v>0</v>
      </c>
      <c r="CG47" s="39">
        <v>0</v>
      </c>
      <c r="CH47" s="39">
        <v>0</v>
      </c>
      <c r="CI47" s="39">
        <v>0</v>
      </c>
      <c r="CJ47" s="39">
        <v>0</v>
      </c>
      <c r="CK47" s="39">
        <v>0</v>
      </c>
      <c r="CL47" s="39">
        <v>0</v>
      </c>
      <c r="CM47" s="39">
        <v>0</v>
      </c>
      <c r="CN47" s="39">
        <v>0</v>
      </c>
      <c r="CO47" s="39">
        <v>0</v>
      </c>
      <c r="CP47" s="39">
        <v>0</v>
      </c>
      <c r="CQ47" s="39">
        <v>0</v>
      </c>
      <c r="CR47" s="39">
        <v>0</v>
      </c>
      <c r="CS47" s="39">
        <v>0</v>
      </c>
      <c r="CT47" s="39">
        <v>0</v>
      </c>
      <c r="CU47" s="39">
        <v>0</v>
      </c>
      <c r="CV47" s="39">
        <v>0</v>
      </c>
      <c r="CW47" s="39">
        <v>0</v>
      </c>
      <c r="CX47" s="39">
        <v>0</v>
      </c>
      <c r="CY47" s="39">
        <v>0</v>
      </c>
      <c r="CZ47" s="39">
        <v>0</v>
      </c>
      <c r="DA47" s="39">
        <v>0</v>
      </c>
      <c r="DB47" s="39">
        <v>0</v>
      </c>
      <c r="DC47" s="39">
        <v>0</v>
      </c>
      <c r="DD47" s="39">
        <v>0</v>
      </c>
      <c r="DE47" s="39">
        <v>0</v>
      </c>
      <c r="DF47" s="39">
        <v>0</v>
      </c>
      <c r="DG47" s="39">
        <v>0</v>
      </c>
      <c r="DH47" s="39">
        <v>0</v>
      </c>
      <c r="DI47" s="39">
        <v>0</v>
      </c>
      <c r="DJ47" s="39">
        <v>0</v>
      </c>
      <c r="DK47" s="39">
        <v>0</v>
      </c>
      <c r="DL47" s="39">
        <v>0</v>
      </c>
      <c r="DM47" s="39">
        <v>0</v>
      </c>
      <c r="DN47" s="39">
        <v>0</v>
      </c>
      <c r="DO47" s="39">
        <v>0</v>
      </c>
      <c r="DP47" s="39">
        <v>0</v>
      </c>
      <c r="DR47" s="42" t="s">
        <v>101</v>
      </c>
      <c r="EB47" s="23"/>
      <c r="EK47" s="35"/>
      <c r="EL47" s="35"/>
      <c r="EM47" s="35"/>
      <c r="EN47" s="35"/>
      <c r="EO47" s="35"/>
      <c r="EP47" s="35"/>
    </row>
    <row r="48" spans="1:146" s="34" customFormat="1" x14ac:dyDescent="0.5">
      <c r="A48">
        <v>90657</v>
      </c>
      <c r="B48"/>
      <c r="C48" s="38" t="s">
        <v>137</v>
      </c>
      <c r="D48" s="39">
        <v>0</v>
      </c>
      <c r="E48" s="39">
        <v>0</v>
      </c>
      <c r="F48" s="39">
        <v>0</v>
      </c>
      <c r="G48" s="39">
        <v>0</v>
      </c>
      <c r="H48" s="39">
        <v>0</v>
      </c>
      <c r="I48" s="39">
        <v>0</v>
      </c>
      <c r="J48" s="39">
        <v>0</v>
      </c>
      <c r="K48" s="39">
        <v>0</v>
      </c>
      <c r="L48" s="39">
        <v>0</v>
      </c>
      <c r="M48" s="39">
        <v>0</v>
      </c>
      <c r="N48" s="39">
        <v>110000</v>
      </c>
      <c r="O48" s="39">
        <v>0</v>
      </c>
      <c r="P48" s="39">
        <v>0</v>
      </c>
      <c r="Q48" s="39">
        <v>0</v>
      </c>
      <c r="R48" s="39">
        <v>0</v>
      </c>
      <c r="S48" s="39">
        <v>0</v>
      </c>
      <c r="T48" s="39">
        <v>0</v>
      </c>
      <c r="U48" s="39">
        <v>0</v>
      </c>
      <c r="V48" s="39">
        <v>0</v>
      </c>
      <c r="W48" s="39">
        <v>0</v>
      </c>
      <c r="X48" s="39">
        <v>0</v>
      </c>
      <c r="Y48" s="39">
        <v>0</v>
      </c>
      <c r="Z48" s="39">
        <v>0</v>
      </c>
      <c r="AA48" s="39">
        <v>0</v>
      </c>
      <c r="AB48" s="39">
        <v>0</v>
      </c>
      <c r="AC48" s="39">
        <v>0</v>
      </c>
      <c r="AD48" s="39">
        <v>72500</v>
      </c>
      <c r="AE48" s="39">
        <v>0</v>
      </c>
      <c r="AF48" s="39">
        <v>0</v>
      </c>
      <c r="AG48" s="39">
        <v>0</v>
      </c>
      <c r="AH48" s="39">
        <v>0</v>
      </c>
      <c r="AI48" s="39">
        <v>0</v>
      </c>
      <c r="AJ48" s="39">
        <v>0</v>
      </c>
      <c r="AK48" s="39">
        <v>0</v>
      </c>
      <c r="AL48" s="39">
        <v>0</v>
      </c>
      <c r="AM48" s="39">
        <v>0</v>
      </c>
      <c r="AN48" s="39">
        <v>0</v>
      </c>
      <c r="AO48" s="39">
        <v>0</v>
      </c>
      <c r="AP48" s="39">
        <v>0</v>
      </c>
      <c r="AQ48" s="39">
        <v>0</v>
      </c>
      <c r="AR48" s="39">
        <v>0</v>
      </c>
      <c r="AS48" s="39">
        <v>0</v>
      </c>
      <c r="AT48" s="39">
        <v>0</v>
      </c>
      <c r="AU48" s="39">
        <v>0</v>
      </c>
      <c r="AV48" s="39">
        <v>0</v>
      </c>
      <c r="AW48" s="39">
        <v>0</v>
      </c>
      <c r="AX48" s="39">
        <v>0</v>
      </c>
      <c r="AY48" s="39">
        <v>0</v>
      </c>
      <c r="AZ48" s="39">
        <v>0</v>
      </c>
      <c r="BA48" s="39">
        <v>0</v>
      </c>
      <c r="BB48" s="39">
        <v>0</v>
      </c>
      <c r="BC48" s="39">
        <v>0</v>
      </c>
      <c r="BD48" s="39">
        <v>0</v>
      </c>
      <c r="BE48" s="39">
        <v>0</v>
      </c>
      <c r="BF48" s="39">
        <v>0</v>
      </c>
      <c r="BG48" s="39">
        <v>0</v>
      </c>
      <c r="BH48" s="39">
        <v>0</v>
      </c>
      <c r="BI48" s="39">
        <v>0</v>
      </c>
      <c r="BJ48" s="39">
        <v>0</v>
      </c>
      <c r="BK48" s="39">
        <v>0</v>
      </c>
      <c r="BL48" s="39">
        <v>0</v>
      </c>
      <c r="BM48" s="39">
        <v>0</v>
      </c>
      <c r="BN48" s="39">
        <v>0</v>
      </c>
      <c r="BO48" s="39">
        <v>0</v>
      </c>
      <c r="BP48" s="39">
        <v>0</v>
      </c>
      <c r="BQ48" s="39">
        <v>0</v>
      </c>
      <c r="BR48" s="39">
        <v>0</v>
      </c>
      <c r="BS48" s="39">
        <v>0</v>
      </c>
      <c r="BT48" s="39">
        <v>0</v>
      </c>
      <c r="BU48" s="39">
        <v>0</v>
      </c>
      <c r="BV48" s="39">
        <v>0</v>
      </c>
      <c r="BW48" s="39">
        <v>0</v>
      </c>
      <c r="BX48" s="39">
        <v>0</v>
      </c>
      <c r="BY48" s="39">
        <v>0</v>
      </c>
      <c r="BZ48" s="39">
        <v>0</v>
      </c>
      <c r="CA48" s="39">
        <v>0</v>
      </c>
      <c r="CB48" s="39">
        <v>0</v>
      </c>
      <c r="CC48" s="39">
        <v>0</v>
      </c>
      <c r="CD48" s="39">
        <v>0</v>
      </c>
      <c r="CE48" s="39">
        <v>0</v>
      </c>
      <c r="CF48" s="39">
        <v>0</v>
      </c>
      <c r="CG48" s="39">
        <v>0</v>
      </c>
      <c r="CH48" s="39">
        <v>0</v>
      </c>
      <c r="CI48" s="39">
        <v>0</v>
      </c>
      <c r="CJ48" s="39">
        <v>0</v>
      </c>
      <c r="CK48" s="39">
        <v>0</v>
      </c>
      <c r="CL48" s="39">
        <v>0</v>
      </c>
      <c r="CM48" s="39">
        <v>0</v>
      </c>
      <c r="CN48" s="39">
        <v>0</v>
      </c>
      <c r="CO48" s="39">
        <v>0</v>
      </c>
      <c r="CP48" s="39">
        <v>0</v>
      </c>
      <c r="CQ48" s="39">
        <v>0</v>
      </c>
      <c r="CR48" s="39">
        <v>0</v>
      </c>
      <c r="CS48" s="39">
        <v>0</v>
      </c>
      <c r="CT48" s="39">
        <v>0</v>
      </c>
      <c r="CU48" s="39">
        <v>0</v>
      </c>
      <c r="CV48" s="39">
        <v>0</v>
      </c>
      <c r="CW48" s="39">
        <v>0</v>
      </c>
      <c r="CX48" s="39">
        <v>0</v>
      </c>
      <c r="CY48" s="39">
        <v>0</v>
      </c>
      <c r="CZ48" s="39">
        <v>0</v>
      </c>
      <c r="DA48" s="39">
        <v>0</v>
      </c>
      <c r="DB48" s="39">
        <v>0</v>
      </c>
      <c r="DC48" s="39">
        <v>0</v>
      </c>
      <c r="DD48" s="39">
        <v>0</v>
      </c>
      <c r="DE48" s="39">
        <v>0</v>
      </c>
      <c r="DF48" s="39">
        <v>0</v>
      </c>
      <c r="DG48" s="39">
        <v>0</v>
      </c>
      <c r="DH48" s="39">
        <v>0</v>
      </c>
      <c r="DI48" s="39">
        <v>0</v>
      </c>
      <c r="DJ48" s="39">
        <v>0</v>
      </c>
      <c r="DK48" s="39">
        <v>0</v>
      </c>
      <c r="DL48" s="39">
        <v>0</v>
      </c>
      <c r="DM48" s="39">
        <v>0</v>
      </c>
      <c r="DN48" s="39">
        <v>0</v>
      </c>
      <c r="DO48" s="39">
        <v>0</v>
      </c>
      <c r="DP48" s="39">
        <v>0</v>
      </c>
      <c r="DR48" s="42" t="s">
        <v>101</v>
      </c>
      <c r="EB48" s="23"/>
      <c r="EK48" s="35"/>
      <c r="EL48" s="35"/>
      <c r="EM48" s="35"/>
      <c r="EN48" s="35"/>
      <c r="EO48" s="35"/>
      <c r="EP48" s="35"/>
    </row>
    <row r="49" spans="1:146" s="34" customFormat="1" x14ac:dyDescent="0.5">
      <c r="A49">
        <v>90660</v>
      </c>
      <c r="B49"/>
      <c r="C49" s="38" t="s">
        <v>138</v>
      </c>
      <c r="D49" s="39">
        <v>0</v>
      </c>
      <c r="E49" s="39">
        <v>0</v>
      </c>
      <c r="F49" s="39">
        <v>0</v>
      </c>
      <c r="G49" s="39">
        <v>0</v>
      </c>
      <c r="H49" s="39">
        <v>0</v>
      </c>
      <c r="I49" s="39">
        <v>0</v>
      </c>
      <c r="J49" s="39">
        <v>0</v>
      </c>
      <c r="K49" s="39">
        <v>0</v>
      </c>
      <c r="L49" s="39">
        <v>0</v>
      </c>
      <c r="M49" s="39">
        <v>0</v>
      </c>
      <c r="N49" s="39">
        <v>23000</v>
      </c>
      <c r="O49" s="39">
        <v>0</v>
      </c>
      <c r="P49" s="39">
        <v>0</v>
      </c>
      <c r="Q49" s="39">
        <v>0</v>
      </c>
      <c r="R49" s="39">
        <v>0</v>
      </c>
      <c r="S49" s="39">
        <v>0</v>
      </c>
      <c r="T49" s="39">
        <v>0</v>
      </c>
      <c r="U49" s="39">
        <v>0</v>
      </c>
      <c r="V49" s="39">
        <v>0</v>
      </c>
      <c r="W49" s="39">
        <v>0</v>
      </c>
      <c r="X49" s="39">
        <v>0</v>
      </c>
      <c r="Y49" s="39">
        <v>0</v>
      </c>
      <c r="Z49" s="39">
        <v>0</v>
      </c>
      <c r="AA49" s="39">
        <v>0</v>
      </c>
      <c r="AB49" s="39">
        <v>0</v>
      </c>
      <c r="AC49" s="39">
        <v>0</v>
      </c>
      <c r="AD49" s="39">
        <v>47500</v>
      </c>
      <c r="AE49" s="39">
        <v>0</v>
      </c>
      <c r="AF49" s="39">
        <v>0</v>
      </c>
      <c r="AG49" s="39">
        <v>0</v>
      </c>
      <c r="AH49" s="39">
        <v>0</v>
      </c>
      <c r="AI49" s="39">
        <v>0</v>
      </c>
      <c r="AJ49" s="39">
        <v>0</v>
      </c>
      <c r="AK49" s="39">
        <v>0</v>
      </c>
      <c r="AL49" s="39">
        <v>0</v>
      </c>
      <c r="AM49" s="39">
        <v>0</v>
      </c>
      <c r="AN49" s="39">
        <v>0</v>
      </c>
      <c r="AO49" s="39">
        <v>0</v>
      </c>
      <c r="AP49" s="39">
        <v>0</v>
      </c>
      <c r="AQ49" s="39">
        <v>0</v>
      </c>
      <c r="AR49" s="39">
        <v>0</v>
      </c>
      <c r="AS49" s="39">
        <v>0</v>
      </c>
      <c r="AT49" s="39">
        <v>0</v>
      </c>
      <c r="AU49" s="39">
        <v>0</v>
      </c>
      <c r="AV49" s="39">
        <v>0</v>
      </c>
      <c r="AW49" s="39">
        <v>0</v>
      </c>
      <c r="AX49" s="39">
        <v>0</v>
      </c>
      <c r="AY49" s="39">
        <v>0</v>
      </c>
      <c r="AZ49" s="39">
        <v>0</v>
      </c>
      <c r="BA49" s="39">
        <v>0</v>
      </c>
      <c r="BB49" s="39">
        <v>0</v>
      </c>
      <c r="BC49" s="39">
        <v>0</v>
      </c>
      <c r="BD49" s="39">
        <v>0</v>
      </c>
      <c r="BE49" s="39">
        <v>0</v>
      </c>
      <c r="BF49" s="39">
        <v>0</v>
      </c>
      <c r="BG49" s="39">
        <v>0</v>
      </c>
      <c r="BH49" s="39">
        <v>0</v>
      </c>
      <c r="BI49" s="39">
        <v>0</v>
      </c>
      <c r="BJ49" s="39">
        <v>0</v>
      </c>
      <c r="BK49" s="39">
        <v>0</v>
      </c>
      <c r="BL49" s="39">
        <v>0</v>
      </c>
      <c r="BM49" s="39">
        <v>0</v>
      </c>
      <c r="BN49" s="39">
        <v>0</v>
      </c>
      <c r="BO49" s="39">
        <v>0</v>
      </c>
      <c r="BP49" s="39">
        <v>0</v>
      </c>
      <c r="BQ49" s="39">
        <v>0</v>
      </c>
      <c r="BR49" s="39">
        <v>0</v>
      </c>
      <c r="BS49" s="39">
        <v>0</v>
      </c>
      <c r="BT49" s="39">
        <v>0</v>
      </c>
      <c r="BU49" s="39">
        <v>0</v>
      </c>
      <c r="BV49" s="39">
        <v>0</v>
      </c>
      <c r="BW49" s="39">
        <v>0</v>
      </c>
      <c r="BX49" s="39">
        <v>0</v>
      </c>
      <c r="BY49" s="39">
        <v>0</v>
      </c>
      <c r="BZ49" s="39">
        <v>0</v>
      </c>
      <c r="CA49" s="39">
        <v>0</v>
      </c>
      <c r="CB49" s="39">
        <v>0</v>
      </c>
      <c r="CC49" s="39">
        <v>0</v>
      </c>
      <c r="CD49" s="39">
        <v>0</v>
      </c>
      <c r="CE49" s="39">
        <v>0</v>
      </c>
      <c r="CF49" s="39">
        <v>0</v>
      </c>
      <c r="CG49" s="39">
        <v>0</v>
      </c>
      <c r="CH49" s="39">
        <v>0</v>
      </c>
      <c r="CI49" s="39">
        <v>0</v>
      </c>
      <c r="CJ49" s="39">
        <v>0</v>
      </c>
      <c r="CK49" s="39">
        <v>0</v>
      </c>
      <c r="CL49" s="39">
        <v>0</v>
      </c>
      <c r="CM49" s="39">
        <v>0</v>
      </c>
      <c r="CN49" s="39">
        <v>0</v>
      </c>
      <c r="CO49" s="39">
        <v>0</v>
      </c>
      <c r="CP49" s="39">
        <v>0</v>
      </c>
      <c r="CQ49" s="39">
        <v>0</v>
      </c>
      <c r="CR49" s="39">
        <v>0</v>
      </c>
      <c r="CS49" s="39">
        <v>0</v>
      </c>
      <c r="CT49" s="39">
        <v>0</v>
      </c>
      <c r="CU49" s="39">
        <v>0</v>
      </c>
      <c r="CV49" s="39">
        <v>0</v>
      </c>
      <c r="CW49" s="39">
        <v>0</v>
      </c>
      <c r="CX49" s="39">
        <v>0</v>
      </c>
      <c r="CY49" s="39">
        <v>0</v>
      </c>
      <c r="CZ49" s="39">
        <v>0</v>
      </c>
      <c r="DA49" s="39">
        <v>0</v>
      </c>
      <c r="DB49" s="39">
        <v>0</v>
      </c>
      <c r="DC49" s="39">
        <v>0</v>
      </c>
      <c r="DD49" s="39">
        <v>0</v>
      </c>
      <c r="DE49" s="39">
        <v>0</v>
      </c>
      <c r="DF49" s="39">
        <v>0</v>
      </c>
      <c r="DG49" s="39">
        <v>0</v>
      </c>
      <c r="DH49" s="39">
        <v>0</v>
      </c>
      <c r="DI49" s="39">
        <v>0</v>
      </c>
      <c r="DJ49" s="39">
        <v>0</v>
      </c>
      <c r="DK49" s="39">
        <v>0</v>
      </c>
      <c r="DL49" s="39">
        <v>0</v>
      </c>
      <c r="DM49" s="39">
        <v>0</v>
      </c>
      <c r="DN49" s="39">
        <v>0</v>
      </c>
      <c r="DO49" s="39">
        <v>0</v>
      </c>
      <c r="DP49" s="39">
        <v>0</v>
      </c>
      <c r="DR49" s="42" t="s">
        <v>101</v>
      </c>
      <c r="EB49" s="23"/>
      <c r="EK49" s="35"/>
      <c r="EL49" s="35"/>
      <c r="EM49" s="35"/>
      <c r="EN49" s="35"/>
      <c r="EO49" s="35"/>
      <c r="EP49" s="35"/>
    </row>
    <row r="50" spans="1:146" s="34" customFormat="1" x14ac:dyDescent="0.5">
      <c r="A50">
        <v>90655</v>
      </c>
      <c r="B50" t="s">
        <v>139</v>
      </c>
      <c r="C50" s="38" t="s">
        <v>140</v>
      </c>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v>39000</v>
      </c>
      <c r="AE50" s="39">
        <v>0</v>
      </c>
      <c r="AF50" s="39">
        <v>0</v>
      </c>
      <c r="AG50" s="39">
        <v>0</v>
      </c>
      <c r="AH50" s="39">
        <v>0</v>
      </c>
      <c r="AI50" s="39">
        <v>0</v>
      </c>
      <c r="AJ50" s="39">
        <v>0</v>
      </c>
      <c r="AK50" s="39">
        <v>0</v>
      </c>
      <c r="AL50" s="39">
        <v>0</v>
      </c>
      <c r="AM50" s="39">
        <v>0</v>
      </c>
      <c r="AN50" s="39">
        <v>0</v>
      </c>
      <c r="AO50" s="39">
        <v>0</v>
      </c>
      <c r="AP50" s="39">
        <v>72800</v>
      </c>
      <c r="AQ50" s="39">
        <v>0</v>
      </c>
      <c r="AR50" s="39">
        <v>0</v>
      </c>
      <c r="AS50" s="39">
        <v>0</v>
      </c>
      <c r="AT50" s="39">
        <v>0</v>
      </c>
      <c r="AU50" s="39">
        <v>0</v>
      </c>
      <c r="AV50" s="39">
        <v>0</v>
      </c>
      <c r="AW50" s="39">
        <v>0</v>
      </c>
      <c r="AX50" s="39">
        <v>0</v>
      </c>
      <c r="AY50" s="39">
        <v>0</v>
      </c>
      <c r="AZ50" s="39">
        <v>0</v>
      </c>
      <c r="BA50" s="39">
        <v>0</v>
      </c>
      <c r="BB50" s="39">
        <v>0</v>
      </c>
      <c r="BC50" s="39">
        <v>0</v>
      </c>
      <c r="BD50" s="39">
        <v>0</v>
      </c>
      <c r="BE50" s="39">
        <v>0</v>
      </c>
      <c r="BF50" s="39">
        <v>0</v>
      </c>
      <c r="BG50" s="39">
        <v>0</v>
      </c>
      <c r="BH50" s="39">
        <v>0</v>
      </c>
      <c r="BI50" s="39">
        <v>0</v>
      </c>
      <c r="BJ50" s="39">
        <v>0</v>
      </c>
      <c r="BK50" s="39">
        <v>0</v>
      </c>
      <c r="BL50" s="39">
        <v>0</v>
      </c>
      <c r="BM50" s="39">
        <v>0</v>
      </c>
      <c r="BN50" s="39">
        <v>0</v>
      </c>
      <c r="BO50" s="39">
        <v>0</v>
      </c>
      <c r="BP50" s="39">
        <v>0</v>
      </c>
      <c r="BQ50" s="39">
        <v>0</v>
      </c>
      <c r="BR50" s="39">
        <v>0</v>
      </c>
      <c r="BS50" s="39">
        <v>0</v>
      </c>
      <c r="BT50" s="39">
        <v>0</v>
      </c>
      <c r="BU50" s="39">
        <v>0</v>
      </c>
      <c r="BV50" s="39">
        <v>0</v>
      </c>
      <c r="BW50" s="39">
        <v>0</v>
      </c>
      <c r="BX50" s="39">
        <v>0</v>
      </c>
      <c r="BY50" s="39">
        <v>0</v>
      </c>
      <c r="BZ50" s="39">
        <v>0</v>
      </c>
      <c r="CA50" s="39">
        <v>0</v>
      </c>
      <c r="CB50" s="39">
        <v>0</v>
      </c>
      <c r="CC50" s="39">
        <v>0</v>
      </c>
      <c r="CD50" s="39">
        <v>0</v>
      </c>
      <c r="CE50" s="39">
        <v>0</v>
      </c>
      <c r="CF50" s="39">
        <v>0</v>
      </c>
      <c r="CG50" s="39">
        <v>0</v>
      </c>
      <c r="CH50" s="39">
        <v>0</v>
      </c>
      <c r="CI50" s="39">
        <v>0</v>
      </c>
      <c r="CJ50" s="39">
        <v>0</v>
      </c>
      <c r="CK50" s="39">
        <v>0</v>
      </c>
      <c r="CL50" s="39">
        <v>0</v>
      </c>
      <c r="CM50" s="39">
        <v>0</v>
      </c>
      <c r="CN50" s="39">
        <v>0</v>
      </c>
      <c r="CO50" s="39">
        <v>0</v>
      </c>
      <c r="CP50" s="39">
        <v>0</v>
      </c>
      <c r="CQ50" s="39">
        <v>0</v>
      </c>
      <c r="CR50" s="39">
        <v>0</v>
      </c>
      <c r="CS50" s="39">
        <v>0</v>
      </c>
      <c r="CT50" s="39">
        <v>0</v>
      </c>
      <c r="CU50" s="39">
        <v>0</v>
      </c>
      <c r="CV50" s="39">
        <v>0</v>
      </c>
      <c r="CW50" s="39">
        <v>0</v>
      </c>
      <c r="CX50" s="39">
        <v>0</v>
      </c>
      <c r="CY50" s="39">
        <v>0</v>
      </c>
      <c r="CZ50" s="39">
        <v>0</v>
      </c>
      <c r="DA50" s="39">
        <v>0</v>
      </c>
      <c r="DB50" s="39">
        <v>0</v>
      </c>
      <c r="DC50" s="39">
        <v>0</v>
      </c>
      <c r="DD50" s="39">
        <v>0</v>
      </c>
      <c r="DE50" s="39">
        <v>0</v>
      </c>
      <c r="DF50" s="39">
        <v>0</v>
      </c>
      <c r="DG50" s="39">
        <v>0</v>
      </c>
      <c r="DH50" s="39">
        <v>0</v>
      </c>
      <c r="DI50" s="39">
        <v>0</v>
      </c>
      <c r="DJ50" s="39">
        <v>0</v>
      </c>
      <c r="DK50" s="39">
        <v>0</v>
      </c>
      <c r="DL50" s="39">
        <v>0</v>
      </c>
      <c r="DM50" s="39">
        <v>0</v>
      </c>
      <c r="DN50" s="39">
        <v>0</v>
      </c>
      <c r="DO50" s="39">
        <v>0</v>
      </c>
      <c r="DP50" s="39">
        <v>0</v>
      </c>
      <c r="DR50" s="42" t="s">
        <v>101</v>
      </c>
      <c r="EB50" s="23"/>
      <c r="EK50" s="35"/>
      <c r="EL50" s="35"/>
      <c r="EM50" s="35"/>
      <c r="EN50" s="35"/>
      <c r="EO50" s="35"/>
      <c r="EP50" s="35"/>
    </row>
    <row r="51" spans="1:146" s="34" customFormat="1" x14ac:dyDescent="0.5">
      <c r="A51">
        <v>90685</v>
      </c>
      <c r="B51" s="26" t="s">
        <v>310</v>
      </c>
      <c r="C51" s="38" t="s">
        <v>141</v>
      </c>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v>4500</v>
      </c>
      <c r="AE51" s="39">
        <v>0</v>
      </c>
      <c r="AF51" s="39">
        <v>0</v>
      </c>
      <c r="AG51" s="39">
        <v>0</v>
      </c>
      <c r="AH51" s="39">
        <v>0</v>
      </c>
      <c r="AI51" s="39">
        <v>0</v>
      </c>
      <c r="AJ51" s="39">
        <v>0</v>
      </c>
      <c r="AK51" s="39">
        <v>0</v>
      </c>
      <c r="AL51" s="39">
        <v>0</v>
      </c>
      <c r="AM51" s="39">
        <v>0</v>
      </c>
      <c r="AN51" s="39">
        <v>0</v>
      </c>
      <c r="AO51" s="39">
        <v>0</v>
      </c>
      <c r="AP51" s="39">
        <v>0</v>
      </c>
      <c r="AQ51" s="39">
        <v>0</v>
      </c>
      <c r="AR51" s="39">
        <v>0</v>
      </c>
      <c r="AS51" s="39">
        <v>0</v>
      </c>
      <c r="AT51" s="39">
        <v>0</v>
      </c>
      <c r="AU51" s="39">
        <v>0</v>
      </c>
      <c r="AV51" s="39">
        <v>0</v>
      </c>
      <c r="AW51" s="39">
        <v>0</v>
      </c>
      <c r="AX51" s="39">
        <v>0</v>
      </c>
      <c r="AY51" s="39">
        <v>0</v>
      </c>
      <c r="AZ51" s="39">
        <v>0</v>
      </c>
      <c r="BA51" s="39">
        <v>0</v>
      </c>
      <c r="BB51" s="39">
        <v>0</v>
      </c>
      <c r="BC51" s="39">
        <v>0</v>
      </c>
      <c r="BD51" s="39">
        <v>0</v>
      </c>
      <c r="BE51" s="39">
        <v>0</v>
      </c>
      <c r="BF51" s="39">
        <v>0</v>
      </c>
      <c r="BG51" s="39">
        <v>0</v>
      </c>
      <c r="BH51" s="39">
        <v>0</v>
      </c>
      <c r="BI51" s="39">
        <v>0</v>
      </c>
      <c r="BJ51" s="39">
        <v>0</v>
      </c>
      <c r="BK51" s="39">
        <v>0</v>
      </c>
      <c r="BL51" s="39">
        <v>0</v>
      </c>
      <c r="BM51" s="39">
        <v>0</v>
      </c>
      <c r="BN51" s="39">
        <v>0</v>
      </c>
      <c r="BO51" s="39">
        <v>0</v>
      </c>
      <c r="BP51" s="39">
        <v>0</v>
      </c>
      <c r="BQ51" s="39">
        <v>0</v>
      </c>
      <c r="BR51" s="39">
        <v>0</v>
      </c>
      <c r="BS51" s="39">
        <v>0</v>
      </c>
      <c r="BT51" s="39">
        <v>0</v>
      </c>
      <c r="BU51" s="39">
        <v>0</v>
      </c>
      <c r="BV51" s="39">
        <v>0</v>
      </c>
      <c r="BW51" s="39">
        <v>0</v>
      </c>
      <c r="BX51" s="39">
        <v>0</v>
      </c>
      <c r="BY51" s="39">
        <v>0</v>
      </c>
      <c r="BZ51" s="39">
        <v>0</v>
      </c>
      <c r="CA51" s="39">
        <v>0</v>
      </c>
      <c r="CB51" s="39">
        <v>899</v>
      </c>
      <c r="CC51" s="39">
        <v>16803</v>
      </c>
      <c r="CD51" s="39">
        <v>19523</v>
      </c>
      <c r="CE51" s="39">
        <v>9860</v>
      </c>
      <c r="CF51" s="39">
        <v>4971</v>
      </c>
      <c r="CG51" s="39">
        <v>2784</v>
      </c>
      <c r="CH51" s="39">
        <v>1868</v>
      </c>
      <c r="CI51" s="39">
        <v>922</v>
      </c>
      <c r="CJ51" s="39">
        <v>290</v>
      </c>
      <c r="CK51" s="39">
        <v>82</v>
      </c>
      <c r="CL51" s="39">
        <v>0</v>
      </c>
      <c r="CM51" s="39">
        <v>0</v>
      </c>
      <c r="CN51" s="39">
        <v>0</v>
      </c>
      <c r="CO51" s="39">
        <f>591+11038</f>
        <v>11629</v>
      </c>
      <c r="CP51" s="39">
        <v>12824</v>
      </c>
      <c r="CQ51" s="39">
        <v>6477</v>
      </c>
      <c r="CR51" s="39">
        <v>3265</v>
      </c>
      <c r="CS51" s="19">
        <v>1829</v>
      </c>
      <c r="CT51" s="19">
        <v>1227</v>
      </c>
      <c r="CU51" s="19">
        <v>606</v>
      </c>
      <c r="CV51" s="19">
        <v>0</v>
      </c>
      <c r="CW51" s="19">
        <v>0</v>
      </c>
      <c r="CX51" s="19">
        <v>0</v>
      </c>
      <c r="CY51" s="19">
        <v>0</v>
      </c>
      <c r="CZ51" s="19">
        <v>0</v>
      </c>
      <c r="DA51" s="19">
        <f>2683+9738</f>
        <v>12421</v>
      </c>
      <c r="DB51" s="19">
        <v>16460</v>
      </c>
      <c r="DC51" s="19">
        <v>8504</v>
      </c>
      <c r="DD51" s="19">
        <v>1748</v>
      </c>
      <c r="DE51" s="19">
        <v>1268</v>
      </c>
      <c r="DF51" s="39">
        <v>863</v>
      </c>
      <c r="DG51" s="39">
        <v>590</v>
      </c>
      <c r="DH51" s="39">
        <v>211</v>
      </c>
      <c r="DI51" s="39">
        <v>40</v>
      </c>
      <c r="DJ51" s="39">
        <v>0</v>
      </c>
      <c r="DK51" s="39">
        <v>0</v>
      </c>
      <c r="DL51" s="39">
        <v>0</v>
      </c>
      <c r="DM51" s="39">
        <v>0</v>
      </c>
      <c r="DN51" s="39">
        <f>5351+19421+32827</f>
        <v>57599</v>
      </c>
      <c r="DO51" s="39">
        <v>19960</v>
      </c>
      <c r="DP51" s="39">
        <v>3486</v>
      </c>
      <c r="DR51" s="42" t="s">
        <v>101</v>
      </c>
      <c r="EB51" s="23"/>
      <c r="EK51" s="35"/>
      <c r="EL51" s="35"/>
      <c r="EM51" s="35"/>
      <c r="EN51" s="35"/>
      <c r="EO51" s="35"/>
      <c r="EP51" s="35"/>
    </row>
    <row r="52" spans="1:146" s="34" customFormat="1" x14ac:dyDescent="0.5">
      <c r="A52">
        <v>90686</v>
      </c>
      <c r="B52" s="26" t="s">
        <v>311</v>
      </c>
      <c r="C52" s="38" t="s">
        <v>142</v>
      </c>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v>94600</v>
      </c>
      <c r="AQ52" s="39">
        <v>0</v>
      </c>
      <c r="AR52" s="39">
        <v>0</v>
      </c>
      <c r="AS52" s="39">
        <v>0</v>
      </c>
      <c r="AT52" s="39">
        <v>0</v>
      </c>
      <c r="AU52" s="39">
        <v>0</v>
      </c>
      <c r="AV52" s="39">
        <v>0</v>
      </c>
      <c r="AW52" s="39">
        <v>0</v>
      </c>
      <c r="AX52" s="39">
        <v>0</v>
      </c>
      <c r="AY52" s="39">
        <v>0</v>
      </c>
      <c r="AZ52" s="39">
        <v>0</v>
      </c>
      <c r="BA52" s="39">
        <v>0</v>
      </c>
      <c r="BB52" s="39">
        <v>0</v>
      </c>
      <c r="BC52" s="39">
        <v>0</v>
      </c>
      <c r="BD52" s="39">
        <v>95490</v>
      </c>
      <c r="BE52" s="39">
        <v>0</v>
      </c>
      <c r="BF52" s="39">
        <v>0</v>
      </c>
      <c r="BG52" s="39">
        <v>0</v>
      </c>
      <c r="BH52" s="39">
        <v>0</v>
      </c>
      <c r="BI52" s="39">
        <v>0</v>
      </c>
      <c r="BJ52" s="39">
        <v>0</v>
      </c>
      <c r="BK52" s="39">
        <v>0</v>
      </c>
      <c r="BL52" s="39">
        <v>0</v>
      </c>
      <c r="BM52" s="39">
        <v>0</v>
      </c>
      <c r="BN52" s="39">
        <v>0</v>
      </c>
      <c r="BO52" s="39">
        <v>0</v>
      </c>
      <c r="BP52" s="39">
        <v>0</v>
      </c>
      <c r="BQ52" s="39">
        <v>0</v>
      </c>
      <c r="BR52" s="39">
        <v>80000</v>
      </c>
      <c r="BS52" s="39">
        <v>24740</v>
      </c>
      <c r="BT52" s="39">
        <v>0</v>
      </c>
      <c r="BU52" s="39">
        <v>0</v>
      </c>
      <c r="BV52" s="39">
        <v>0</v>
      </c>
      <c r="BW52" s="39">
        <v>0</v>
      </c>
      <c r="BX52" s="39">
        <v>0</v>
      </c>
      <c r="BY52" s="39">
        <v>0</v>
      </c>
      <c r="BZ52" s="39">
        <v>0</v>
      </c>
      <c r="CA52" s="39">
        <v>0</v>
      </c>
      <c r="CB52" s="39">
        <v>26</v>
      </c>
      <c r="CC52" s="39">
        <v>492</v>
      </c>
      <c r="CD52" s="39">
        <v>572</v>
      </c>
      <c r="CE52" s="39">
        <v>269</v>
      </c>
      <c r="CF52" s="39">
        <v>146</v>
      </c>
      <c r="CG52" s="39">
        <v>82</v>
      </c>
      <c r="CH52" s="39">
        <v>55</v>
      </c>
      <c r="CI52" s="39">
        <v>27</v>
      </c>
      <c r="CJ52" s="39">
        <v>9</v>
      </c>
      <c r="CK52" s="39">
        <v>2</v>
      </c>
      <c r="CL52" s="39">
        <v>0</v>
      </c>
      <c r="CM52" s="39">
        <v>0</v>
      </c>
      <c r="CN52" s="39">
        <v>0</v>
      </c>
      <c r="CO52" s="39">
        <f>26+492</f>
        <v>518</v>
      </c>
      <c r="CP52" s="39">
        <v>572</v>
      </c>
      <c r="CQ52" s="39">
        <v>289</v>
      </c>
      <c r="CR52" s="39">
        <v>146</v>
      </c>
      <c r="CS52" s="19">
        <v>82</v>
      </c>
      <c r="CT52" s="19">
        <v>55</v>
      </c>
      <c r="CU52" s="19">
        <v>27</v>
      </c>
      <c r="CV52" s="19">
        <v>0</v>
      </c>
      <c r="CW52" s="19">
        <v>0</v>
      </c>
      <c r="CX52" s="19">
        <v>0</v>
      </c>
      <c r="CY52" s="19">
        <v>0</v>
      </c>
      <c r="CZ52" s="19">
        <v>0</v>
      </c>
      <c r="DA52" s="19">
        <v>0</v>
      </c>
      <c r="DB52" s="19">
        <v>0</v>
      </c>
      <c r="DC52" s="19">
        <v>0</v>
      </c>
      <c r="DD52" s="19">
        <v>0</v>
      </c>
      <c r="DE52" s="19">
        <v>0</v>
      </c>
      <c r="DF52" s="39">
        <v>0</v>
      </c>
      <c r="DG52" s="39">
        <v>0</v>
      </c>
      <c r="DH52" s="39">
        <v>0</v>
      </c>
      <c r="DI52" s="39">
        <v>0</v>
      </c>
      <c r="DJ52" s="39">
        <v>0</v>
      </c>
      <c r="DK52" s="39">
        <v>0</v>
      </c>
      <c r="DL52" s="39">
        <v>0</v>
      </c>
      <c r="DM52" s="39">
        <v>0</v>
      </c>
      <c r="DN52" s="39">
        <f>6752+24507+41425</f>
        <v>72684</v>
      </c>
      <c r="DO52" s="39">
        <v>21401</v>
      </c>
      <c r="DP52" s="39">
        <v>4399</v>
      </c>
      <c r="DR52" s="42" t="s">
        <v>101</v>
      </c>
      <c r="EB52" s="23"/>
      <c r="EK52" s="35"/>
      <c r="EL52" s="35"/>
      <c r="EM52" s="35"/>
      <c r="EN52" s="35"/>
      <c r="EO52" s="35"/>
      <c r="EP52" s="35"/>
    </row>
    <row r="53" spans="1:146" s="34" customFormat="1" x14ac:dyDescent="0.5">
      <c r="A53">
        <v>90686</v>
      </c>
      <c r="B53" s="26" t="s">
        <v>312</v>
      </c>
      <c r="C53" s="38" t="s">
        <v>144</v>
      </c>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v>64480</v>
      </c>
      <c r="BE53" s="39">
        <v>0</v>
      </c>
      <c r="BF53" s="39">
        <v>0</v>
      </c>
      <c r="BG53" s="39">
        <v>0</v>
      </c>
      <c r="BH53" s="39">
        <v>0</v>
      </c>
      <c r="BI53" s="39">
        <v>0</v>
      </c>
      <c r="BJ53" s="39">
        <v>0</v>
      </c>
      <c r="BK53" s="39">
        <v>0</v>
      </c>
      <c r="BL53" s="39">
        <v>0</v>
      </c>
      <c r="BM53" s="39">
        <v>0</v>
      </c>
      <c r="BN53" s="39">
        <v>0</v>
      </c>
      <c r="BO53" s="39">
        <v>0</v>
      </c>
      <c r="BP53" s="39">
        <v>0</v>
      </c>
      <c r="BQ53" s="39">
        <v>0</v>
      </c>
      <c r="BR53" s="39">
        <v>3000</v>
      </c>
      <c r="BS53" s="39">
        <v>0</v>
      </c>
      <c r="BT53" s="39">
        <v>0</v>
      </c>
      <c r="BU53" s="39">
        <v>0</v>
      </c>
      <c r="BV53" s="39">
        <v>0</v>
      </c>
      <c r="BW53" s="39">
        <v>0</v>
      </c>
      <c r="BX53" s="39">
        <v>0</v>
      </c>
      <c r="BY53" s="39">
        <v>0</v>
      </c>
      <c r="BZ53" s="39">
        <v>0</v>
      </c>
      <c r="CA53" s="39">
        <v>0</v>
      </c>
      <c r="CB53" s="39">
        <v>987</v>
      </c>
      <c r="CC53" s="39">
        <v>18454</v>
      </c>
      <c r="CD53" s="39">
        <v>21441</v>
      </c>
      <c r="CE53" s="39">
        <v>10829</v>
      </c>
      <c r="CF53" s="39">
        <v>5459</v>
      </c>
      <c r="CG53" s="39">
        <v>3058</v>
      </c>
      <c r="CH53" s="39">
        <v>2051</v>
      </c>
      <c r="CI53" s="39">
        <v>1013</v>
      </c>
      <c r="CJ53" s="39">
        <v>319</v>
      </c>
      <c r="CK53" s="39">
        <v>89</v>
      </c>
      <c r="CL53" s="39">
        <v>0</v>
      </c>
      <c r="CM53" s="39">
        <v>0</v>
      </c>
      <c r="CN53" s="39">
        <v>0</v>
      </c>
      <c r="CO53" s="39">
        <v>0</v>
      </c>
      <c r="CP53" s="39">
        <v>0</v>
      </c>
      <c r="CQ53" s="39">
        <v>0</v>
      </c>
      <c r="CR53" s="39">
        <v>0</v>
      </c>
      <c r="CS53" s="19">
        <v>0</v>
      </c>
      <c r="CT53" s="19">
        <v>0</v>
      </c>
      <c r="CU53" s="19">
        <v>0</v>
      </c>
      <c r="CV53" s="19">
        <v>0</v>
      </c>
      <c r="CW53" s="19">
        <v>0</v>
      </c>
      <c r="CX53" s="19">
        <v>0</v>
      </c>
      <c r="CY53" s="19">
        <v>0</v>
      </c>
      <c r="CZ53" s="19">
        <v>0</v>
      </c>
      <c r="DA53" s="19">
        <v>0</v>
      </c>
      <c r="DB53" s="19">
        <v>0</v>
      </c>
      <c r="DC53" s="19">
        <v>0</v>
      </c>
      <c r="DD53" s="19">
        <v>0</v>
      </c>
      <c r="DE53" s="19">
        <v>0</v>
      </c>
      <c r="DF53" s="39">
        <v>0</v>
      </c>
      <c r="DG53" s="39">
        <v>0</v>
      </c>
      <c r="DH53" s="39">
        <v>0</v>
      </c>
      <c r="DI53" s="39">
        <v>0</v>
      </c>
      <c r="DJ53" s="39">
        <v>0</v>
      </c>
      <c r="DK53" s="39">
        <v>0</v>
      </c>
      <c r="DL53" s="39">
        <v>0</v>
      </c>
      <c r="DM53" s="39">
        <v>0</v>
      </c>
      <c r="DN53" s="39">
        <v>0</v>
      </c>
      <c r="DO53" s="39">
        <v>0</v>
      </c>
      <c r="DP53" s="39">
        <v>0</v>
      </c>
      <c r="DR53" s="42" t="s">
        <v>101</v>
      </c>
      <c r="EB53" s="23"/>
      <c r="EK53" s="35"/>
      <c r="EL53" s="35"/>
      <c r="EM53" s="35"/>
      <c r="EN53" s="35"/>
      <c r="EO53" s="35"/>
      <c r="EP53" s="35"/>
    </row>
    <row r="54" spans="1:146" s="34" customFormat="1" x14ac:dyDescent="0.5">
      <c r="A54">
        <v>90686</v>
      </c>
      <c r="B54" s="26" t="s">
        <v>145</v>
      </c>
      <c r="C54" s="38" t="s">
        <v>146</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v>78000</v>
      </c>
      <c r="BE54" s="39">
        <v>0</v>
      </c>
      <c r="BF54" s="39">
        <v>0</v>
      </c>
      <c r="BG54" s="39">
        <v>0</v>
      </c>
      <c r="BH54" s="39">
        <v>0</v>
      </c>
      <c r="BI54" s="39">
        <v>0</v>
      </c>
      <c r="BJ54" s="39">
        <v>0</v>
      </c>
      <c r="BK54" s="39">
        <v>0</v>
      </c>
      <c r="BL54" s="39">
        <v>0</v>
      </c>
      <c r="BM54" s="39">
        <v>0</v>
      </c>
      <c r="BN54" s="39">
        <v>0</v>
      </c>
      <c r="BO54" s="39">
        <v>0</v>
      </c>
      <c r="BP54" s="39">
        <v>0</v>
      </c>
      <c r="BQ54" s="39">
        <v>0</v>
      </c>
      <c r="BR54" s="39">
        <v>95000</v>
      </c>
      <c r="BS54" s="39">
        <v>0</v>
      </c>
      <c r="BT54" s="39">
        <v>0</v>
      </c>
      <c r="BU54" s="39">
        <v>0</v>
      </c>
      <c r="BV54" s="39">
        <v>0</v>
      </c>
      <c r="BW54" s="39">
        <v>0</v>
      </c>
      <c r="BX54" s="39">
        <v>0</v>
      </c>
      <c r="BY54" s="39">
        <v>0</v>
      </c>
      <c r="BZ54" s="39">
        <v>0</v>
      </c>
      <c r="CA54" s="39">
        <v>0</v>
      </c>
      <c r="CB54" s="39">
        <v>341</v>
      </c>
      <c r="CC54" s="39">
        <v>6373</v>
      </c>
      <c r="CD54" s="39">
        <v>7405</v>
      </c>
      <c r="CE54" s="39">
        <v>3740</v>
      </c>
      <c r="CF54" s="39">
        <v>1885</v>
      </c>
      <c r="CG54" s="39">
        <v>1056</v>
      </c>
      <c r="CH54" s="39">
        <v>708</v>
      </c>
      <c r="CI54" s="39">
        <v>350</v>
      </c>
      <c r="CJ54" s="39">
        <v>110</v>
      </c>
      <c r="CK54" s="39">
        <v>31</v>
      </c>
      <c r="CL54" s="39">
        <v>0</v>
      </c>
      <c r="CM54" s="39">
        <v>0</v>
      </c>
      <c r="CN54" s="39">
        <v>0</v>
      </c>
      <c r="CO54" s="39">
        <f>1337+24990</f>
        <v>26327</v>
      </c>
      <c r="CP54" s="39">
        <v>29035</v>
      </c>
      <c r="CQ54" s="39">
        <v>14664</v>
      </c>
      <c r="CR54" s="39">
        <v>7392</v>
      </c>
      <c r="CS54" s="19">
        <v>4140</v>
      </c>
      <c r="CT54" s="19">
        <v>2778</v>
      </c>
      <c r="CU54" s="19">
        <v>1372</v>
      </c>
      <c r="CV54" s="19">
        <v>0</v>
      </c>
      <c r="CW54" s="19">
        <v>0</v>
      </c>
      <c r="CX54" s="19">
        <v>0</v>
      </c>
      <c r="CY54" s="19">
        <v>0</v>
      </c>
      <c r="CZ54" s="19">
        <v>0</v>
      </c>
      <c r="DA54" s="19">
        <f>7017+25469</f>
        <v>32486</v>
      </c>
      <c r="DB54" s="19">
        <v>43051</v>
      </c>
      <c r="DC54" s="19">
        <v>22241</v>
      </c>
      <c r="DD54" s="19">
        <v>4572</v>
      </c>
      <c r="DE54" s="19">
        <v>3316</v>
      </c>
      <c r="DF54" s="39">
        <v>2258</v>
      </c>
      <c r="DG54" s="39">
        <v>1542</v>
      </c>
      <c r="DH54" s="39">
        <v>551</v>
      </c>
      <c r="DI54" s="39">
        <v>108</v>
      </c>
      <c r="DJ54" s="39">
        <v>0</v>
      </c>
      <c r="DK54" s="39">
        <v>0</v>
      </c>
      <c r="DL54" s="39">
        <v>0</v>
      </c>
      <c r="DM54" s="39">
        <v>0</v>
      </c>
      <c r="DN54" s="39">
        <v>0</v>
      </c>
      <c r="DO54" s="39">
        <v>0</v>
      </c>
      <c r="DP54" s="39">
        <v>0</v>
      </c>
      <c r="DR54" s="42" t="s">
        <v>101</v>
      </c>
      <c r="EB54" s="23"/>
      <c r="EK54" s="35"/>
      <c r="EL54" s="35"/>
      <c r="EM54" s="35"/>
      <c r="EN54" s="35"/>
      <c r="EO54" s="35"/>
      <c r="EP54" s="35"/>
    </row>
    <row r="55" spans="1:146" s="34" customFormat="1" x14ac:dyDescent="0.5">
      <c r="A55">
        <v>90688</v>
      </c>
      <c r="B55" s="26" t="s">
        <v>313</v>
      </c>
      <c r="C55" s="38" t="s">
        <v>147</v>
      </c>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v>12920</v>
      </c>
      <c r="AQ55" s="39">
        <v>0</v>
      </c>
      <c r="AR55" s="39">
        <v>0</v>
      </c>
      <c r="AS55" s="39">
        <v>0</v>
      </c>
      <c r="AT55" s="39">
        <v>0</v>
      </c>
      <c r="AU55" s="39">
        <v>0</v>
      </c>
      <c r="AV55" s="39">
        <v>0</v>
      </c>
      <c r="AW55" s="39">
        <v>0</v>
      </c>
      <c r="AX55" s="39">
        <v>0</v>
      </c>
      <c r="AY55" s="39">
        <v>0</v>
      </c>
      <c r="AZ55" s="39">
        <v>0</v>
      </c>
      <c r="BA55" s="39">
        <v>0</v>
      </c>
      <c r="BB55" s="39">
        <v>0</v>
      </c>
      <c r="BC55" s="39">
        <v>0</v>
      </c>
      <c r="BD55" s="39">
        <v>3600</v>
      </c>
      <c r="BE55" s="39">
        <v>0</v>
      </c>
      <c r="BF55" s="39">
        <v>0</v>
      </c>
      <c r="BG55" s="39">
        <v>0</v>
      </c>
      <c r="BH55" s="39">
        <v>0</v>
      </c>
      <c r="BI55" s="39">
        <v>0</v>
      </c>
      <c r="BJ55" s="39">
        <v>0</v>
      </c>
      <c r="BK55" s="39">
        <v>0</v>
      </c>
      <c r="BL55" s="39">
        <v>0</v>
      </c>
      <c r="BM55" s="39">
        <v>0</v>
      </c>
      <c r="BN55" s="39">
        <v>0</v>
      </c>
      <c r="BO55" s="39">
        <v>0</v>
      </c>
      <c r="BP55" s="39">
        <v>0</v>
      </c>
      <c r="BQ55" s="39">
        <v>0</v>
      </c>
      <c r="BR55" s="39">
        <v>56790</v>
      </c>
      <c r="BS55" s="39">
        <v>0</v>
      </c>
      <c r="BT55" s="39">
        <v>0</v>
      </c>
      <c r="BU55" s="39">
        <v>0</v>
      </c>
      <c r="BV55" s="39">
        <v>0</v>
      </c>
      <c r="BW55" s="39">
        <v>0</v>
      </c>
      <c r="BX55" s="39">
        <v>0</v>
      </c>
      <c r="BY55" s="39">
        <v>0</v>
      </c>
      <c r="BZ55" s="39">
        <v>0</v>
      </c>
      <c r="CA55" s="39">
        <v>0</v>
      </c>
      <c r="CB55" s="39">
        <v>1511</v>
      </c>
      <c r="CC55" s="39">
        <v>28246</v>
      </c>
      <c r="CD55" s="39">
        <v>32819</v>
      </c>
      <c r="CE55" s="39">
        <v>16575</v>
      </c>
      <c r="CF55" s="39">
        <v>8356</v>
      </c>
      <c r="CG55" s="39">
        <v>4680</v>
      </c>
      <c r="CH55" s="39">
        <v>3140</v>
      </c>
      <c r="CI55" s="39">
        <v>1550</v>
      </c>
      <c r="CJ55" s="39">
        <v>488</v>
      </c>
      <c r="CK55" s="39">
        <v>137</v>
      </c>
      <c r="CL55" s="39">
        <v>0</v>
      </c>
      <c r="CM55" s="39">
        <v>0</v>
      </c>
      <c r="CN55" s="39">
        <v>0</v>
      </c>
      <c r="CO55" s="39">
        <f>1892+35364</f>
        <v>37256</v>
      </c>
      <c r="CP55" s="39">
        <v>41089</v>
      </c>
      <c r="CQ55" s="39">
        <v>20752</v>
      </c>
      <c r="CR55" s="39">
        <v>10461</v>
      </c>
      <c r="CS55" s="19">
        <v>5859</v>
      </c>
      <c r="CT55" s="19">
        <v>3931</v>
      </c>
      <c r="CU55" s="19">
        <v>1941</v>
      </c>
      <c r="CV55" s="19">
        <v>0</v>
      </c>
      <c r="CW55" s="19">
        <v>0</v>
      </c>
      <c r="CX55" s="19">
        <v>0</v>
      </c>
      <c r="CY55" s="19">
        <v>0</v>
      </c>
      <c r="CZ55" s="19">
        <v>0</v>
      </c>
      <c r="DA55" s="19">
        <f>5206+18894</f>
        <v>24100</v>
      </c>
      <c r="DB55" s="19">
        <v>31936</v>
      </c>
      <c r="DC55" s="19">
        <v>16499</v>
      </c>
      <c r="DD55" s="19">
        <v>3391</v>
      </c>
      <c r="DE55" s="19">
        <v>2460</v>
      </c>
      <c r="DF55" s="39">
        <v>1675</v>
      </c>
      <c r="DG55" s="39">
        <v>1144</v>
      </c>
      <c r="DH55" s="39">
        <v>409</v>
      </c>
      <c r="DI55" s="39">
        <v>80</v>
      </c>
      <c r="DJ55" s="39">
        <v>0</v>
      </c>
      <c r="DK55" s="39">
        <v>0</v>
      </c>
      <c r="DL55" s="39">
        <v>0</v>
      </c>
      <c r="DM55" s="39">
        <v>0</v>
      </c>
      <c r="DN55" s="39">
        <f>3822+13872+23448</f>
        <v>41142</v>
      </c>
      <c r="DO55" s="39">
        <v>12114</v>
      </c>
      <c r="DP55" s="39">
        <v>2490</v>
      </c>
      <c r="DR55" s="42" t="s">
        <v>101</v>
      </c>
      <c r="EB55" s="23"/>
      <c r="EK55" s="35"/>
      <c r="EL55" s="35"/>
      <c r="EM55" s="35"/>
      <c r="EN55" s="35"/>
      <c r="EO55" s="35"/>
      <c r="EP55" s="35"/>
    </row>
    <row r="56" spans="1:146" s="34" customFormat="1" x14ac:dyDescent="0.5">
      <c r="A56">
        <v>90672</v>
      </c>
      <c r="B56" s="26" t="s">
        <v>314</v>
      </c>
      <c r="C56" s="38" t="s">
        <v>148</v>
      </c>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19"/>
      <c r="CT56" s="19"/>
      <c r="CU56" s="19"/>
      <c r="CV56" s="19"/>
      <c r="CW56" s="19"/>
      <c r="CX56" s="19"/>
      <c r="CY56" s="19"/>
      <c r="CZ56" s="19"/>
      <c r="DA56" s="19">
        <f>1274+4624</f>
        <v>5898</v>
      </c>
      <c r="DB56" s="19">
        <v>7816</v>
      </c>
      <c r="DC56" s="19">
        <v>4038</v>
      </c>
      <c r="DD56" s="19">
        <v>830</v>
      </c>
      <c r="DE56" s="19">
        <v>602</v>
      </c>
      <c r="DF56" s="39">
        <v>410</v>
      </c>
      <c r="DG56" s="39">
        <v>280</v>
      </c>
      <c r="DH56" s="39">
        <v>100</v>
      </c>
      <c r="DI56" s="39">
        <v>22</v>
      </c>
      <c r="DJ56" s="39">
        <v>0</v>
      </c>
      <c r="DK56" s="39">
        <v>0</v>
      </c>
      <c r="DL56" s="39">
        <v>0</v>
      </c>
      <c r="DM56" s="39">
        <v>0</v>
      </c>
      <c r="DN56" s="39">
        <f>97+351+594</f>
        <v>1042</v>
      </c>
      <c r="DO56" s="39">
        <v>307</v>
      </c>
      <c r="DP56" s="39">
        <v>63</v>
      </c>
      <c r="DR56" s="42" t="s">
        <v>101</v>
      </c>
      <c r="EB56" s="23"/>
      <c r="EK56" s="35"/>
      <c r="EL56" s="35"/>
      <c r="EM56" s="35"/>
      <c r="EN56" s="35"/>
      <c r="EO56" s="35"/>
      <c r="EP56" s="35"/>
    </row>
    <row r="57" spans="1:146" s="34" customFormat="1" x14ac:dyDescent="0.5">
      <c r="A57">
        <v>90674</v>
      </c>
      <c r="B57" t="s">
        <v>75</v>
      </c>
      <c r="C57" s="38" t="s">
        <v>149</v>
      </c>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f>127+462+782</f>
        <v>1371</v>
      </c>
      <c r="DO57" s="39">
        <v>404</v>
      </c>
      <c r="DP57" s="39">
        <v>83</v>
      </c>
      <c r="DR57" s="42" t="s">
        <v>101</v>
      </c>
      <c r="EB57" s="23"/>
      <c r="EK57" s="35"/>
      <c r="EL57" s="35"/>
      <c r="EM57" s="35"/>
      <c r="EN57" s="35"/>
      <c r="EO57" s="35"/>
      <c r="EP57" s="35"/>
    </row>
    <row r="58" spans="1:146" s="34" customFormat="1" ht="14.7" thickBot="1" x14ac:dyDescent="0.55000000000000004">
      <c r="A58"/>
      <c r="B58"/>
      <c r="C58" s="38" t="s">
        <v>77</v>
      </c>
      <c r="D58" s="47">
        <f t="shared" ref="D58:BO58" si="5">SUM(D12:D57)</f>
        <v>67590</v>
      </c>
      <c r="E58" s="47">
        <f t="shared" si="5"/>
        <v>36280</v>
      </c>
      <c r="F58" s="47">
        <f t="shared" si="5"/>
        <v>77145</v>
      </c>
      <c r="G58" s="47">
        <f t="shared" si="5"/>
        <v>96115</v>
      </c>
      <c r="H58" s="47">
        <f t="shared" si="5"/>
        <v>94720</v>
      </c>
      <c r="I58" s="47">
        <f t="shared" si="5"/>
        <v>115525</v>
      </c>
      <c r="J58" s="47">
        <f t="shared" si="5"/>
        <v>51170</v>
      </c>
      <c r="K58" s="47">
        <f t="shared" si="5"/>
        <v>43370</v>
      </c>
      <c r="L58" s="47">
        <f t="shared" si="5"/>
        <v>46785</v>
      </c>
      <c r="M58" s="47">
        <f t="shared" si="5"/>
        <v>51130</v>
      </c>
      <c r="N58" s="47">
        <f t="shared" si="5"/>
        <v>211800</v>
      </c>
      <c r="O58" s="47">
        <f t="shared" si="5"/>
        <v>77635</v>
      </c>
      <c r="P58" s="47">
        <f t="shared" si="5"/>
        <v>53730</v>
      </c>
      <c r="Q58" s="47">
        <f t="shared" si="5"/>
        <v>52120</v>
      </c>
      <c r="R58" s="47">
        <f t="shared" si="5"/>
        <v>65255</v>
      </c>
      <c r="S58" s="47">
        <f t="shared" si="5"/>
        <v>65685</v>
      </c>
      <c r="T58" s="47">
        <f t="shared" si="5"/>
        <v>78540</v>
      </c>
      <c r="U58" s="47">
        <f t="shared" si="5"/>
        <v>55425</v>
      </c>
      <c r="V58" s="47">
        <f t="shared" si="5"/>
        <v>48885</v>
      </c>
      <c r="W58" s="47">
        <f t="shared" si="5"/>
        <v>48635</v>
      </c>
      <c r="X58" s="47">
        <f t="shared" si="5"/>
        <v>55021</v>
      </c>
      <c r="Y58" s="47">
        <f t="shared" si="5"/>
        <v>52820</v>
      </c>
      <c r="Z58" s="47">
        <f t="shared" si="5"/>
        <v>55905</v>
      </c>
      <c r="AA58" s="47">
        <f t="shared" si="5"/>
        <v>79835</v>
      </c>
      <c r="AB58" s="47">
        <f t="shared" si="5"/>
        <v>72220</v>
      </c>
      <c r="AC58" s="47">
        <f t="shared" si="5"/>
        <v>77195</v>
      </c>
      <c r="AD58" s="47">
        <f t="shared" si="5"/>
        <v>246055</v>
      </c>
      <c r="AE58" s="47">
        <f t="shared" si="5"/>
        <v>86555</v>
      </c>
      <c r="AF58" s="47">
        <f t="shared" si="5"/>
        <v>96515</v>
      </c>
      <c r="AG58" s="47">
        <f t="shared" si="5"/>
        <v>84035</v>
      </c>
      <c r="AH58" s="47">
        <f t="shared" si="5"/>
        <v>59760</v>
      </c>
      <c r="AI58" s="47">
        <f t="shared" si="5"/>
        <v>45900</v>
      </c>
      <c r="AJ58" s="47">
        <f t="shared" si="5"/>
        <v>60928</v>
      </c>
      <c r="AK58" s="47">
        <f t="shared" si="5"/>
        <v>81395</v>
      </c>
      <c r="AL58" s="47">
        <f t="shared" si="5"/>
        <v>56785</v>
      </c>
      <c r="AM58" s="47">
        <f t="shared" si="5"/>
        <v>86355</v>
      </c>
      <c r="AN58" s="47">
        <f t="shared" si="5"/>
        <v>79817</v>
      </c>
      <c r="AO58" s="47">
        <f t="shared" si="5"/>
        <v>80560</v>
      </c>
      <c r="AP58" s="47">
        <f t="shared" si="5"/>
        <v>405057</v>
      </c>
      <c r="AQ58" s="47">
        <f t="shared" si="5"/>
        <v>100222</v>
      </c>
      <c r="AR58" s="47">
        <f t="shared" si="5"/>
        <v>82445</v>
      </c>
      <c r="AS58" s="47">
        <f t="shared" si="5"/>
        <v>58250</v>
      </c>
      <c r="AT58" s="47">
        <f t="shared" si="5"/>
        <v>64985</v>
      </c>
      <c r="AU58" s="47">
        <f t="shared" si="5"/>
        <v>60730</v>
      </c>
      <c r="AV58" s="47">
        <f t="shared" si="5"/>
        <v>64070</v>
      </c>
      <c r="AW58" s="47">
        <f t="shared" si="5"/>
        <v>70440</v>
      </c>
      <c r="AX58" s="47">
        <f t="shared" si="5"/>
        <v>80330</v>
      </c>
      <c r="AY58" s="47">
        <f t="shared" si="5"/>
        <v>85730</v>
      </c>
      <c r="AZ58" s="47">
        <f t="shared" si="5"/>
        <v>97440</v>
      </c>
      <c r="BA58" s="47">
        <f t="shared" si="5"/>
        <v>84040</v>
      </c>
      <c r="BB58" s="47">
        <f t="shared" si="5"/>
        <v>78200</v>
      </c>
      <c r="BC58" s="47">
        <f t="shared" si="5"/>
        <v>84940</v>
      </c>
      <c r="BD58" s="47">
        <f t="shared" si="5"/>
        <v>353440</v>
      </c>
      <c r="BE58" s="47">
        <f t="shared" si="5"/>
        <v>83080</v>
      </c>
      <c r="BF58" s="47">
        <f t="shared" si="5"/>
        <v>70230</v>
      </c>
      <c r="BG58" s="47">
        <f t="shared" si="5"/>
        <v>69740</v>
      </c>
      <c r="BH58" s="47">
        <f t="shared" si="5"/>
        <v>71810</v>
      </c>
      <c r="BI58" s="47">
        <f t="shared" si="5"/>
        <v>73760</v>
      </c>
      <c r="BJ58" s="47">
        <f t="shared" si="5"/>
        <v>92380</v>
      </c>
      <c r="BK58" s="47">
        <f t="shared" si="5"/>
        <v>110230</v>
      </c>
      <c r="BL58" s="47">
        <f t="shared" si="5"/>
        <v>105390</v>
      </c>
      <c r="BM58" s="47">
        <f t="shared" si="5"/>
        <v>93200</v>
      </c>
      <c r="BN58" s="47">
        <f t="shared" si="5"/>
        <v>104260</v>
      </c>
      <c r="BO58" s="47">
        <f t="shared" si="5"/>
        <v>0</v>
      </c>
      <c r="BP58" s="47">
        <f t="shared" ref="BP58:DN58" si="6">SUM(BP12:BP57)</f>
        <v>105760</v>
      </c>
      <c r="BQ58" s="47">
        <f t="shared" si="6"/>
        <v>110570</v>
      </c>
      <c r="BR58" s="47">
        <f t="shared" si="6"/>
        <v>325560</v>
      </c>
      <c r="BS58" s="47">
        <f t="shared" si="6"/>
        <v>103760</v>
      </c>
      <c r="BT58" s="47">
        <f t="shared" si="6"/>
        <v>68250</v>
      </c>
      <c r="BU58" s="47">
        <f t="shared" si="6"/>
        <v>77380</v>
      </c>
      <c r="BV58" s="47">
        <f t="shared" si="6"/>
        <v>92630</v>
      </c>
      <c r="BW58" s="47">
        <f t="shared" si="6"/>
        <v>88350</v>
      </c>
      <c r="BX58" s="47">
        <f t="shared" si="6"/>
        <v>86150</v>
      </c>
      <c r="BY58" s="47">
        <f t="shared" si="6"/>
        <v>92670</v>
      </c>
      <c r="BZ58" s="47">
        <f t="shared" si="6"/>
        <v>82965</v>
      </c>
      <c r="CA58" s="47">
        <f t="shared" si="6"/>
        <v>127670</v>
      </c>
      <c r="CB58" s="47">
        <f t="shared" si="6"/>
        <v>126104</v>
      </c>
      <c r="CC58" s="47">
        <f t="shared" si="6"/>
        <v>165128</v>
      </c>
      <c r="CD58" s="47">
        <f t="shared" si="6"/>
        <v>182010</v>
      </c>
      <c r="CE58" s="47">
        <f t="shared" si="6"/>
        <v>123923</v>
      </c>
      <c r="CF58" s="47">
        <f t="shared" si="6"/>
        <v>91107</v>
      </c>
      <c r="CG58" s="47">
        <f t="shared" si="6"/>
        <v>97390</v>
      </c>
      <c r="CH58" s="47">
        <f t="shared" si="6"/>
        <v>92437</v>
      </c>
      <c r="CI58" s="47">
        <f t="shared" si="6"/>
        <v>73032</v>
      </c>
      <c r="CJ58" s="47">
        <f t="shared" si="6"/>
        <v>99456</v>
      </c>
      <c r="CK58" s="47">
        <f t="shared" si="6"/>
        <v>81311</v>
      </c>
      <c r="CL58" s="47">
        <f t="shared" si="6"/>
        <v>78600</v>
      </c>
      <c r="CM58" s="47">
        <f t="shared" si="6"/>
        <v>71190</v>
      </c>
      <c r="CN58" s="47">
        <f t="shared" si="6"/>
        <v>106810</v>
      </c>
      <c r="CO58" s="47">
        <f t="shared" si="6"/>
        <v>178500</v>
      </c>
      <c r="CP58" s="47">
        <f t="shared" si="6"/>
        <v>159240</v>
      </c>
      <c r="CQ58" s="47">
        <f t="shared" si="6"/>
        <v>120132</v>
      </c>
      <c r="CR58" s="47">
        <f t="shared" si="6"/>
        <v>83634</v>
      </c>
      <c r="CS58" s="47">
        <f t="shared" si="6"/>
        <v>74070</v>
      </c>
      <c r="CT58" s="47">
        <f t="shared" si="6"/>
        <v>71001</v>
      </c>
      <c r="CU58" s="47">
        <f t="shared" si="6"/>
        <v>62716</v>
      </c>
      <c r="CV58" s="47">
        <f t="shared" si="6"/>
        <v>62580</v>
      </c>
      <c r="CW58" s="47">
        <f t="shared" si="6"/>
        <v>68700</v>
      </c>
      <c r="CX58" s="47">
        <f t="shared" si="6"/>
        <v>82090</v>
      </c>
      <c r="CY58" s="47">
        <f t="shared" si="6"/>
        <v>54460</v>
      </c>
      <c r="CZ58" s="47">
        <f t="shared" si="6"/>
        <v>79710</v>
      </c>
      <c r="DA58" s="47">
        <f t="shared" si="6"/>
        <v>174285</v>
      </c>
      <c r="DB58" s="47">
        <f t="shared" si="6"/>
        <v>171043</v>
      </c>
      <c r="DC58" s="47">
        <f t="shared" si="6"/>
        <v>120382</v>
      </c>
      <c r="DD58" s="47">
        <f t="shared" si="6"/>
        <v>73691</v>
      </c>
      <c r="DE58" s="47">
        <f t="shared" si="6"/>
        <v>65026</v>
      </c>
      <c r="DF58" s="47">
        <f t="shared" si="6"/>
        <v>70226</v>
      </c>
      <c r="DG58" s="47">
        <f t="shared" si="6"/>
        <v>42216</v>
      </c>
      <c r="DH58" s="47">
        <f t="shared" si="6"/>
        <v>66861</v>
      </c>
      <c r="DI58" s="47">
        <f t="shared" si="6"/>
        <v>57940</v>
      </c>
      <c r="DJ58" s="47">
        <f t="shared" si="6"/>
        <v>81350</v>
      </c>
      <c r="DK58" s="47">
        <f t="shared" si="6"/>
        <v>84330</v>
      </c>
      <c r="DL58" s="47">
        <f t="shared" si="6"/>
        <v>90320</v>
      </c>
      <c r="DM58" s="47">
        <f t="shared" si="6"/>
        <v>88140</v>
      </c>
      <c r="DN58" s="47">
        <f t="shared" si="6"/>
        <v>244728</v>
      </c>
      <c r="DO58" s="47">
        <f>SUM(DO12:DO57)</f>
        <v>125726</v>
      </c>
      <c r="DP58" s="47">
        <f>SUM(DP12:DP57)</f>
        <v>64061</v>
      </c>
      <c r="DR58" s="48" t="s">
        <v>101</v>
      </c>
      <c r="DT58" s="43">
        <f>SUM(D58:CX58)</f>
        <v>9252471</v>
      </c>
      <c r="EB58" s="23"/>
      <c r="EK58" s="35"/>
      <c r="EL58" s="35"/>
      <c r="EM58" s="35"/>
      <c r="EN58" s="35"/>
      <c r="EO58" s="35"/>
      <c r="EP58" s="35"/>
    </row>
    <row r="59" spans="1:146" s="34" customFormat="1" ht="14.7" thickTop="1" x14ac:dyDescent="0.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T59" s="34" t="e">
        <f>+#REF!/DT58</f>
        <v>#REF!</v>
      </c>
      <c r="EB59" s="23"/>
      <c r="EK59" s="35"/>
      <c r="EL59" s="35"/>
      <c r="EM59" s="35"/>
      <c r="EN59" s="35"/>
      <c r="EO59" s="35"/>
      <c r="EP59" s="35"/>
    </row>
    <row r="60" spans="1:146" s="34" customFormat="1" x14ac:dyDescent="0.5">
      <c r="A60" t="s">
        <v>315</v>
      </c>
      <c r="B60" t="s">
        <v>316</v>
      </c>
      <c r="C60"/>
      <c r="D60" t="s">
        <v>317</v>
      </c>
      <c r="E60"/>
      <c r="F60"/>
      <c r="G60"/>
      <c r="H60"/>
      <c r="I60"/>
      <c r="J60"/>
      <c r="K60"/>
      <c r="L60"/>
      <c r="M60" t="s">
        <v>317</v>
      </c>
      <c r="N60"/>
      <c r="O60"/>
      <c r="P60"/>
      <c r="Q60" t="s">
        <v>317</v>
      </c>
      <c r="R60"/>
      <c r="S60"/>
      <c r="T60"/>
      <c r="U60" t="s">
        <v>317</v>
      </c>
      <c r="V60"/>
      <c r="W60"/>
      <c r="X60"/>
      <c r="Y60" t="s">
        <v>317</v>
      </c>
      <c r="Z60"/>
      <c r="AA60"/>
      <c r="AB60"/>
      <c r="AC60" t="s">
        <v>317</v>
      </c>
      <c r="AD60"/>
      <c r="AE60"/>
      <c r="AF60"/>
      <c r="AG60" t="s">
        <v>317</v>
      </c>
      <c r="AH60"/>
      <c r="AI60"/>
      <c r="AJ60"/>
      <c r="AK60" t="s">
        <v>317</v>
      </c>
      <c r="AL60"/>
      <c r="AM60"/>
      <c r="AN60" t="s">
        <v>317</v>
      </c>
      <c r="AO60"/>
      <c r="AP60"/>
      <c r="AQ60"/>
      <c r="AR60"/>
      <c r="AS60"/>
      <c r="AT60" t="s">
        <v>317</v>
      </c>
      <c r="AU60"/>
      <c r="AV60"/>
      <c r="AW60"/>
      <c r="AX60"/>
      <c r="AY60"/>
      <c r="AZ60"/>
      <c r="BA60"/>
      <c r="BB60"/>
      <c r="BC60"/>
      <c r="BD60"/>
      <c r="BE60"/>
      <c r="BF60"/>
      <c r="BG60" t="s">
        <v>317</v>
      </c>
      <c r="BH60"/>
      <c r="BI60"/>
      <c r="BJ60"/>
      <c r="BK60"/>
      <c r="BL60"/>
      <c r="BM60"/>
      <c r="BN60"/>
      <c r="BO60"/>
      <c r="BP60"/>
      <c r="BQ60"/>
      <c r="BR60"/>
      <c r="BS60"/>
      <c r="BT60"/>
      <c r="BU60" t="s">
        <v>317</v>
      </c>
      <c r="BV60"/>
      <c r="BW60"/>
      <c r="BX60"/>
      <c r="BY60"/>
      <c r="BZ60"/>
      <c r="CA60"/>
      <c r="CB60"/>
      <c r="CC60"/>
      <c r="CD60"/>
      <c r="CE60"/>
      <c r="CF60"/>
      <c r="CG60"/>
      <c r="CH60" t="s">
        <v>317</v>
      </c>
      <c r="CI60"/>
      <c r="CJ60"/>
      <c r="CK60"/>
      <c r="CL60"/>
      <c r="CM60"/>
      <c r="CN60"/>
      <c r="CO60"/>
      <c r="CP60"/>
      <c r="CQ60"/>
      <c r="CR60" t="s">
        <v>317</v>
      </c>
      <c r="CS60"/>
      <c r="CT60"/>
      <c r="CU60"/>
      <c r="CV60"/>
      <c r="CW60"/>
      <c r="CX60"/>
      <c r="CY60" t="s">
        <v>317</v>
      </c>
      <c r="CZ60"/>
      <c r="DA60"/>
      <c r="DB60"/>
      <c r="DC60"/>
      <c r="DD60"/>
      <c r="DE60"/>
      <c r="DF60"/>
      <c r="DG60" t="s">
        <v>317</v>
      </c>
      <c r="DH60"/>
      <c r="DI60"/>
      <c r="DJ60"/>
      <c r="DK60"/>
      <c r="DL60"/>
      <c r="DM60"/>
      <c r="DN60"/>
      <c r="DO60"/>
      <c r="DP60"/>
      <c r="DT60" s="34" t="e">
        <f>+#REF!/DT58</f>
        <v>#REF!</v>
      </c>
      <c r="EB60" s="23"/>
      <c r="EK60" s="35"/>
      <c r="EL60" s="35"/>
      <c r="EM60" s="35"/>
      <c r="EN60" s="35"/>
      <c r="EO60" s="35"/>
      <c r="EP60" s="35"/>
    </row>
    <row r="61" spans="1:146" s="34" customFormat="1" x14ac:dyDescent="0.5">
      <c r="A61"/>
      <c r="B61"/>
      <c r="C61" s="18" t="s">
        <v>98</v>
      </c>
      <c r="D61" s="28">
        <v>40299</v>
      </c>
      <c r="E61" s="28">
        <v>40330</v>
      </c>
      <c r="F61" s="28">
        <v>40360</v>
      </c>
      <c r="G61" s="28">
        <v>40391</v>
      </c>
      <c r="H61" s="28">
        <v>40422</v>
      </c>
      <c r="I61" s="28">
        <v>40452</v>
      </c>
      <c r="J61" s="28">
        <v>40483</v>
      </c>
      <c r="K61" s="28">
        <v>40513</v>
      </c>
      <c r="L61" s="28">
        <v>40544</v>
      </c>
      <c r="M61" s="28">
        <v>40575</v>
      </c>
      <c r="N61" s="28">
        <v>40603</v>
      </c>
      <c r="O61" s="28">
        <v>40634</v>
      </c>
      <c r="P61" s="28">
        <v>40664</v>
      </c>
      <c r="Q61" s="28">
        <v>40695</v>
      </c>
      <c r="R61" s="28">
        <v>40725</v>
      </c>
      <c r="S61" s="28">
        <v>40756</v>
      </c>
      <c r="T61" s="28">
        <f t="shared" ref="T61:CE61" si="7">+T11</f>
        <v>40787</v>
      </c>
      <c r="U61" s="28">
        <f t="shared" si="7"/>
        <v>40817</v>
      </c>
      <c r="V61" s="28">
        <f t="shared" si="7"/>
        <v>40848</v>
      </c>
      <c r="W61" s="28">
        <f t="shared" si="7"/>
        <v>40878</v>
      </c>
      <c r="X61" s="28">
        <f t="shared" si="7"/>
        <v>40909</v>
      </c>
      <c r="Y61" s="28">
        <f t="shared" si="7"/>
        <v>40940</v>
      </c>
      <c r="Z61" s="28">
        <f t="shared" si="7"/>
        <v>40969</v>
      </c>
      <c r="AA61" s="28">
        <f t="shared" si="7"/>
        <v>41000</v>
      </c>
      <c r="AB61" s="28">
        <f t="shared" si="7"/>
        <v>41030</v>
      </c>
      <c r="AC61" s="28">
        <f t="shared" si="7"/>
        <v>41061</v>
      </c>
      <c r="AD61" s="28">
        <f t="shared" si="7"/>
        <v>41091</v>
      </c>
      <c r="AE61" s="28">
        <f t="shared" si="7"/>
        <v>41122</v>
      </c>
      <c r="AF61" s="28">
        <f t="shared" si="7"/>
        <v>41153</v>
      </c>
      <c r="AG61" s="28">
        <f t="shared" si="7"/>
        <v>41183</v>
      </c>
      <c r="AH61" s="28">
        <f t="shared" si="7"/>
        <v>41214</v>
      </c>
      <c r="AI61" s="28">
        <f t="shared" si="7"/>
        <v>41244</v>
      </c>
      <c r="AJ61" s="28">
        <f t="shared" si="7"/>
        <v>41275</v>
      </c>
      <c r="AK61" s="28">
        <f t="shared" si="7"/>
        <v>41306</v>
      </c>
      <c r="AL61" s="28">
        <f t="shared" si="7"/>
        <v>41334</v>
      </c>
      <c r="AM61" s="28">
        <f t="shared" si="7"/>
        <v>41365</v>
      </c>
      <c r="AN61" s="28">
        <f t="shared" si="7"/>
        <v>41395</v>
      </c>
      <c r="AO61" s="28">
        <f t="shared" si="7"/>
        <v>41426</v>
      </c>
      <c r="AP61" s="28">
        <f t="shared" si="7"/>
        <v>41456</v>
      </c>
      <c r="AQ61" s="28">
        <f t="shared" si="7"/>
        <v>41487</v>
      </c>
      <c r="AR61" s="28">
        <f t="shared" si="7"/>
        <v>41518</v>
      </c>
      <c r="AS61" s="28">
        <f t="shared" si="7"/>
        <v>41548</v>
      </c>
      <c r="AT61" s="28">
        <f t="shared" si="7"/>
        <v>41579</v>
      </c>
      <c r="AU61" s="28">
        <f t="shared" si="7"/>
        <v>41609</v>
      </c>
      <c r="AV61" s="28">
        <f t="shared" si="7"/>
        <v>41640</v>
      </c>
      <c r="AW61" s="28">
        <f t="shared" si="7"/>
        <v>41671</v>
      </c>
      <c r="AX61" s="28">
        <f t="shared" si="7"/>
        <v>41699</v>
      </c>
      <c r="AY61" s="28">
        <f t="shared" si="7"/>
        <v>41730</v>
      </c>
      <c r="AZ61" s="28">
        <f t="shared" si="7"/>
        <v>41760</v>
      </c>
      <c r="BA61" s="28">
        <f t="shared" si="7"/>
        <v>41791</v>
      </c>
      <c r="BB61" s="28">
        <f t="shared" si="7"/>
        <v>41834</v>
      </c>
      <c r="BC61" s="28">
        <f t="shared" si="7"/>
        <v>41852</v>
      </c>
      <c r="BD61" s="28">
        <f t="shared" si="7"/>
        <v>41883</v>
      </c>
      <c r="BE61" s="28">
        <f t="shared" si="7"/>
        <v>41913</v>
      </c>
      <c r="BF61" s="28">
        <f t="shared" si="7"/>
        <v>41944</v>
      </c>
      <c r="BG61" s="28">
        <f t="shared" si="7"/>
        <v>41974</v>
      </c>
      <c r="BH61" s="28">
        <f t="shared" si="7"/>
        <v>42005</v>
      </c>
      <c r="BI61" s="28">
        <f t="shared" si="7"/>
        <v>42036</v>
      </c>
      <c r="BJ61" s="28">
        <f t="shared" si="7"/>
        <v>42064</v>
      </c>
      <c r="BK61" s="28">
        <f t="shared" si="7"/>
        <v>42095</v>
      </c>
      <c r="BL61" s="28">
        <f t="shared" si="7"/>
        <v>42125</v>
      </c>
      <c r="BM61" s="28">
        <f t="shared" si="7"/>
        <v>42156</v>
      </c>
      <c r="BN61" s="28">
        <f t="shared" si="7"/>
        <v>42200</v>
      </c>
      <c r="BO61" s="28">
        <f t="shared" si="7"/>
        <v>42217</v>
      </c>
      <c r="BP61" s="28">
        <f t="shared" si="7"/>
        <v>42217</v>
      </c>
      <c r="BQ61" s="28">
        <f t="shared" si="7"/>
        <v>42248</v>
      </c>
      <c r="BR61" s="28">
        <f t="shared" si="7"/>
        <v>42278</v>
      </c>
      <c r="BS61" s="28">
        <f t="shared" si="7"/>
        <v>42309</v>
      </c>
      <c r="BT61" s="28">
        <f t="shared" si="7"/>
        <v>42339</v>
      </c>
      <c r="BU61" s="28">
        <f t="shared" si="7"/>
        <v>42370</v>
      </c>
      <c r="BV61" s="28">
        <f t="shared" si="7"/>
        <v>42401</v>
      </c>
      <c r="BW61" s="28">
        <f t="shared" si="7"/>
        <v>42430</v>
      </c>
      <c r="BX61" s="28">
        <f t="shared" si="7"/>
        <v>42461</v>
      </c>
      <c r="BY61" s="28">
        <f t="shared" si="7"/>
        <v>42491</v>
      </c>
      <c r="BZ61" s="28">
        <f t="shared" si="7"/>
        <v>42522</v>
      </c>
      <c r="CA61" s="28">
        <f t="shared" si="7"/>
        <v>42552</v>
      </c>
      <c r="CB61" s="28">
        <f t="shared" si="7"/>
        <v>42583</v>
      </c>
      <c r="CC61" s="28">
        <f t="shared" si="7"/>
        <v>42614</v>
      </c>
      <c r="CD61" s="28">
        <f t="shared" si="7"/>
        <v>42644</v>
      </c>
      <c r="CE61" s="28">
        <f t="shared" si="7"/>
        <v>42675</v>
      </c>
      <c r="CF61" s="28">
        <f t="shared" ref="CF61:DN61" si="8">+CF11</f>
        <v>42705</v>
      </c>
      <c r="CG61" s="28">
        <f t="shared" si="8"/>
        <v>42736</v>
      </c>
      <c r="CH61" s="28">
        <f t="shared" si="8"/>
        <v>42767</v>
      </c>
      <c r="CI61" s="28">
        <f t="shared" si="8"/>
        <v>42795</v>
      </c>
      <c r="CJ61" s="28">
        <f t="shared" si="8"/>
        <v>42826</v>
      </c>
      <c r="CK61" s="28">
        <f t="shared" si="8"/>
        <v>42856</v>
      </c>
      <c r="CL61" s="28">
        <f t="shared" si="8"/>
        <v>42887</v>
      </c>
      <c r="CM61" s="28">
        <f t="shared" si="8"/>
        <v>42917</v>
      </c>
      <c r="CN61" s="28">
        <f t="shared" si="8"/>
        <v>42948</v>
      </c>
      <c r="CO61" s="28">
        <f t="shared" si="8"/>
        <v>42979</v>
      </c>
      <c r="CP61" s="28">
        <f t="shared" si="8"/>
        <v>43009</v>
      </c>
      <c r="CQ61" s="28">
        <f t="shared" si="8"/>
        <v>43040</v>
      </c>
      <c r="CR61" s="28">
        <f t="shared" si="8"/>
        <v>43070</v>
      </c>
      <c r="CS61" s="28">
        <f t="shared" si="8"/>
        <v>43101</v>
      </c>
      <c r="CT61" s="28">
        <f t="shared" si="8"/>
        <v>43132</v>
      </c>
      <c r="CU61" s="28">
        <f t="shared" si="8"/>
        <v>43160</v>
      </c>
      <c r="CV61" s="28">
        <f t="shared" si="8"/>
        <v>43191</v>
      </c>
      <c r="CW61" s="28">
        <f t="shared" si="8"/>
        <v>43221</v>
      </c>
      <c r="CX61" s="28">
        <f t="shared" si="8"/>
        <v>43252</v>
      </c>
      <c r="CY61" s="28">
        <f t="shared" si="8"/>
        <v>43282</v>
      </c>
      <c r="CZ61" s="28">
        <f t="shared" si="8"/>
        <v>43313</v>
      </c>
      <c r="DA61" s="28">
        <f t="shared" si="8"/>
        <v>43344</v>
      </c>
      <c r="DB61" s="28">
        <f t="shared" si="8"/>
        <v>43374</v>
      </c>
      <c r="DC61" s="28">
        <f t="shared" si="8"/>
        <v>43405</v>
      </c>
      <c r="DD61" s="28">
        <f t="shared" si="8"/>
        <v>43435</v>
      </c>
      <c r="DE61" s="28">
        <f t="shared" si="8"/>
        <v>43466</v>
      </c>
      <c r="DF61" s="28">
        <f t="shared" si="8"/>
        <v>43497</v>
      </c>
      <c r="DG61" s="28">
        <f t="shared" si="8"/>
        <v>43525</v>
      </c>
      <c r="DH61" s="28">
        <f t="shared" si="8"/>
        <v>43556</v>
      </c>
      <c r="DI61" s="28">
        <f t="shared" si="8"/>
        <v>43586</v>
      </c>
      <c r="DJ61" s="28">
        <f t="shared" si="8"/>
        <v>43617</v>
      </c>
      <c r="DK61" s="28">
        <f t="shared" si="8"/>
        <v>43647</v>
      </c>
      <c r="DL61" s="28">
        <f t="shared" si="8"/>
        <v>43678</v>
      </c>
      <c r="DM61" s="28">
        <f t="shared" si="8"/>
        <v>43709</v>
      </c>
      <c r="DN61" s="28">
        <f t="shared" si="8"/>
        <v>43739</v>
      </c>
      <c r="DO61" s="28">
        <f>+DO11</f>
        <v>43770</v>
      </c>
      <c r="DP61" s="28">
        <f>+DP11</f>
        <v>43800</v>
      </c>
      <c r="DR61" s="37" t="s">
        <v>77</v>
      </c>
      <c r="EB61" s="23"/>
      <c r="EK61" s="35"/>
      <c r="EL61" s="35"/>
      <c r="EM61" s="35"/>
      <c r="EN61" s="35"/>
      <c r="EO61" s="35"/>
      <c r="EP61" s="35"/>
    </row>
    <row r="62" spans="1:146" s="34" customFormat="1" x14ac:dyDescent="0.5">
      <c r="A62">
        <v>90700</v>
      </c>
      <c r="B62" t="s">
        <v>17</v>
      </c>
      <c r="C62" s="38" t="s">
        <v>100</v>
      </c>
      <c r="D62" s="49">
        <v>14.15</v>
      </c>
      <c r="E62" s="49">
        <v>14.15</v>
      </c>
      <c r="F62" s="49">
        <v>14.15</v>
      </c>
      <c r="G62" s="49">
        <v>14.15</v>
      </c>
      <c r="H62" s="49">
        <v>14.15</v>
      </c>
      <c r="I62" s="49">
        <v>14.15</v>
      </c>
      <c r="J62" s="49">
        <v>14.15</v>
      </c>
      <c r="K62" s="49">
        <v>14.15</v>
      </c>
      <c r="L62" s="49">
        <v>14.15</v>
      </c>
      <c r="M62" s="49">
        <v>14.15</v>
      </c>
      <c r="N62" s="49">
        <v>14.51</v>
      </c>
      <c r="O62" s="49">
        <v>14.51</v>
      </c>
      <c r="P62" s="49">
        <v>14.51</v>
      </c>
      <c r="Q62" s="49">
        <v>14.51</v>
      </c>
      <c r="R62" s="49">
        <v>14.51</v>
      </c>
      <c r="S62" s="49">
        <v>14.51</v>
      </c>
      <c r="T62" s="49">
        <v>14.51</v>
      </c>
      <c r="U62" s="49">
        <v>14.51</v>
      </c>
      <c r="V62" s="49">
        <v>14.51</v>
      </c>
      <c r="W62" s="49">
        <v>14.51</v>
      </c>
      <c r="X62" s="49">
        <v>14.51</v>
      </c>
      <c r="Y62" s="49">
        <v>14.51</v>
      </c>
      <c r="Z62" s="49">
        <v>14.51</v>
      </c>
      <c r="AA62" s="49">
        <v>15</v>
      </c>
      <c r="AB62" s="49">
        <v>15</v>
      </c>
      <c r="AC62" s="49">
        <v>15</v>
      </c>
      <c r="AD62" s="49">
        <v>15</v>
      </c>
      <c r="AE62" s="49">
        <v>15</v>
      </c>
      <c r="AF62" s="49">
        <v>15</v>
      </c>
      <c r="AG62" s="49">
        <v>15</v>
      </c>
      <c r="AH62" s="49">
        <v>15</v>
      </c>
      <c r="AI62" s="49">
        <v>15</v>
      </c>
      <c r="AJ62" s="49">
        <v>15</v>
      </c>
      <c r="AK62" s="49">
        <v>15</v>
      </c>
      <c r="AL62" s="49">
        <v>15.38</v>
      </c>
      <c r="AM62" s="49">
        <v>15.38</v>
      </c>
      <c r="AN62" s="49">
        <v>15.38</v>
      </c>
      <c r="AO62" s="49">
        <v>15.38</v>
      </c>
      <c r="AP62" s="49">
        <v>15.38</v>
      </c>
      <c r="AQ62" s="49">
        <v>15.38</v>
      </c>
      <c r="AR62" s="49">
        <v>15.38</v>
      </c>
      <c r="AS62" s="49">
        <v>15.38</v>
      </c>
      <c r="AT62" s="49">
        <v>15.38</v>
      </c>
      <c r="AU62" s="49">
        <v>15.38</v>
      </c>
      <c r="AV62" s="49">
        <v>15.38</v>
      </c>
      <c r="AW62" s="49">
        <v>15.38</v>
      </c>
      <c r="AX62" s="49">
        <v>15.38</v>
      </c>
      <c r="AY62" s="49">
        <v>15.38</v>
      </c>
      <c r="AZ62" s="49">
        <v>15.38</v>
      </c>
      <c r="BA62" s="49">
        <v>15.38</v>
      </c>
      <c r="BB62" s="49">
        <v>15.38</v>
      </c>
      <c r="BC62" s="49">
        <v>15.38</v>
      </c>
      <c r="BD62" s="49">
        <v>15.38</v>
      </c>
      <c r="BE62" s="49">
        <v>15.38</v>
      </c>
      <c r="BF62" s="49">
        <v>15.38</v>
      </c>
      <c r="BG62" s="49">
        <v>15.38</v>
      </c>
      <c r="BH62" s="49">
        <v>15.38</v>
      </c>
      <c r="BI62" s="49">
        <v>15.38</v>
      </c>
      <c r="BJ62" s="49">
        <v>15.38</v>
      </c>
      <c r="BK62" s="49">
        <v>15.38</v>
      </c>
      <c r="BL62" s="49">
        <v>16.04</v>
      </c>
      <c r="BM62" s="49">
        <v>16.04</v>
      </c>
      <c r="BN62" s="49">
        <v>16.04</v>
      </c>
      <c r="BO62" s="49">
        <v>16.04</v>
      </c>
      <c r="BP62" s="49">
        <v>16.04</v>
      </c>
      <c r="BQ62" s="49">
        <v>16.04</v>
      </c>
      <c r="BR62" s="49">
        <v>16.04</v>
      </c>
      <c r="BS62" s="49">
        <v>16.04</v>
      </c>
      <c r="BT62" s="49">
        <v>16.04</v>
      </c>
      <c r="BU62" s="49">
        <v>16.04</v>
      </c>
      <c r="BV62" s="49">
        <v>16.04</v>
      </c>
      <c r="BW62" s="49">
        <v>16.04</v>
      </c>
      <c r="BX62" s="49">
        <v>16.04</v>
      </c>
      <c r="BY62" s="49">
        <v>16.73</v>
      </c>
      <c r="BZ62" s="49">
        <v>16.73</v>
      </c>
      <c r="CA62" s="49">
        <v>16.73</v>
      </c>
      <c r="CB62" s="49">
        <v>16.73</v>
      </c>
      <c r="CC62" s="49">
        <v>16.73</v>
      </c>
      <c r="CD62" s="49">
        <v>16.73</v>
      </c>
      <c r="CE62" s="49">
        <v>16.73</v>
      </c>
      <c r="CF62" s="49">
        <v>16.73</v>
      </c>
      <c r="CG62" s="49">
        <v>16.73</v>
      </c>
      <c r="CH62" s="49">
        <v>16.73</v>
      </c>
      <c r="CI62" s="49">
        <v>16.73</v>
      </c>
      <c r="CJ62" s="49">
        <v>16.73</v>
      </c>
      <c r="CK62" s="49">
        <v>17.16</v>
      </c>
      <c r="CL62" s="49">
        <v>17.16</v>
      </c>
      <c r="CM62" s="49">
        <v>17.16</v>
      </c>
      <c r="CN62" s="49">
        <v>17.16</v>
      </c>
      <c r="CO62" s="49">
        <v>17.16</v>
      </c>
      <c r="CP62" s="49">
        <v>17.16</v>
      </c>
      <c r="CQ62" s="49">
        <v>17.16</v>
      </c>
      <c r="CR62" s="49">
        <v>17.16</v>
      </c>
      <c r="CS62" s="49">
        <v>17.16</v>
      </c>
      <c r="CT62" s="49">
        <v>17.16</v>
      </c>
      <c r="CU62" s="49">
        <v>17.16</v>
      </c>
      <c r="CV62" s="49">
        <v>17.16</v>
      </c>
      <c r="CW62" s="49">
        <v>17.61</v>
      </c>
      <c r="CX62" s="49">
        <v>17.61</v>
      </c>
      <c r="CY62" s="49">
        <v>17.61</v>
      </c>
      <c r="CZ62" s="49">
        <v>17.61</v>
      </c>
      <c r="DA62" s="49">
        <v>17.61</v>
      </c>
      <c r="DB62" s="49">
        <v>17.61</v>
      </c>
      <c r="DC62" s="49">
        <v>17.61</v>
      </c>
      <c r="DD62" s="49">
        <v>17.61</v>
      </c>
      <c r="DE62" s="49">
        <v>17.61</v>
      </c>
      <c r="DF62" s="49">
        <v>17.61</v>
      </c>
      <c r="DG62" s="49">
        <v>17.61</v>
      </c>
      <c r="DH62" s="49">
        <v>17.61</v>
      </c>
      <c r="DI62" s="49">
        <v>18.071000000000002</v>
      </c>
      <c r="DJ62" s="49">
        <v>18.071000000000002</v>
      </c>
      <c r="DK62" s="49">
        <v>18.071000000000002</v>
      </c>
      <c r="DL62" s="49">
        <v>18.071000000000002</v>
      </c>
      <c r="DM62" s="49">
        <v>18.071000000000002</v>
      </c>
      <c r="DN62" s="49">
        <v>18.071000000000002</v>
      </c>
      <c r="DO62" s="49">
        <v>18.071000000000002</v>
      </c>
      <c r="DP62" s="49">
        <v>18.071000000000002</v>
      </c>
      <c r="DQ62" s="34">
        <v>1</v>
      </c>
      <c r="DR62" s="42" t="s">
        <v>101</v>
      </c>
      <c r="EB62" s="23"/>
      <c r="EK62" s="35"/>
      <c r="EL62" s="35"/>
      <c r="EM62" s="35"/>
      <c r="EN62" s="35"/>
      <c r="EO62" s="35"/>
      <c r="EP62" s="35"/>
    </row>
    <row r="63" spans="1:146" s="34" customFormat="1" x14ac:dyDescent="0.5">
      <c r="A63">
        <v>90700</v>
      </c>
      <c r="B63" t="s">
        <v>19</v>
      </c>
      <c r="C63" s="38" t="s">
        <v>102</v>
      </c>
      <c r="D63" s="49">
        <v>0</v>
      </c>
      <c r="E63" s="49">
        <v>0</v>
      </c>
      <c r="F63" s="49">
        <v>0</v>
      </c>
      <c r="G63" s="49">
        <v>0</v>
      </c>
      <c r="H63" s="49">
        <v>0</v>
      </c>
      <c r="I63" s="49">
        <v>0</v>
      </c>
      <c r="J63" s="49">
        <v>0</v>
      </c>
      <c r="K63" s="49">
        <v>0</v>
      </c>
      <c r="L63" s="49">
        <v>0</v>
      </c>
      <c r="M63" s="49">
        <v>0</v>
      </c>
      <c r="N63" s="49">
        <v>0</v>
      </c>
      <c r="O63" s="49">
        <v>0</v>
      </c>
      <c r="P63" s="49">
        <v>0</v>
      </c>
      <c r="Q63" s="49">
        <v>0</v>
      </c>
      <c r="R63" s="49">
        <v>14.85</v>
      </c>
      <c r="S63" s="49">
        <v>14.85</v>
      </c>
      <c r="T63" s="49">
        <v>14.85</v>
      </c>
      <c r="U63" s="49">
        <v>14.85</v>
      </c>
      <c r="V63" s="49">
        <v>14.85</v>
      </c>
      <c r="W63" s="49">
        <v>14.85</v>
      </c>
      <c r="X63" s="49">
        <v>14.85</v>
      </c>
      <c r="Y63" s="49">
        <v>14.85</v>
      </c>
      <c r="Z63" s="49">
        <v>14.85</v>
      </c>
      <c r="AA63" s="49">
        <v>15.35</v>
      </c>
      <c r="AB63" s="49">
        <v>15.35</v>
      </c>
      <c r="AC63" s="49">
        <v>15.35</v>
      </c>
      <c r="AD63" s="49">
        <v>15.35</v>
      </c>
      <c r="AE63" s="49">
        <v>15.35</v>
      </c>
      <c r="AF63" s="49">
        <v>15.35</v>
      </c>
      <c r="AG63" s="49">
        <v>15.35</v>
      </c>
      <c r="AH63" s="49">
        <v>15.35</v>
      </c>
      <c r="AI63" s="49">
        <v>15.35</v>
      </c>
      <c r="AJ63" s="49">
        <v>15.35</v>
      </c>
      <c r="AK63" s="49">
        <v>15.35</v>
      </c>
      <c r="AL63" s="49">
        <v>16.010000000000002</v>
      </c>
      <c r="AM63" s="49">
        <v>15.76</v>
      </c>
      <c r="AN63" s="49">
        <v>15.76</v>
      </c>
      <c r="AO63" s="49">
        <v>15.76</v>
      </c>
      <c r="AP63" s="49">
        <v>15.76</v>
      </c>
      <c r="AQ63" s="49">
        <v>15.76</v>
      </c>
      <c r="AR63" s="49">
        <v>15.76</v>
      </c>
      <c r="AS63" s="49">
        <v>15.76</v>
      </c>
      <c r="AT63" s="49">
        <v>15.76</v>
      </c>
      <c r="AU63" s="49">
        <v>15.76</v>
      </c>
      <c r="AV63" s="49">
        <v>15.76</v>
      </c>
      <c r="AW63" s="49">
        <v>15.76</v>
      </c>
      <c r="AX63" s="49">
        <v>15.76</v>
      </c>
      <c r="AY63" s="49">
        <v>15.76</v>
      </c>
      <c r="AZ63" s="49">
        <v>16.170000000000002</v>
      </c>
      <c r="BA63" s="49">
        <v>16.170000000000002</v>
      </c>
      <c r="BB63" s="49">
        <v>16.170000000000002</v>
      </c>
      <c r="BC63" s="49">
        <v>16.170000000000002</v>
      </c>
      <c r="BD63" s="49">
        <v>16.170000000000002</v>
      </c>
      <c r="BE63" s="49">
        <v>15.76</v>
      </c>
      <c r="BF63" s="49">
        <v>15.76</v>
      </c>
      <c r="BG63" s="49">
        <v>15.76</v>
      </c>
      <c r="BH63" s="49">
        <v>15.76</v>
      </c>
      <c r="BI63" s="49">
        <v>15.76</v>
      </c>
      <c r="BJ63" s="49">
        <v>15.76</v>
      </c>
      <c r="BK63" s="49">
        <v>15.76</v>
      </c>
      <c r="BL63" s="49">
        <v>16.149999999999999</v>
      </c>
      <c r="BM63" s="49">
        <v>16.149999999999999</v>
      </c>
      <c r="BN63" s="49">
        <v>16.149999999999999</v>
      </c>
      <c r="BO63" s="49">
        <v>16.149999999999999</v>
      </c>
      <c r="BP63" s="49">
        <v>16.149999999999999</v>
      </c>
      <c r="BQ63" s="49">
        <v>16.149999999999999</v>
      </c>
      <c r="BR63" s="49">
        <v>16.149999999999999</v>
      </c>
      <c r="BS63" s="49">
        <v>16.149999999999999</v>
      </c>
      <c r="BT63" s="49">
        <v>16.149999999999999</v>
      </c>
      <c r="BU63" s="49">
        <v>16.149999999999999</v>
      </c>
      <c r="BV63" s="49">
        <v>16.149999999999999</v>
      </c>
      <c r="BW63" s="49">
        <v>16.149999999999999</v>
      </c>
      <c r="BX63" s="49">
        <v>16.149999999999999</v>
      </c>
      <c r="BY63" s="49">
        <v>16.850000000000001</v>
      </c>
      <c r="BZ63" s="49">
        <v>16.850000000000001</v>
      </c>
      <c r="CA63" s="49">
        <v>16.850000000000001</v>
      </c>
      <c r="CB63" s="49">
        <v>16.850000000000001</v>
      </c>
      <c r="CC63" s="49">
        <v>16.850000000000001</v>
      </c>
      <c r="CD63" s="49">
        <v>16.850000000000001</v>
      </c>
      <c r="CE63" s="49">
        <v>16.850000000000001</v>
      </c>
      <c r="CF63" s="49">
        <v>16.850000000000001</v>
      </c>
      <c r="CG63" s="49">
        <v>16.850000000000001</v>
      </c>
      <c r="CH63" s="49">
        <v>16.850000000000001</v>
      </c>
      <c r="CI63" s="49">
        <v>16.850000000000001</v>
      </c>
      <c r="CJ63" s="49">
        <v>16.850000000000001</v>
      </c>
      <c r="CK63" s="49">
        <v>17.73</v>
      </c>
      <c r="CL63" s="49">
        <v>17.73</v>
      </c>
      <c r="CM63" s="49">
        <v>17.73</v>
      </c>
      <c r="CN63" s="49">
        <v>17.73</v>
      </c>
      <c r="CO63" s="49">
        <v>17.73</v>
      </c>
      <c r="CP63" s="49">
        <v>17.73</v>
      </c>
      <c r="CQ63" s="49">
        <v>17.73</v>
      </c>
      <c r="CR63" s="49">
        <v>17.73</v>
      </c>
      <c r="CS63" s="49">
        <v>17.73</v>
      </c>
      <c r="CT63" s="49">
        <v>17.73</v>
      </c>
      <c r="CU63" s="49">
        <v>17.73</v>
      </c>
      <c r="CV63" s="49">
        <v>17.73</v>
      </c>
      <c r="CW63" s="49">
        <v>18.190000000000001</v>
      </c>
      <c r="CX63" s="49">
        <v>18.190000000000001</v>
      </c>
      <c r="CY63" s="49">
        <v>18.190000000000001</v>
      </c>
      <c r="CZ63" s="49">
        <v>18.190000000000001</v>
      </c>
      <c r="DA63" s="49">
        <v>18.190000000000001</v>
      </c>
      <c r="DB63" s="49">
        <v>18.190000000000001</v>
      </c>
      <c r="DC63" s="49">
        <v>18.190000000000001</v>
      </c>
      <c r="DD63" s="49">
        <v>18.190000000000001</v>
      </c>
      <c r="DE63" s="49">
        <v>18.190000000000001</v>
      </c>
      <c r="DF63" s="49">
        <v>18.190000000000001</v>
      </c>
      <c r="DG63" s="49">
        <v>18.190000000000001</v>
      </c>
      <c r="DH63" s="49">
        <v>18.190000000000001</v>
      </c>
      <c r="DI63" s="49">
        <v>18.670000000000002</v>
      </c>
      <c r="DJ63" s="49">
        <v>18.670000000000002</v>
      </c>
      <c r="DK63" s="49">
        <v>18.670000000000002</v>
      </c>
      <c r="DL63" s="49">
        <v>18.670000000000002</v>
      </c>
      <c r="DM63" s="49">
        <v>18.670000000000002</v>
      </c>
      <c r="DN63" s="49">
        <v>18.670000000000002</v>
      </c>
      <c r="DO63" s="49">
        <v>18.670000000000002</v>
      </c>
      <c r="DP63" s="49">
        <v>18.670000000000002</v>
      </c>
      <c r="DQ63" s="34">
        <v>2</v>
      </c>
      <c r="DR63" s="42"/>
      <c r="EB63" s="23"/>
      <c r="EK63" s="35"/>
      <c r="EL63" s="35"/>
      <c r="EM63" s="35"/>
      <c r="EN63" s="35"/>
      <c r="EO63" s="35"/>
      <c r="EP63" s="35"/>
    </row>
    <row r="64" spans="1:146" s="34" customFormat="1" x14ac:dyDescent="0.5">
      <c r="A64">
        <v>90723</v>
      </c>
      <c r="B64" t="s">
        <v>318</v>
      </c>
      <c r="C64" s="38" t="s">
        <v>103</v>
      </c>
      <c r="D64" s="49">
        <v>49.75</v>
      </c>
      <c r="E64" s="49">
        <v>49.75</v>
      </c>
      <c r="F64" s="49">
        <v>49.75</v>
      </c>
      <c r="G64" s="49">
        <v>49.75</v>
      </c>
      <c r="H64" s="49">
        <v>49.75</v>
      </c>
      <c r="I64" s="49">
        <v>49.75</v>
      </c>
      <c r="J64" s="49">
        <v>49.75</v>
      </c>
      <c r="K64" s="49">
        <v>49.75</v>
      </c>
      <c r="L64" s="49">
        <v>49.75</v>
      </c>
      <c r="M64" s="49">
        <v>49.75</v>
      </c>
      <c r="N64" s="49">
        <v>51.15</v>
      </c>
      <c r="O64" s="49">
        <v>51.15</v>
      </c>
      <c r="P64" s="49">
        <v>51.15</v>
      </c>
      <c r="Q64" s="49">
        <v>51.15</v>
      </c>
      <c r="R64" s="49">
        <v>51.15</v>
      </c>
      <c r="S64" s="49">
        <v>51.15</v>
      </c>
      <c r="T64" s="49">
        <v>51.15</v>
      </c>
      <c r="U64" s="49">
        <v>51.15</v>
      </c>
      <c r="V64" s="49">
        <v>51.15</v>
      </c>
      <c r="W64" s="49">
        <v>51.15</v>
      </c>
      <c r="X64" s="49">
        <v>51.15</v>
      </c>
      <c r="Y64" s="49">
        <v>51.15</v>
      </c>
      <c r="Z64" s="49">
        <v>51.15</v>
      </c>
      <c r="AA64" s="49">
        <v>52.1</v>
      </c>
      <c r="AB64" s="49">
        <v>52.1</v>
      </c>
      <c r="AC64" s="49">
        <v>52.1</v>
      </c>
      <c r="AD64" s="49">
        <v>52.1</v>
      </c>
      <c r="AE64" s="49">
        <v>52.1</v>
      </c>
      <c r="AF64" s="49">
        <v>52.1</v>
      </c>
      <c r="AG64" s="49">
        <v>52.1</v>
      </c>
      <c r="AH64" s="49">
        <v>52.1</v>
      </c>
      <c r="AI64" s="49">
        <v>52.1</v>
      </c>
      <c r="AJ64" s="49">
        <v>52.1</v>
      </c>
      <c r="AK64" s="49">
        <v>52.1</v>
      </c>
      <c r="AL64" s="49">
        <v>52.58</v>
      </c>
      <c r="AM64" s="49">
        <v>52.58</v>
      </c>
      <c r="AN64" s="49">
        <v>52.58</v>
      </c>
      <c r="AO64" s="49">
        <v>52.58</v>
      </c>
      <c r="AP64" s="49">
        <v>52.58</v>
      </c>
      <c r="AQ64" s="49">
        <v>52.58</v>
      </c>
      <c r="AR64" s="49">
        <v>52.58</v>
      </c>
      <c r="AS64" s="49">
        <v>52.58</v>
      </c>
      <c r="AT64" s="49">
        <v>52.58</v>
      </c>
      <c r="AU64" s="49">
        <v>52.58</v>
      </c>
      <c r="AV64" s="49">
        <v>52.58</v>
      </c>
      <c r="AW64" s="49">
        <v>52.58</v>
      </c>
      <c r="AX64" s="49">
        <v>52.58</v>
      </c>
      <c r="AY64" s="49">
        <v>52.58</v>
      </c>
      <c r="AZ64" s="49">
        <v>53.86</v>
      </c>
      <c r="BA64" s="49">
        <v>53.86</v>
      </c>
      <c r="BB64" s="49">
        <v>53.86</v>
      </c>
      <c r="BC64" s="49">
        <v>53.86</v>
      </c>
      <c r="BD64" s="49">
        <v>53.86</v>
      </c>
      <c r="BE64" s="49">
        <v>53.86</v>
      </c>
      <c r="BF64" s="49">
        <v>53.86</v>
      </c>
      <c r="BG64" s="49">
        <v>53.86</v>
      </c>
      <c r="BH64" s="49">
        <v>53.86</v>
      </c>
      <c r="BI64" s="49">
        <v>53.86</v>
      </c>
      <c r="BJ64" s="49">
        <v>53.86</v>
      </c>
      <c r="BK64" s="49">
        <v>53.86</v>
      </c>
      <c r="BL64" s="49">
        <v>53.86</v>
      </c>
      <c r="BM64" s="49">
        <v>53.86</v>
      </c>
      <c r="BN64" s="49">
        <v>53.86</v>
      </c>
      <c r="BO64" s="49">
        <v>53.86</v>
      </c>
      <c r="BP64" s="49">
        <v>53.86</v>
      </c>
      <c r="BQ64" s="49">
        <v>53.86</v>
      </c>
      <c r="BR64" s="49">
        <v>53.86</v>
      </c>
      <c r="BS64" s="49">
        <v>53.86</v>
      </c>
      <c r="BT64" s="49">
        <v>53.86</v>
      </c>
      <c r="BU64" s="49">
        <v>53.86</v>
      </c>
      <c r="BV64" s="49">
        <v>53.86</v>
      </c>
      <c r="BW64" s="49">
        <v>53.86</v>
      </c>
      <c r="BX64" s="49">
        <v>53.86</v>
      </c>
      <c r="BY64" s="49">
        <v>54.9</v>
      </c>
      <c r="BZ64" s="49">
        <v>54.9</v>
      </c>
      <c r="CA64" s="49">
        <v>54.9</v>
      </c>
      <c r="CB64" s="49">
        <v>54.9</v>
      </c>
      <c r="CC64" s="49">
        <v>54.9</v>
      </c>
      <c r="CD64" s="49">
        <v>54.9</v>
      </c>
      <c r="CE64" s="49">
        <v>54.9</v>
      </c>
      <c r="CF64" s="49">
        <v>54.9</v>
      </c>
      <c r="CG64" s="49">
        <v>54.9</v>
      </c>
      <c r="CH64" s="49">
        <v>54.9</v>
      </c>
      <c r="CI64" s="49">
        <v>54.9</v>
      </c>
      <c r="CJ64" s="49">
        <v>54.9</v>
      </c>
      <c r="CK64" s="49">
        <v>56.43</v>
      </c>
      <c r="CL64" s="49">
        <v>56.43</v>
      </c>
      <c r="CM64" s="49">
        <v>56.43</v>
      </c>
      <c r="CN64" s="49">
        <v>56.43</v>
      </c>
      <c r="CO64" s="49">
        <v>56.43</v>
      </c>
      <c r="CP64" s="49">
        <v>56.43</v>
      </c>
      <c r="CQ64" s="49">
        <v>56.43</v>
      </c>
      <c r="CR64" s="49">
        <v>56.43</v>
      </c>
      <c r="CS64" s="49">
        <v>56.43</v>
      </c>
      <c r="CT64" s="49">
        <v>56.43</v>
      </c>
      <c r="CU64" s="49">
        <v>56.43</v>
      </c>
      <c r="CV64" s="49">
        <v>56.43</v>
      </c>
      <c r="CW64" s="49">
        <v>57.97</v>
      </c>
      <c r="CX64" s="49">
        <v>57.97</v>
      </c>
      <c r="CY64" s="49">
        <v>57.97</v>
      </c>
      <c r="CZ64" s="49">
        <v>57.97</v>
      </c>
      <c r="DA64" s="49">
        <v>57.97</v>
      </c>
      <c r="DB64" s="49">
        <v>57.97</v>
      </c>
      <c r="DC64" s="49">
        <v>57.97</v>
      </c>
      <c r="DD64" s="49">
        <v>57.97</v>
      </c>
      <c r="DE64" s="49">
        <v>57.97</v>
      </c>
      <c r="DF64" s="49">
        <v>57.97</v>
      </c>
      <c r="DG64" s="49">
        <v>57.97</v>
      </c>
      <c r="DH64" s="49">
        <v>57.97</v>
      </c>
      <c r="DI64" s="49">
        <v>59.05</v>
      </c>
      <c r="DJ64" s="49">
        <v>59.05</v>
      </c>
      <c r="DK64" s="49">
        <v>59.05</v>
      </c>
      <c r="DL64" s="49">
        <v>59.05</v>
      </c>
      <c r="DM64" s="49">
        <v>59.05</v>
      </c>
      <c r="DN64" s="49">
        <v>59.05</v>
      </c>
      <c r="DO64" s="49">
        <v>59.05</v>
      </c>
      <c r="DP64" s="49">
        <v>59.05</v>
      </c>
      <c r="DQ64" s="34">
        <v>3</v>
      </c>
      <c r="DR64" s="42" t="s">
        <v>101</v>
      </c>
      <c r="EB64" s="23"/>
      <c r="EK64" s="35"/>
      <c r="EL64" s="35"/>
      <c r="EM64" s="35"/>
      <c r="EN64" s="35"/>
      <c r="EO64" s="35"/>
      <c r="EP64" s="35"/>
    </row>
    <row r="65" spans="1:146" s="34" customFormat="1" x14ac:dyDescent="0.5">
      <c r="A65">
        <v>90698</v>
      </c>
      <c r="B65" t="s">
        <v>25</v>
      </c>
      <c r="C65" s="38" t="s">
        <v>26</v>
      </c>
      <c r="D65" s="49">
        <v>50.7</v>
      </c>
      <c r="E65" s="49">
        <v>50.7</v>
      </c>
      <c r="F65" s="49">
        <v>50.7</v>
      </c>
      <c r="G65" s="49">
        <v>50.7</v>
      </c>
      <c r="H65" s="49">
        <v>50.7</v>
      </c>
      <c r="I65" s="49">
        <v>50.7</v>
      </c>
      <c r="J65" s="49">
        <v>50.7</v>
      </c>
      <c r="K65" s="49">
        <v>50.7</v>
      </c>
      <c r="L65" s="49">
        <v>50.7</v>
      </c>
      <c r="M65" s="49">
        <v>50.7</v>
      </c>
      <c r="N65" s="49">
        <v>52.55</v>
      </c>
      <c r="O65" s="49">
        <v>52.55</v>
      </c>
      <c r="P65" s="49">
        <v>52.55</v>
      </c>
      <c r="Q65" s="49">
        <v>52.55</v>
      </c>
      <c r="R65" s="49">
        <v>52.55</v>
      </c>
      <c r="S65" s="49">
        <v>52.55</v>
      </c>
      <c r="T65" s="49">
        <v>52.55</v>
      </c>
      <c r="U65" s="49">
        <v>52.55</v>
      </c>
      <c r="V65" s="49">
        <v>52.55</v>
      </c>
      <c r="W65" s="49">
        <v>52.55</v>
      </c>
      <c r="X65" s="49">
        <v>52.55</v>
      </c>
      <c r="Y65" s="49">
        <v>52.55</v>
      </c>
      <c r="Z65" s="49">
        <v>52.55</v>
      </c>
      <c r="AA65" s="49">
        <v>54.5</v>
      </c>
      <c r="AB65" s="49">
        <v>54.5</v>
      </c>
      <c r="AC65" s="49">
        <v>54.5</v>
      </c>
      <c r="AD65" s="49">
        <v>54.5</v>
      </c>
      <c r="AE65" s="49">
        <v>54.5</v>
      </c>
      <c r="AF65" s="49">
        <v>54.5</v>
      </c>
      <c r="AG65" s="49">
        <v>54.5</v>
      </c>
      <c r="AH65" s="49">
        <v>54.5</v>
      </c>
      <c r="AI65" s="49">
        <v>54.5</v>
      </c>
      <c r="AJ65" s="49">
        <v>54.5</v>
      </c>
      <c r="AK65" s="49">
        <v>54.5</v>
      </c>
      <c r="AL65" s="49">
        <v>56.02</v>
      </c>
      <c r="AM65" s="49">
        <v>56.02</v>
      </c>
      <c r="AN65" s="49">
        <v>56.02</v>
      </c>
      <c r="AO65" s="49">
        <v>56.02</v>
      </c>
      <c r="AP65" s="49">
        <v>56.02</v>
      </c>
      <c r="AQ65" s="49">
        <v>56.02</v>
      </c>
      <c r="AR65" s="49">
        <v>56.02</v>
      </c>
      <c r="AS65" s="49">
        <v>56.02</v>
      </c>
      <c r="AT65" s="49">
        <v>56.02</v>
      </c>
      <c r="AU65" s="49">
        <v>56.02</v>
      </c>
      <c r="AV65" s="49">
        <v>56.02</v>
      </c>
      <c r="AW65" s="49">
        <v>56.02</v>
      </c>
      <c r="AX65" s="49">
        <v>56.02</v>
      </c>
      <c r="AY65" s="49">
        <v>56.02</v>
      </c>
      <c r="AZ65" s="49">
        <v>52.43</v>
      </c>
      <c r="BA65" s="49">
        <v>52.43</v>
      </c>
      <c r="BB65" s="49">
        <v>52.43</v>
      </c>
      <c r="BC65" s="49">
        <v>52.43</v>
      </c>
      <c r="BD65" s="49">
        <v>52.43</v>
      </c>
      <c r="BE65" s="49">
        <v>52.43</v>
      </c>
      <c r="BF65" s="49">
        <v>52.43</v>
      </c>
      <c r="BG65" s="49">
        <v>52.43</v>
      </c>
      <c r="BH65" s="49">
        <v>52.43</v>
      </c>
      <c r="BI65" s="49">
        <v>52.43</v>
      </c>
      <c r="BJ65" s="49">
        <v>52.43</v>
      </c>
      <c r="BK65" s="49">
        <v>52.43</v>
      </c>
      <c r="BL65" s="49">
        <v>54.38</v>
      </c>
      <c r="BM65" s="49">
        <v>54.38</v>
      </c>
      <c r="BN65" s="49">
        <v>54.38</v>
      </c>
      <c r="BO65" s="49">
        <v>54.38</v>
      </c>
      <c r="BP65" s="49">
        <v>54.38</v>
      </c>
      <c r="BQ65" s="49">
        <v>54.38</v>
      </c>
      <c r="BR65" s="49">
        <v>54.38</v>
      </c>
      <c r="BS65" s="49">
        <v>54.38</v>
      </c>
      <c r="BT65" s="49">
        <v>54.38</v>
      </c>
      <c r="BU65" s="49">
        <v>54.38</v>
      </c>
      <c r="BV65" s="49">
        <v>54.38</v>
      </c>
      <c r="BW65" s="49">
        <v>54.38</v>
      </c>
      <c r="BX65" s="49">
        <v>54.38</v>
      </c>
      <c r="BY65" s="49">
        <v>56.91</v>
      </c>
      <c r="BZ65" s="49">
        <v>56.91</v>
      </c>
      <c r="CA65" s="49">
        <v>56.91</v>
      </c>
      <c r="CB65" s="49">
        <v>56.91</v>
      </c>
      <c r="CC65" s="49">
        <v>56.91</v>
      </c>
      <c r="CD65" s="49">
        <v>56.91</v>
      </c>
      <c r="CE65" s="49">
        <v>56.91</v>
      </c>
      <c r="CF65" s="49">
        <v>56.91</v>
      </c>
      <c r="CG65" s="49">
        <v>56.91</v>
      </c>
      <c r="CH65" s="49">
        <v>56.91</v>
      </c>
      <c r="CI65" s="49">
        <v>56.91</v>
      </c>
      <c r="CJ65" s="49">
        <v>56.91</v>
      </c>
      <c r="CK65" s="49">
        <v>56.74</v>
      </c>
      <c r="CL65" s="49">
        <v>56.74</v>
      </c>
      <c r="CM65" s="49">
        <v>56.74</v>
      </c>
      <c r="CN65" s="49">
        <v>56.738</v>
      </c>
      <c r="CO65" s="49">
        <v>56.738</v>
      </c>
      <c r="CP65" s="49">
        <v>56.738</v>
      </c>
      <c r="CQ65" s="49">
        <v>56.738</v>
      </c>
      <c r="CR65" s="49">
        <v>56.738</v>
      </c>
      <c r="CS65" s="49">
        <v>56.738</v>
      </c>
      <c r="CT65" s="49">
        <v>56.738</v>
      </c>
      <c r="CU65" s="49">
        <v>56.738</v>
      </c>
      <c r="CV65" s="49">
        <v>56.738</v>
      </c>
      <c r="CW65" s="49">
        <v>58.33</v>
      </c>
      <c r="CX65" s="49">
        <v>58.33</v>
      </c>
      <c r="CY65" s="49">
        <v>58.33</v>
      </c>
      <c r="CZ65" s="49">
        <v>58.33</v>
      </c>
      <c r="DA65" s="49">
        <v>58.33</v>
      </c>
      <c r="DB65" s="49">
        <v>58.33</v>
      </c>
      <c r="DC65" s="49">
        <v>58.33</v>
      </c>
      <c r="DD65" s="49">
        <v>58.33</v>
      </c>
      <c r="DE65" s="49">
        <v>58.33</v>
      </c>
      <c r="DF65" s="49">
        <v>58.33</v>
      </c>
      <c r="DG65" s="49">
        <v>58.33</v>
      </c>
      <c r="DH65" s="49">
        <v>58.33</v>
      </c>
      <c r="DI65" s="49">
        <v>59.421999999999997</v>
      </c>
      <c r="DJ65" s="49">
        <v>59.421999999999997</v>
      </c>
      <c r="DK65" s="49">
        <v>59.421999999999997</v>
      </c>
      <c r="DL65" s="49">
        <v>59.421999999999997</v>
      </c>
      <c r="DM65" s="49">
        <v>59.421999999999997</v>
      </c>
      <c r="DN65" s="49">
        <v>59.421999999999997</v>
      </c>
      <c r="DO65" s="49">
        <v>59.421999999999997</v>
      </c>
      <c r="DP65" s="49">
        <v>59.421999999999997</v>
      </c>
      <c r="DQ65" s="34">
        <v>4</v>
      </c>
      <c r="DR65" s="42" t="s">
        <v>101</v>
      </c>
      <c r="EB65" s="23"/>
      <c r="EK65" s="35"/>
      <c r="EL65" s="35"/>
      <c r="EM65" s="35"/>
      <c r="EN65" s="35"/>
      <c r="EO65" s="35"/>
      <c r="EP65" s="35"/>
    </row>
    <row r="66" spans="1:146" s="34" customFormat="1" x14ac:dyDescent="0.5">
      <c r="A66">
        <v>90696</v>
      </c>
      <c r="B66" t="s">
        <v>296</v>
      </c>
      <c r="C66" s="38" t="s">
        <v>104</v>
      </c>
      <c r="D66" s="49">
        <v>0</v>
      </c>
      <c r="E66" s="49">
        <v>0</v>
      </c>
      <c r="F66" s="49">
        <v>0</v>
      </c>
      <c r="G66" s="49">
        <v>0</v>
      </c>
      <c r="H66" s="49">
        <v>0</v>
      </c>
      <c r="I66" s="49">
        <v>0</v>
      </c>
      <c r="J66" s="49">
        <v>0</v>
      </c>
      <c r="K66" s="49">
        <v>0</v>
      </c>
      <c r="L66" s="49">
        <v>0</v>
      </c>
      <c r="M66" s="49">
        <v>0</v>
      </c>
      <c r="N66" s="49">
        <v>0</v>
      </c>
      <c r="O66" s="49">
        <v>0</v>
      </c>
      <c r="P66" s="49">
        <v>0</v>
      </c>
      <c r="Q66" s="49">
        <v>0</v>
      </c>
      <c r="R66" s="49">
        <v>0</v>
      </c>
      <c r="S66" s="49">
        <v>34.25</v>
      </c>
      <c r="T66" s="49">
        <v>34.25</v>
      </c>
      <c r="U66" s="49">
        <v>34.25</v>
      </c>
      <c r="V66" s="49">
        <v>34.25</v>
      </c>
      <c r="W66" s="49">
        <v>34.25</v>
      </c>
      <c r="X66" s="49">
        <v>34.25</v>
      </c>
      <c r="Y66" s="49">
        <v>34.25</v>
      </c>
      <c r="Z66" s="49">
        <v>34.25</v>
      </c>
      <c r="AA66" s="49">
        <v>35.5</v>
      </c>
      <c r="AB66" s="49">
        <v>35.5</v>
      </c>
      <c r="AC66" s="49">
        <v>35.5</v>
      </c>
      <c r="AD66" s="49">
        <v>35.5</v>
      </c>
      <c r="AE66" s="49">
        <v>35.5</v>
      </c>
      <c r="AF66" s="49">
        <v>35.5</v>
      </c>
      <c r="AG66" s="49">
        <v>35.5</v>
      </c>
      <c r="AH66" s="49">
        <v>35.5</v>
      </c>
      <c r="AI66" s="49">
        <v>35.5</v>
      </c>
      <c r="AJ66" s="49">
        <v>35.5</v>
      </c>
      <c r="AK66" s="49">
        <v>35.5</v>
      </c>
      <c r="AL66" s="49">
        <v>37.130000000000003</v>
      </c>
      <c r="AM66" s="49">
        <v>37.130000000000003</v>
      </c>
      <c r="AN66" s="49">
        <v>37.130000000000003</v>
      </c>
      <c r="AO66" s="49">
        <v>37.130000000000003</v>
      </c>
      <c r="AP66" s="49">
        <v>37.130000000000003</v>
      </c>
      <c r="AQ66" s="49">
        <v>37.130000000000003</v>
      </c>
      <c r="AR66" s="49">
        <v>37.130000000000003</v>
      </c>
      <c r="AS66" s="49">
        <v>37.130000000000003</v>
      </c>
      <c r="AT66" s="49">
        <v>37.130000000000003</v>
      </c>
      <c r="AU66" s="49">
        <v>37.130000000000003</v>
      </c>
      <c r="AV66" s="49">
        <v>37.130000000000003</v>
      </c>
      <c r="AW66" s="49">
        <v>37.130000000000003</v>
      </c>
      <c r="AX66" s="49">
        <v>37.130000000000003</v>
      </c>
      <c r="AY66" s="49">
        <v>37.130000000000003</v>
      </c>
      <c r="AZ66" s="49">
        <v>38.5</v>
      </c>
      <c r="BA66" s="49">
        <v>38.5</v>
      </c>
      <c r="BB66" s="49">
        <v>38.5</v>
      </c>
      <c r="BC66" s="49">
        <v>38.5</v>
      </c>
      <c r="BD66" s="49">
        <v>38.5</v>
      </c>
      <c r="BE66" s="49">
        <v>38.5</v>
      </c>
      <c r="BF66" s="49">
        <v>38.5</v>
      </c>
      <c r="BG66" s="49">
        <v>38.5</v>
      </c>
      <c r="BH66" s="49">
        <v>38.5</v>
      </c>
      <c r="BI66" s="49">
        <v>38.5</v>
      </c>
      <c r="BJ66" s="49">
        <v>38.5</v>
      </c>
      <c r="BK66" s="49">
        <v>38.5</v>
      </c>
      <c r="BL66" s="49">
        <v>38.5</v>
      </c>
      <c r="BM66" s="49">
        <v>38.5</v>
      </c>
      <c r="BN66" s="49">
        <v>38.5</v>
      </c>
      <c r="BO66" s="49">
        <v>38.5</v>
      </c>
      <c r="BP66" s="49">
        <v>38.5</v>
      </c>
      <c r="BQ66" s="49">
        <v>38.5</v>
      </c>
      <c r="BR66" s="49">
        <v>38.5</v>
      </c>
      <c r="BS66" s="49">
        <v>38.5</v>
      </c>
      <c r="BT66" s="49">
        <v>38.5</v>
      </c>
      <c r="BU66" s="49">
        <v>38.5</v>
      </c>
      <c r="BV66" s="49">
        <v>38.5</v>
      </c>
      <c r="BW66" s="49">
        <v>38.5</v>
      </c>
      <c r="BX66" s="49">
        <v>38.5</v>
      </c>
      <c r="BY66" s="49">
        <v>39.57</v>
      </c>
      <c r="BZ66" s="49">
        <v>39.57</v>
      </c>
      <c r="CA66" s="49">
        <v>39.57</v>
      </c>
      <c r="CB66" s="49">
        <v>39.57</v>
      </c>
      <c r="CC66" s="49">
        <v>39.57</v>
      </c>
      <c r="CD66" s="49">
        <v>39.57</v>
      </c>
      <c r="CE66" s="49">
        <v>39.57</v>
      </c>
      <c r="CF66" s="49">
        <v>39.57</v>
      </c>
      <c r="CG66" s="49">
        <v>39.57</v>
      </c>
      <c r="CH66" s="49">
        <v>39.57</v>
      </c>
      <c r="CI66" s="49">
        <v>39.57</v>
      </c>
      <c r="CJ66" s="49">
        <v>39.57</v>
      </c>
      <c r="CK66" s="49">
        <v>39.57</v>
      </c>
      <c r="CL66" s="49">
        <v>39.57</v>
      </c>
      <c r="CM66" s="49">
        <v>39.57</v>
      </c>
      <c r="CN66" s="49">
        <v>39.57</v>
      </c>
      <c r="CO66" s="49">
        <v>39.57</v>
      </c>
      <c r="CP66" s="49">
        <v>39.57</v>
      </c>
      <c r="CQ66" s="49">
        <v>39.57</v>
      </c>
      <c r="CR66" s="49">
        <v>39.57</v>
      </c>
      <c r="CS66" s="49">
        <v>39.57</v>
      </c>
      <c r="CT66" s="49">
        <v>39.57</v>
      </c>
      <c r="CU66" s="49">
        <v>39.57</v>
      </c>
      <c r="CV66" s="49">
        <v>39.57</v>
      </c>
      <c r="CW66" s="49">
        <v>40.64</v>
      </c>
      <c r="CX66" s="49">
        <v>40.64</v>
      </c>
      <c r="CY66" s="49">
        <v>40.19</v>
      </c>
      <c r="CZ66" s="49">
        <v>40.19</v>
      </c>
      <c r="DA66" s="49">
        <v>40.19</v>
      </c>
      <c r="DB66" s="49">
        <v>40.19</v>
      </c>
      <c r="DC66" s="49">
        <v>40.19</v>
      </c>
      <c r="DD66" s="49">
        <v>40.19</v>
      </c>
      <c r="DE66" s="49">
        <v>40.19</v>
      </c>
      <c r="DF66" s="49">
        <v>40.19</v>
      </c>
      <c r="DG66" s="49">
        <v>40.19</v>
      </c>
      <c r="DH66" s="49">
        <v>40.19</v>
      </c>
      <c r="DI66" s="49">
        <v>41.31</v>
      </c>
      <c r="DJ66" s="49">
        <v>41.31</v>
      </c>
      <c r="DK66" s="49">
        <v>41.31</v>
      </c>
      <c r="DL66" s="49">
        <v>41.31</v>
      </c>
      <c r="DM66" s="49">
        <v>41.31</v>
      </c>
      <c r="DN66" s="49">
        <v>41.31</v>
      </c>
      <c r="DO66" s="49">
        <v>41.31</v>
      </c>
      <c r="DP66" s="49">
        <v>41.31</v>
      </c>
      <c r="DQ66" s="34">
        <v>5</v>
      </c>
      <c r="DR66" s="42"/>
      <c r="EB66" s="23"/>
      <c r="EK66" s="35"/>
      <c r="EL66" s="35"/>
      <c r="EM66" s="35"/>
      <c r="EN66" s="35"/>
      <c r="EO66" s="35"/>
      <c r="EP66" s="35"/>
    </row>
    <row r="67" spans="1:146" s="34" customFormat="1" x14ac:dyDescent="0.5">
      <c r="A67">
        <v>90696</v>
      </c>
      <c r="B67" s="26" t="s">
        <v>20</v>
      </c>
      <c r="C67" s="38" t="s">
        <v>105</v>
      </c>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v>39.57</v>
      </c>
      <c r="CO67" s="49">
        <v>39.57</v>
      </c>
      <c r="CP67" s="49">
        <v>39.57</v>
      </c>
      <c r="CQ67" s="49">
        <v>39.57</v>
      </c>
      <c r="CR67" s="49">
        <v>39.57</v>
      </c>
      <c r="CS67" s="49">
        <v>39.57</v>
      </c>
      <c r="CT67" s="49">
        <v>39.57</v>
      </c>
      <c r="CU67" s="49">
        <v>39.57</v>
      </c>
      <c r="CV67" s="49">
        <v>39.57</v>
      </c>
      <c r="CW67" s="49">
        <v>39.57</v>
      </c>
      <c r="CX67" s="49">
        <v>39.57</v>
      </c>
      <c r="CY67" s="49">
        <v>39.57</v>
      </c>
      <c r="CZ67" s="49">
        <v>39.57</v>
      </c>
      <c r="DA67" s="49">
        <v>39.57</v>
      </c>
      <c r="DB67" s="49">
        <v>39.57</v>
      </c>
      <c r="DC67" s="49">
        <v>39.57</v>
      </c>
      <c r="DD67" s="49">
        <v>39.57</v>
      </c>
      <c r="DE67" s="49">
        <v>39.57</v>
      </c>
      <c r="DF67" s="49">
        <v>39.57</v>
      </c>
      <c r="DG67" s="49">
        <v>39.57</v>
      </c>
      <c r="DH67" s="49">
        <v>39.57</v>
      </c>
      <c r="DI67" s="49">
        <v>40.667000000000002</v>
      </c>
      <c r="DJ67" s="49">
        <v>40.667000000000002</v>
      </c>
      <c r="DK67" s="49">
        <v>40.667000000000002</v>
      </c>
      <c r="DL67" s="49">
        <v>40.667000000000002</v>
      </c>
      <c r="DM67" s="49">
        <v>40.667000000000002</v>
      </c>
      <c r="DN67" s="49">
        <v>40.667000000000002</v>
      </c>
      <c r="DO67" s="49">
        <v>40.667000000000002</v>
      </c>
      <c r="DP67" s="49">
        <v>40.667000000000002</v>
      </c>
      <c r="DR67" s="42"/>
      <c r="EB67" s="23"/>
      <c r="EK67" s="35"/>
      <c r="EL67" s="35"/>
      <c r="EM67" s="35"/>
      <c r="EN67" s="35"/>
      <c r="EO67" s="35"/>
      <c r="EP67" s="35"/>
    </row>
    <row r="68" spans="1:146" s="34" customFormat="1" x14ac:dyDescent="0.5">
      <c r="A68">
        <v>90633</v>
      </c>
      <c r="B68" t="s">
        <v>319</v>
      </c>
      <c r="C68" s="38" t="s">
        <v>106</v>
      </c>
      <c r="D68" s="49">
        <v>13.25</v>
      </c>
      <c r="E68" s="49">
        <v>13.25</v>
      </c>
      <c r="F68" s="49">
        <v>13.25</v>
      </c>
      <c r="G68" s="49">
        <v>13.25</v>
      </c>
      <c r="H68" s="49">
        <v>13.25</v>
      </c>
      <c r="I68" s="49">
        <v>13.25</v>
      </c>
      <c r="J68" s="49">
        <v>13.25</v>
      </c>
      <c r="K68" s="49">
        <v>13.25</v>
      </c>
      <c r="L68" s="49">
        <v>13.25</v>
      </c>
      <c r="M68" s="49">
        <v>13.25</v>
      </c>
      <c r="N68" s="49">
        <v>14.25</v>
      </c>
      <c r="O68" s="49">
        <v>14.25</v>
      </c>
      <c r="P68" s="49">
        <v>14.25</v>
      </c>
      <c r="Q68" s="49">
        <v>14.25</v>
      </c>
      <c r="R68" s="49">
        <v>14.25</v>
      </c>
      <c r="S68" s="49">
        <v>14.25</v>
      </c>
      <c r="T68" s="49">
        <v>14.25</v>
      </c>
      <c r="U68" s="49">
        <v>14.25</v>
      </c>
      <c r="V68" s="49">
        <v>14.25</v>
      </c>
      <c r="W68" s="49">
        <v>14.25</v>
      </c>
      <c r="X68" s="49">
        <v>14.25</v>
      </c>
      <c r="Y68" s="49">
        <v>14.25</v>
      </c>
      <c r="Z68" s="49">
        <v>14.25</v>
      </c>
      <c r="AA68" s="49">
        <v>14.79</v>
      </c>
      <c r="AB68" s="49">
        <v>14.79</v>
      </c>
      <c r="AC68" s="49">
        <v>14.79</v>
      </c>
      <c r="AD68" s="49">
        <v>14.79</v>
      </c>
      <c r="AE68" s="49">
        <v>14.79</v>
      </c>
      <c r="AF68" s="49">
        <v>14.79</v>
      </c>
      <c r="AG68" s="49">
        <v>14.79</v>
      </c>
      <c r="AH68" s="49">
        <v>14.79</v>
      </c>
      <c r="AI68" s="49">
        <v>14.79</v>
      </c>
      <c r="AJ68" s="49">
        <v>14.79</v>
      </c>
      <c r="AK68" s="49">
        <v>14.79</v>
      </c>
      <c r="AL68" s="49">
        <v>15.63</v>
      </c>
      <c r="AM68" s="49">
        <v>15.63</v>
      </c>
      <c r="AN68" s="49">
        <v>15.63</v>
      </c>
      <c r="AO68" s="49">
        <v>15.63</v>
      </c>
      <c r="AP68" s="49">
        <v>15.63</v>
      </c>
      <c r="AQ68" s="49">
        <v>15.63</v>
      </c>
      <c r="AR68" s="49">
        <v>15.63</v>
      </c>
      <c r="AS68" s="49">
        <v>15.63</v>
      </c>
      <c r="AT68" s="49">
        <v>15.63</v>
      </c>
      <c r="AU68" s="49">
        <v>15.63</v>
      </c>
      <c r="AV68" s="49">
        <v>15.63</v>
      </c>
      <c r="AW68" s="49">
        <v>15.63</v>
      </c>
      <c r="AX68" s="49">
        <v>15.63</v>
      </c>
      <c r="AY68" s="49">
        <v>15.63</v>
      </c>
      <c r="AZ68" s="49">
        <v>16.149999999999999</v>
      </c>
      <c r="BA68" s="49">
        <v>16.149999999999999</v>
      </c>
      <c r="BB68" s="49">
        <v>16.149999999999999</v>
      </c>
      <c r="BC68" s="49">
        <v>16.149999999999999</v>
      </c>
      <c r="BD68" s="49">
        <v>16.149999999999999</v>
      </c>
      <c r="BE68" s="49">
        <v>16.149999999999999</v>
      </c>
      <c r="BF68" s="49">
        <v>16.149999999999999</v>
      </c>
      <c r="BG68" s="49">
        <v>16.149999999999999</v>
      </c>
      <c r="BH68" s="49">
        <v>16.149999999999999</v>
      </c>
      <c r="BI68" s="49">
        <v>16.149999999999999</v>
      </c>
      <c r="BJ68" s="49">
        <v>16.149999999999999</v>
      </c>
      <c r="BK68" s="49">
        <v>16.149999999999999</v>
      </c>
      <c r="BL68" s="49">
        <v>17.010000000000002</v>
      </c>
      <c r="BM68" s="49">
        <v>17.010000000000002</v>
      </c>
      <c r="BN68" s="49">
        <v>17.010000000000002</v>
      </c>
      <c r="BO68" s="49">
        <v>17.010000000000002</v>
      </c>
      <c r="BP68" s="49">
        <v>17.010000000000002</v>
      </c>
      <c r="BQ68" s="49">
        <v>17.010000000000002</v>
      </c>
      <c r="BR68" s="49">
        <v>17.010000000000002</v>
      </c>
      <c r="BS68" s="49">
        <v>17.010000000000002</v>
      </c>
      <c r="BT68" s="49">
        <v>17.010000000000002</v>
      </c>
      <c r="BU68" s="49">
        <v>17.010000000000002</v>
      </c>
      <c r="BV68" s="49">
        <v>17.010000000000002</v>
      </c>
      <c r="BW68" s="49">
        <v>17.010000000000002</v>
      </c>
      <c r="BX68" s="49">
        <v>17.010000000000002</v>
      </c>
      <c r="BY68" s="49">
        <v>17.829999999999998</v>
      </c>
      <c r="BZ68" s="49">
        <v>17.829999999999998</v>
      </c>
      <c r="CA68" s="49">
        <v>17.829999999999998</v>
      </c>
      <c r="CB68" s="49">
        <v>17.829999999999998</v>
      </c>
      <c r="CC68" s="49">
        <v>17.829999999999998</v>
      </c>
      <c r="CD68" s="49">
        <v>17.829999999999998</v>
      </c>
      <c r="CE68" s="49">
        <v>17.829999999999998</v>
      </c>
      <c r="CF68" s="49">
        <v>17.829999999999998</v>
      </c>
      <c r="CG68" s="49">
        <v>17.829999999999998</v>
      </c>
      <c r="CH68" s="49">
        <v>17.829999999999998</v>
      </c>
      <c r="CI68" s="49">
        <v>17.829999999999998</v>
      </c>
      <c r="CJ68" s="49">
        <v>17.829999999999998</v>
      </c>
      <c r="CK68" s="49">
        <v>18.68</v>
      </c>
      <c r="CL68" s="49">
        <v>18.68</v>
      </c>
      <c r="CM68" s="49">
        <v>18.68</v>
      </c>
      <c r="CN68" s="49">
        <v>18.68</v>
      </c>
      <c r="CO68" s="49">
        <v>18.68</v>
      </c>
      <c r="CP68" s="49">
        <v>18.68</v>
      </c>
      <c r="CQ68" s="49">
        <v>18.68</v>
      </c>
      <c r="CR68" s="49">
        <v>18.68</v>
      </c>
      <c r="CS68" s="49">
        <v>18.68</v>
      </c>
      <c r="CT68" s="49">
        <v>18.68</v>
      </c>
      <c r="CU68" s="49">
        <v>18.68</v>
      </c>
      <c r="CV68" s="49">
        <v>18.68</v>
      </c>
      <c r="CW68" s="49">
        <v>19.579999999999998</v>
      </c>
      <c r="CX68" s="49">
        <v>19.579999999999998</v>
      </c>
      <c r="CY68" s="49">
        <v>19.579999999999998</v>
      </c>
      <c r="CZ68" s="49">
        <v>19.579999999999998</v>
      </c>
      <c r="DA68" s="49">
        <v>19.579999999999998</v>
      </c>
      <c r="DB68" s="49">
        <v>19.579999999999998</v>
      </c>
      <c r="DC68" s="49">
        <v>19.579999999999998</v>
      </c>
      <c r="DD68" s="49">
        <v>19.579999999999998</v>
      </c>
      <c r="DE68" s="49">
        <v>19.579999999999998</v>
      </c>
      <c r="DF68" s="49">
        <v>19.579999999999998</v>
      </c>
      <c r="DG68" s="49">
        <v>19.579999999999998</v>
      </c>
      <c r="DH68" s="49">
        <v>19.579999999999998</v>
      </c>
      <c r="DI68" s="49">
        <v>20.52</v>
      </c>
      <c r="DJ68" s="49">
        <v>20.52</v>
      </c>
      <c r="DK68" s="49">
        <v>20.52</v>
      </c>
      <c r="DL68" s="49">
        <v>20.52</v>
      </c>
      <c r="DM68" s="49">
        <v>20.52</v>
      </c>
      <c r="DN68" s="49">
        <v>20.52</v>
      </c>
      <c r="DO68" s="49">
        <v>20.52</v>
      </c>
      <c r="DP68" s="49">
        <v>20.52</v>
      </c>
      <c r="DQ68" s="34">
        <v>6</v>
      </c>
      <c r="DR68" s="42" t="s">
        <v>101</v>
      </c>
      <c r="EB68" s="23"/>
      <c r="EK68" s="35"/>
      <c r="EL68" s="35"/>
      <c r="EM68" s="35"/>
      <c r="EN68" s="35"/>
      <c r="EO68" s="35"/>
      <c r="EP68" s="35"/>
    </row>
    <row r="69" spans="1:146" s="34" customFormat="1" x14ac:dyDescent="0.5">
      <c r="A69">
        <v>90633</v>
      </c>
      <c r="B69" t="s">
        <v>298</v>
      </c>
      <c r="C69" s="38" t="s">
        <v>107</v>
      </c>
      <c r="D69" s="49">
        <v>13.5</v>
      </c>
      <c r="E69" s="49">
        <v>13.5</v>
      </c>
      <c r="F69" s="49">
        <v>13.5</v>
      </c>
      <c r="G69" s="49">
        <v>13.5</v>
      </c>
      <c r="H69" s="49">
        <v>13.5</v>
      </c>
      <c r="I69" s="49">
        <v>13.5</v>
      </c>
      <c r="J69" s="49">
        <v>13.5</v>
      </c>
      <c r="K69" s="49">
        <v>13.5</v>
      </c>
      <c r="L69" s="49">
        <v>13.5</v>
      </c>
      <c r="M69" s="49">
        <v>13.5</v>
      </c>
      <c r="N69" s="49">
        <v>14.25</v>
      </c>
      <c r="O69" s="49">
        <v>14.25</v>
      </c>
      <c r="P69" s="49">
        <v>14.25</v>
      </c>
      <c r="Q69" s="49">
        <v>14.25</v>
      </c>
      <c r="R69" s="49">
        <v>14.25</v>
      </c>
      <c r="S69" s="49">
        <v>14.25</v>
      </c>
      <c r="T69" s="49">
        <v>14.25</v>
      </c>
      <c r="U69" s="49">
        <v>14.25</v>
      </c>
      <c r="V69" s="49">
        <v>14.25</v>
      </c>
      <c r="W69" s="49">
        <v>14.25</v>
      </c>
      <c r="X69" s="49">
        <v>14.25</v>
      </c>
      <c r="Y69" s="49">
        <v>14.25</v>
      </c>
      <c r="Z69" s="49">
        <v>14.25</v>
      </c>
      <c r="AA69" s="49">
        <v>14.75</v>
      </c>
      <c r="AB69" s="49">
        <v>14.75</v>
      </c>
      <c r="AC69" s="49">
        <v>14.75</v>
      </c>
      <c r="AD69" s="49">
        <v>14.75</v>
      </c>
      <c r="AE69" s="49">
        <v>14.75</v>
      </c>
      <c r="AF69" s="49">
        <v>14.75</v>
      </c>
      <c r="AG69" s="49">
        <v>14.75</v>
      </c>
      <c r="AH69" s="49">
        <v>14.75</v>
      </c>
      <c r="AI69" s="49">
        <v>14.75</v>
      </c>
      <c r="AJ69" s="49">
        <v>14.75</v>
      </c>
      <c r="AK69" s="49">
        <v>14.75</v>
      </c>
      <c r="AL69" s="49">
        <v>15.25</v>
      </c>
      <c r="AM69" s="49">
        <v>15.25</v>
      </c>
      <c r="AN69" s="49">
        <v>15.25</v>
      </c>
      <c r="AO69" s="49">
        <v>15.25</v>
      </c>
      <c r="AP69" s="49">
        <v>15.25</v>
      </c>
      <c r="AQ69" s="49">
        <v>15.25</v>
      </c>
      <c r="AR69" s="49">
        <v>15.25</v>
      </c>
      <c r="AS69" s="49">
        <v>15.25</v>
      </c>
      <c r="AT69" s="49">
        <v>15.25</v>
      </c>
      <c r="AU69" s="49">
        <v>15.25</v>
      </c>
      <c r="AV69" s="49">
        <v>15.25</v>
      </c>
      <c r="AW69" s="49">
        <v>15.25</v>
      </c>
      <c r="AX69" s="49">
        <v>15.25</v>
      </c>
      <c r="AY69" s="49">
        <v>15.25</v>
      </c>
      <c r="AZ69" s="49">
        <v>16.170000000000002</v>
      </c>
      <c r="BA69" s="49">
        <v>16.170000000000002</v>
      </c>
      <c r="BB69" s="49">
        <v>16.170000000000002</v>
      </c>
      <c r="BC69" s="49">
        <v>16.170000000000002</v>
      </c>
      <c r="BD69" s="49">
        <v>16.170000000000002</v>
      </c>
      <c r="BE69" s="49">
        <v>16.170000000000002</v>
      </c>
      <c r="BF69" s="49">
        <v>16.170000000000002</v>
      </c>
      <c r="BG69" s="49">
        <v>16.170000000000002</v>
      </c>
      <c r="BH69" s="49">
        <v>16.170000000000002</v>
      </c>
      <c r="BI69" s="49">
        <v>16.170000000000002</v>
      </c>
      <c r="BJ69" s="49">
        <v>16.170000000000002</v>
      </c>
      <c r="BK69" s="49">
        <v>16.170000000000002</v>
      </c>
      <c r="BL69" s="49">
        <v>17.399999999999999</v>
      </c>
      <c r="BM69" s="49">
        <v>17.399999999999999</v>
      </c>
      <c r="BN69" s="49">
        <v>17.399999999999999</v>
      </c>
      <c r="BO69" s="49">
        <v>17.399999999999999</v>
      </c>
      <c r="BP69" s="49">
        <v>17.399999999999999</v>
      </c>
      <c r="BQ69" s="49">
        <v>17.399999999999999</v>
      </c>
      <c r="BR69" s="49">
        <v>17.399999999999999</v>
      </c>
      <c r="BS69" s="49">
        <v>17.399999999999999</v>
      </c>
      <c r="BT69" s="49">
        <v>17.399999999999999</v>
      </c>
      <c r="BU69" s="49">
        <v>17.399999999999999</v>
      </c>
      <c r="BV69" s="49">
        <v>17.399999999999999</v>
      </c>
      <c r="BW69" s="49">
        <v>17.399999999999999</v>
      </c>
      <c r="BX69" s="49">
        <v>17.399999999999999</v>
      </c>
      <c r="BY69" s="49">
        <v>18.23</v>
      </c>
      <c r="BZ69" s="49">
        <v>18.23</v>
      </c>
      <c r="CA69" s="49">
        <v>18.23</v>
      </c>
      <c r="CB69" s="49">
        <v>18.23</v>
      </c>
      <c r="CC69" s="49">
        <v>18.23</v>
      </c>
      <c r="CD69" s="49">
        <v>18.23</v>
      </c>
      <c r="CE69" s="49">
        <v>18.23</v>
      </c>
      <c r="CF69" s="49">
        <v>18.23</v>
      </c>
      <c r="CG69" s="49">
        <v>18.23</v>
      </c>
      <c r="CH69" s="49">
        <v>18.23</v>
      </c>
      <c r="CI69" s="49">
        <v>18.23</v>
      </c>
      <c r="CJ69" s="49">
        <v>18.23</v>
      </c>
      <c r="CK69" s="49">
        <v>18.75</v>
      </c>
      <c r="CL69" s="49">
        <v>18.75</v>
      </c>
      <c r="CM69" s="49">
        <v>18.75</v>
      </c>
      <c r="CN69" s="49">
        <v>18.75</v>
      </c>
      <c r="CO69" s="49">
        <v>18.75</v>
      </c>
      <c r="CP69" s="49">
        <v>18.75</v>
      </c>
      <c r="CQ69" s="49">
        <v>18.75</v>
      </c>
      <c r="CR69" s="49">
        <v>18.75</v>
      </c>
      <c r="CS69" s="49">
        <v>18.75</v>
      </c>
      <c r="CT69" s="49">
        <v>18.75</v>
      </c>
      <c r="CU69" s="49">
        <v>18.75</v>
      </c>
      <c r="CV69" s="49">
        <v>18.75</v>
      </c>
      <c r="CW69" s="49">
        <v>19.29</v>
      </c>
      <c r="CX69" s="49">
        <v>19.29</v>
      </c>
      <c r="CY69" s="49">
        <v>19.29</v>
      </c>
      <c r="CZ69" s="49">
        <v>19.29</v>
      </c>
      <c r="DA69" s="49">
        <v>19.29</v>
      </c>
      <c r="DB69" s="49">
        <v>19.29</v>
      </c>
      <c r="DC69" s="49">
        <v>19.29</v>
      </c>
      <c r="DD69" s="49">
        <v>19.29</v>
      </c>
      <c r="DE69" s="49">
        <v>19.29</v>
      </c>
      <c r="DF69" s="49">
        <v>19.29</v>
      </c>
      <c r="DG69" s="49">
        <v>19.29</v>
      </c>
      <c r="DH69" s="49">
        <v>19.29</v>
      </c>
      <c r="DI69" s="49">
        <v>19.66</v>
      </c>
      <c r="DJ69" s="49">
        <v>19.66</v>
      </c>
      <c r="DK69" s="49">
        <v>19.66</v>
      </c>
      <c r="DL69" s="49">
        <v>19.66</v>
      </c>
      <c r="DM69" s="49">
        <v>19.66</v>
      </c>
      <c r="DN69" s="49">
        <v>19.66</v>
      </c>
      <c r="DO69" s="49">
        <v>19.66</v>
      </c>
      <c r="DP69" s="49">
        <v>19.66</v>
      </c>
      <c r="DQ69" s="34">
        <v>7</v>
      </c>
      <c r="DR69" s="42" t="s">
        <v>101</v>
      </c>
      <c r="EB69" s="23"/>
      <c r="EK69" s="35"/>
      <c r="EL69" s="35"/>
      <c r="EM69" s="35"/>
      <c r="EN69" s="35"/>
      <c r="EO69" s="35"/>
      <c r="EP69" s="35"/>
    </row>
    <row r="70" spans="1:146" s="34" customFormat="1" x14ac:dyDescent="0.5">
      <c r="A70">
        <v>90744</v>
      </c>
      <c r="B70" t="s">
        <v>299</v>
      </c>
      <c r="C70" s="38" t="s">
        <v>108</v>
      </c>
      <c r="D70" s="49">
        <v>10.25</v>
      </c>
      <c r="E70" s="49">
        <v>10.25</v>
      </c>
      <c r="F70" s="49">
        <v>10.25</v>
      </c>
      <c r="G70" s="49">
        <v>10.25</v>
      </c>
      <c r="H70" s="49">
        <v>10.25</v>
      </c>
      <c r="I70" s="49">
        <v>10.25</v>
      </c>
      <c r="J70" s="49">
        <v>10.25</v>
      </c>
      <c r="K70" s="49">
        <v>10.25</v>
      </c>
      <c r="L70" s="49">
        <v>10.25</v>
      </c>
      <c r="M70" s="49">
        <v>10.25</v>
      </c>
      <c r="N70" s="49">
        <v>10.35</v>
      </c>
      <c r="O70" s="49">
        <v>10.35</v>
      </c>
      <c r="P70" s="49">
        <v>10.35</v>
      </c>
      <c r="Q70" s="49">
        <v>10.35</v>
      </c>
      <c r="R70" s="49">
        <v>10.35</v>
      </c>
      <c r="S70" s="49">
        <v>10.35</v>
      </c>
      <c r="T70" s="49">
        <v>10.35</v>
      </c>
      <c r="U70" s="49">
        <v>10.35</v>
      </c>
      <c r="V70" s="49">
        <v>10.35</v>
      </c>
      <c r="W70" s="49">
        <v>10.35</v>
      </c>
      <c r="X70" s="49">
        <v>10.35</v>
      </c>
      <c r="Y70" s="49">
        <v>10.35</v>
      </c>
      <c r="Z70" s="49">
        <v>10.35</v>
      </c>
      <c r="AA70" s="49">
        <v>10.73</v>
      </c>
      <c r="AB70" s="49">
        <v>10.73</v>
      </c>
      <c r="AC70" s="49">
        <v>10.73</v>
      </c>
      <c r="AD70" s="49">
        <v>10.73</v>
      </c>
      <c r="AE70" s="49">
        <v>10.73</v>
      </c>
      <c r="AF70" s="49">
        <v>10.73</v>
      </c>
      <c r="AG70" s="49">
        <v>10.73</v>
      </c>
      <c r="AH70" s="49">
        <v>10.73</v>
      </c>
      <c r="AI70" s="49">
        <v>10.73</v>
      </c>
      <c r="AJ70" s="49">
        <v>10.73</v>
      </c>
      <c r="AK70" s="49">
        <v>10.73</v>
      </c>
      <c r="AL70" s="49">
        <v>10.93</v>
      </c>
      <c r="AM70" s="49">
        <v>10.93</v>
      </c>
      <c r="AN70" s="49">
        <v>10.93</v>
      </c>
      <c r="AO70" s="49">
        <v>10.93</v>
      </c>
      <c r="AP70" s="49">
        <v>10.93</v>
      </c>
      <c r="AQ70" s="49">
        <v>10.93</v>
      </c>
      <c r="AR70" s="49">
        <v>10.93</v>
      </c>
      <c r="AS70" s="49">
        <v>10.93</v>
      </c>
      <c r="AT70" s="49">
        <v>10.93</v>
      </c>
      <c r="AU70" s="49">
        <v>10.93</v>
      </c>
      <c r="AV70" s="49">
        <v>10.93</v>
      </c>
      <c r="AW70" s="49">
        <v>10.93</v>
      </c>
      <c r="AX70" s="49">
        <v>10.93</v>
      </c>
      <c r="AY70" s="49">
        <v>10.93</v>
      </c>
      <c r="AZ70" s="49">
        <v>11.08</v>
      </c>
      <c r="BA70" s="49">
        <v>11.08</v>
      </c>
      <c r="BB70" s="49">
        <v>11.08</v>
      </c>
      <c r="BC70" s="49">
        <v>11.08</v>
      </c>
      <c r="BD70" s="49">
        <v>11.08</v>
      </c>
      <c r="BE70" s="49">
        <v>11.08</v>
      </c>
      <c r="BF70" s="49">
        <v>11.08</v>
      </c>
      <c r="BG70" s="49">
        <v>11.08</v>
      </c>
      <c r="BH70" s="49">
        <v>11.08</v>
      </c>
      <c r="BI70" s="49">
        <v>11.08</v>
      </c>
      <c r="BJ70" s="49">
        <v>11.08</v>
      </c>
      <c r="BK70" s="49">
        <v>11.08</v>
      </c>
      <c r="BL70" s="49">
        <v>11.08</v>
      </c>
      <c r="BM70" s="49">
        <v>11.08</v>
      </c>
      <c r="BN70" s="49">
        <v>11.08</v>
      </c>
      <c r="BO70" s="49">
        <v>11.08</v>
      </c>
      <c r="BP70" s="49">
        <v>11.08</v>
      </c>
      <c r="BQ70" s="49">
        <v>11.08</v>
      </c>
      <c r="BR70" s="49">
        <v>11.08</v>
      </c>
      <c r="BS70" s="49">
        <v>11.08</v>
      </c>
      <c r="BT70" s="49">
        <v>11.08</v>
      </c>
      <c r="BU70" s="49">
        <v>11.08</v>
      </c>
      <c r="BV70" s="49">
        <v>11.08</v>
      </c>
      <c r="BW70" s="49">
        <v>11.08</v>
      </c>
      <c r="BX70" s="49">
        <v>11.08</v>
      </c>
      <c r="BY70" s="49">
        <v>11.6</v>
      </c>
      <c r="BZ70" s="49">
        <v>11.6</v>
      </c>
      <c r="CA70" s="49">
        <v>11.6</v>
      </c>
      <c r="CB70" s="49">
        <v>11.6</v>
      </c>
      <c r="CC70" s="49">
        <v>11.6</v>
      </c>
      <c r="CD70" s="49">
        <v>11.6</v>
      </c>
      <c r="CE70" s="49">
        <v>11.6</v>
      </c>
      <c r="CF70" s="49">
        <v>11.6</v>
      </c>
      <c r="CG70" s="49">
        <v>11.6</v>
      </c>
      <c r="CH70" s="49">
        <v>11.6</v>
      </c>
      <c r="CI70" s="49">
        <v>11.6</v>
      </c>
      <c r="CJ70" s="49">
        <v>11.6</v>
      </c>
      <c r="CK70" s="49">
        <v>12.3</v>
      </c>
      <c r="CL70" s="49">
        <v>12.3</v>
      </c>
      <c r="CM70" s="49">
        <v>12.3</v>
      </c>
      <c r="CN70" s="49">
        <v>12.3</v>
      </c>
      <c r="CO70" s="49">
        <v>12.3</v>
      </c>
      <c r="CP70" s="49">
        <v>12.3</v>
      </c>
      <c r="CQ70" s="49">
        <v>12.3</v>
      </c>
      <c r="CR70" s="49">
        <v>12.3</v>
      </c>
      <c r="CS70" s="49">
        <v>12.3</v>
      </c>
      <c r="CT70" s="49">
        <v>12.3</v>
      </c>
      <c r="CU70" s="49">
        <v>12.3</v>
      </c>
      <c r="CV70" s="49">
        <v>12.3</v>
      </c>
      <c r="CW70" s="49">
        <v>14.03</v>
      </c>
      <c r="CX70" s="49">
        <v>14.03</v>
      </c>
      <c r="CY70" s="49">
        <v>14.03</v>
      </c>
      <c r="CZ70" s="49">
        <v>14.03</v>
      </c>
      <c r="DA70" s="49">
        <v>14.03</v>
      </c>
      <c r="DB70" s="49">
        <v>14.03</v>
      </c>
      <c r="DC70" s="49">
        <v>14.03</v>
      </c>
      <c r="DD70" s="49">
        <v>14.03</v>
      </c>
      <c r="DE70" s="49">
        <v>14.03</v>
      </c>
      <c r="DF70" s="49">
        <v>14.03</v>
      </c>
      <c r="DG70" s="49">
        <v>14.03</v>
      </c>
      <c r="DH70" s="49">
        <v>14.03</v>
      </c>
      <c r="DI70" s="49">
        <v>16.02</v>
      </c>
      <c r="DJ70" s="49">
        <v>16.02</v>
      </c>
      <c r="DK70" s="49">
        <v>16.02</v>
      </c>
      <c r="DL70" s="49">
        <v>16.02</v>
      </c>
      <c r="DM70" s="49">
        <v>16.02</v>
      </c>
      <c r="DN70" s="49">
        <v>16.02</v>
      </c>
      <c r="DO70" s="49">
        <v>16.02</v>
      </c>
      <c r="DP70" s="49">
        <v>16.02</v>
      </c>
      <c r="DQ70" s="34">
        <v>8</v>
      </c>
      <c r="DR70" s="42" t="s">
        <v>101</v>
      </c>
      <c r="EB70" s="23"/>
      <c r="EK70" s="35"/>
      <c r="EL70" s="35"/>
      <c r="EM70" s="35"/>
      <c r="EN70" s="35"/>
      <c r="EO70" s="35"/>
      <c r="EP70" s="35"/>
    </row>
    <row r="71" spans="1:146" s="34" customFormat="1" x14ac:dyDescent="0.5">
      <c r="A71">
        <v>90743</v>
      </c>
      <c r="B71" t="s">
        <v>34</v>
      </c>
      <c r="C71" s="38" t="s">
        <v>109</v>
      </c>
      <c r="D71" s="49">
        <v>0</v>
      </c>
      <c r="E71" s="49">
        <v>0</v>
      </c>
      <c r="F71" s="49">
        <v>0</v>
      </c>
      <c r="G71" s="49">
        <v>0</v>
      </c>
      <c r="H71" s="49">
        <v>0</v>
      </c>
      <c r="I71" s="49">
        <v>0</v>
      </c>
      <c r="J71" s="49">
        <v>0</v>
      </c>
      <c r="K71" s="49">
        <v>0</v>
      </c>
      <c r="L71" s="49">
        <v>0</v>
      </c>
      <c r="M71" s="49">
        <v>0</v>
      </c>
      <c r="N71" s="49">
        <v>0</v>
      </c>
      <c r="O71" s="49">
        <v>0</v>
      </c>
      <c r="P71" s="49">
        <v>0</v>
      </c>
      <c r="Q71" s="49">
        <v>0</v>
      </c>
      <c r="R71" s="49">
        <v>10.5</v>
      </c>
      <c r="S71" s="49">
        <v>10.5</v>
      </c>
      <c r="T71" s="49">
        <v>10.5</v>
      </c>
      <c r="U71" s="49">
        <v>10.5</v>
      </c>
      <c r="V71" s="49">
        <v>10.5</v>
      </c>
      <c r="W71" s="49">
        <v>10.5</v>
      </c>
      <c r="X71" s="49">
        <v>10.5</v>
      </c>
      <c r="Y71" s="49">
        <v>10.5</v>
      </c>
      <c r="Z71" s="49">
        <v>10.5</v>
      </c>
      <c r="AA71" s="49">
        <v>10.75</v>
      </c>
      <c r="AB71" s="49">
        <v>10.75</v>
      </c>
      <c r="AC71" s="49">
        <v>10.75</v>
      </c>
      <c r="AD71" s="49">
        <v>10.75</v>
      </c>
      <c r="AE71" s="49">
        <v>10.75</v>
      </c>
      <c r="AF71" s="49">
        <v>10.75</v>
      </c>
      <c r="AG71" s="49">
        <v>10.75</v>
      </c>
      <c r="AH71" s="49">
        <v>10.75</v>
      </c>
      <c r="AI71" s="49">
        <v>10.75</v>
      </c>
      <c r="AJ71" s="49">
        <v>10.75</v>
      </c>
      <c r="AK71" s="49">
        <v>10.75</v>
      </c>
      <c r="AL71" s="49">
        <v>11</v>
      </c>
      <c r="AM71" s="49">
        <v>11</v>
      </c>
      <c r="AN71" s="49">
        <v>11</v>
      </c>
      <c r="AO71" s="49">
        <v>11</v>
      </c>
      <c r="AP71" s="49">
        <v>11</v>
      </c>
      <c r="AQ71" s="49">
        <v>11</v>
      </c>
      <c r="AR71" s="49">
        <v>11</v>
      </c>
      <c r="AS71" s="49">
        <v>11</v>
      </c>
      <c r="AT71" s="49">
        <v>11</v>
      </c>
      <c r="AU71" s="49">
        <v>11</v>
      </c>
      <c r="AV71" s="49">
        <v>11</v>
      </c>
      <c r="AW71" s="49">
        <v>11</v>
      </c>
      <c r="AX71" s="49">
        <v>11</v>
      </c>
      <c r="AY71" s="49">
        <v>11</v>
      </c>
      <c r="AZ71" s="49">
        <v>11</v>
      </c>
      <c r="BA71" s="49">
        <v>11</v>
      </c>
      <c r="BB71" s="49">
        <v>11</v>
      </c>
      <c r="BC71" s="49">
        <v>11</v>
      </c>
      <c r="BD71" s="49">
        <v>11</v>
      </c>
      <c r="BE71" s="49">
        <v>11</v>
      </c>
      <c r="BF71" s="49">
        <v>11</v>
      </c>
      <c r="BG71" s="49">
        <v>11</v>
      </c>
      <c r="BH71" s="49">
        <v>11</v>
      </c>
      <c r="BI71" s="49">
        <v>11</v>
      </c>
      <c r="BJ71" s="49">
        <v>11</v>
      </c>
      <c r="BK71" s="49">
        <v>11</v>
      </c>
      <c r="BL71" s="49">
        <v>11.75</v>
      </c>
      <c r="BM71" s="49">
        <v>11.75</v>
      </c>
      <c r="BN71" s="49">
        <v>11.75</v>
      </c>
      <c r="BO71" s="49">
        <v>11.75</v>
      </c>
      <c r="BP71" s="49">
        <v>11.75</v>
      </c>
      <c r="BQ71" s="49">
        <v>11.75</v>
      </c>
      <c r="BR71" s="49">
        <v>11.75</v>
      </c>
      <c r="BS71" s="49">
        <v>11.75</v>
      </c>
      <c r="BT71" s="49">
        <v>11.75</v>
      </c>
      <c r="BU71" s="49">
        <v>11.75</v>
      </c>
      <c r="BV71" s="49">
        <v>11.75</v>
      </c>
      <c r="BW71" s="49">
        <v>11.75</v>
      </c>
      <c r="BX71" s="49">
        <v>11.75</v>
      </c>
      <c r="BY71" s="49">
        <v>12.3</v>
      </c>
      <c r="BZ71" s="49">
        <v>12.3</v>
      </c>
      <c r="CA71" s="49">
        <v>12.3</v>
      </c>
      <c r="CB71" s="49">
        <v>12.3</v>
      </c>
      <c r="CC71" s="49">
        <v>12.3</v>
      </c>
      <c r="CD71" s="49">
        <v>12.3</v>
      </c>
      <c r="CE71" s="49">
        <v>12.3</v>
      </c>
      <c r="CF71" s="49">
        <v>12.3</v>
      </c>
      <c r="CG71" s="49">
        <v>12.3</v>
      </c>
      <c r="CH71" s="49">
        <v>12.3</v>
      </c>
      <c r="CI71" s="49">
        <v>12.3</v>
      </c>
      <c r="CJ71" s="49">
        <v>12.3</v>
      </c>
      <c r="CK71" s="49">
        <v>12.3</v>
      </c>
      <c r="CL71" s="49">
        <v>12.3</v>
      </c>
      <c r="CM71" s="49">
        <v>12.3</v>
      </c>
      <c r="CN71" s="49">
        <v>12.3</v>
      </c>
      <c r="CO71" s="49">
        <v>12.3</v>
      </c>
      <c r="CP71" s="49">
        <v>12.3</v>
      </c>
      <c r="CQ71" s="49">
        <v>12.3</v>
      </c>
      <c r="CR71" s="49">
        <v>12.3</v>
      </c>
      <c r="CS71" s="49">
        <v>12.3</v>
      </c>
      <c r="CT71" s="49">
        <v>12.3</v>
      </c>
      <c r="CU71" s="49">
        <v>12.3</v>
      </c>
      <c r="CV71" s="49">
        <v>12.3</v>
      </c>
      <c r="CW71" s="49">
        <v>12.3</v>
      </c>
      <c r="CX71" s="49">
        <v>12.3</v>
      </c>
      <c r="CY71" s="49">
        <v>12.3</v>
      </c>
      <c r="CZ71" s="49">
        <v>12.3</v>
      </c>
      <c r="DA71" s="49">
        <v>12.3</v>
      </c>
      <c r="DB71" s="49">
        <v>12.3</v>
      </c>
      <c r="DC71" s="49">
        <v>12.3</v>
      </c>
      <c r="DD71" s="49">
        <v>12.3</v>
      </c>
      <c r="DE71" s="49">
        <v>12.3</v>
      </c>
      <c r="DF71" s="49">
        <v>12.3</v>
      </c>
      <c r="DG71" s="49">
        <v>12.3</v>
      </c>
      <c r="DH71" s="49">
        <v>12.3</v>
      </c>
      <c r="DI71" s="49">
        <v>12.3</v>
      </c>
      <c r="DJ71" s="49">
        <v>12.3</v>
      </c>
      <c r="DK71" s="49">
        <v>12.3</v>
      </c>
      <c r="DL71" s="49">
        <v>12.3</v>
      </c>
      <c r="DM71" s="49">
        <v>12.3</v>
      </c>
      <c r="DN71" s="49">
        <v>12.3</v>
      </c>
      <c r="DO71" s="49">
        <v>12.3</v>
      </c>
      <c r="DP71" s="49">
        <v>12.3</v>
      </c>
      <c r="DQ71" s="34">
        <v>9</v>
      </c>
      <c r="DR71" s="42"/>
      <c r="EB71" s="23"/>
      <c r="EK71" s="35"/>
      <c r="EL71" s="35"/>
      <c r="EM71" s="35"/>
      <c r="EN71" s="35"/>
      <c r="EO71" s="35"/>
      <c r="EP71" s="35"/>
    </row>
    <row r="72" spans="1:146" s="34" customFormat="1" x14ac:dyDescent="0.5">
      <c r="A72">
        <v>90748</v>
      </c>
      <c r="B72" t="s">
        <v>320</v>
      </c>
      <c r="C72" s="38" t="s">
        <v>110</v>
      </c>
      <c r="D72" s="49">
        <v>0</v>
      </c>
      <c r="E72" s="49">
        <v>0</v>
      </c>
      <c r="F72" s="49">
        <v>0</v>
      </c>
      <c r="G72" s="49">
        <v>0</v>
      </c>
      <c r="H72" s="49">
        <v>0</v>
      </c>
      <c r="I72" s="49">
        <v>0</v>
      </c>
      <c r="J72" s="49">
        <v>0</v>
      </c>
      <c r="K72" s="49">
        <v>0</v>
      </c>
      <c r="L72" s="49">
        <v>0</v>
      </c>
      <c r="M72" s="49">
        <v>0</v>
      </c>
      <c r="N72" s="49">
        <v>0</v>
      </c>
      <c r="O72" s="49">
        <v>0</v>
      </c>
      <c r="P72" s="49">
        <v>0</v>
      </c>
      <c r="Q72" s="49">
        <v>0</v>
      </c>
      <c r="R72" s="49">
        <v>29.5</v>
      </c>
      <c r="S72" s="49">
        <v>29.5</v>
      </c>
      <c r="T72" s="49">
        <v>29.5</v>
      </c>
      <c r="U72" s="49">
        <v>29.5</v>
      </c>
      <c r="V72" s="49">
        <v>29.5</v>
      </c>
      <c r="W72" s="49">
        <v>29.5</v>
      </c>
      <c r="X72" s="49">
        <v>29.5</v>
      </c>
      <c r="Y72" s="49">
        <v>29.5</v>
      </c>
      <c r="Z72" s="49">
        <v>29.5</v>
      </c>
      <c r="AA72" s="49">
        <v>30.2</v>
      </c>
      <c r="AB72" s="49">
        <v>30.2</v>
      </c>
      <c r="AC72" s="49">
        <v>30.2</v>
      </c>
      <c r="AD72" s="49">
        <v>30.2</v>
      </c>
      <c r="AE72" s="49">
        <v>24.6</v>
      </c>
      <c r="AF72" s="49">
        <v>24.6</v>
      </c>
      <c r="AG72" s="49">
        <v>24.6</v>
      </c>
      <c r="AH72" s="49">
        <v>24.6</v>
      </c>
      <c r="AI72" s="49">
        <v>24.6</v>
      </c>
      <c r="AJ72" s="49">
        <v>24.6</v>
      </c>
      <c r="AK72" s="49">
        <v>24.6</v>
      </c>
      <c r="AL72" s="49">
        <v>24.46</v>
      </c>
      <c r="AM72" s="49">
        <v>24.46</v>
      </c>
      <c r="AN72" s="49">
        <v>24.46</v>
      </c>
      <c r="AO72" s="49">
        <v>24.46</v>
      </c>
      <c r="AP72" s="49">
        <v>24.46</v>
      </c>
      <c r="AQ72" s="49">
        <v>24.46</v>
      </c>
      <c r="AR72" s="49">
        <v>24.46</v>
      </c>
      <c r="AS72" s="49">
        <v>24.46</v>
      </c>
      <c r="AT72" s="49">
        <v>24.46</v>
      </c>
      <c r="AU72" s="49">
        <v>24.46</v>
      </c>
      <c r="AV72" s="49">
        <v>24.46</v>
      </c>
      <c r="AW72" s="49">
        <v>24.46</v>
      </c>
      <c r="AX72" s="49">
        <v>24.46</v>
      </c>
      <c r="AY72" s="49">
        <v>24.46</v>
      </c>
      <c r="AZ72" s="49">
        <v>0</v>
      </c>
      <c r="BA72" s="49">
        <v>0</v>
      </c>
      <c r="BB72" s="49">
        <v>0</v>
      </c>
      <c r="BC72" s="49">
        <v>0</v>
      </c>
      <c r="BD72" s="49">
        <v>0</v>
      </c>
      <c r="BE72" s="49">
        <v>0</v>
      </c>
      <c r="BF72" s="49">
        <v>0</v>
      </c>
      <c r="BG72" s="49">
        <v>0</v>
      </c>
      <c r="BH72" s="49">
        <v>0</v>
      </c>
      <c r="BI72" s="49">
        <v>0</v>
      </c>
      <c r="BJ72" s="49">
        <v>0</v>
      </c>
      <c r="BK72" s="49">
        <v>0</v>
      </c>
      <c r="BL72" s="49">
        <v>0</v>
      </c>
      <c r="BM72" s="49">
        <v>0</v>
      </c>
      <c r="BN72" s="49">
        <v>0</v>
      </c>
      <c r="BO72" s="49">
        <v>0</v>
      </c>
      <c r="BP72" s="49">
        <v>0</v>
      </c>
      <c r="BQ72" s="49">
        <v>0</v>
      </c>
      <c r="BR72" s="49">
        <v>0</v>
      </c>
      <c r="BS72" s="49">
        <v>0</v>
      </c>
      <c r="BT72" s="49">
        <v>0</v>
      </c>
      <c r="BU72" s="49">
        <v>0</v>
      </c>
      <c r="BV72" s="49">
        <v>0</v>
      </c>
      <c r="BW72" s="49">
        <v>0</v>
      </c>
      <c r="BX72" s="49">
        <v>0</v>
      </c>
      <c r="BY72" s="49">
        <v>0</v>
      </c>
      <c r="BZ72" s="49">
        <v>0</v>
      </c>
      <c r="CA72" s="49">
        <v>0</v>
      </c>
      <c r="CB72" s="49">
        <v>0</v>
      </c>
      <c r="CC72" s="49">
        <v>0</v>
      </c>
      <c r="CD72" s="49">
        <v>0</v>
      </c>
      <c r="CE72" s="49">
        <v>0</v>
      </c>
      <c r="CF72" s="49">
        <v>0</v>
      </c>
      <c r="CG72" s="49">
        <v>0</v>
      </c>
      <c r="CH72" s="49">
        <v>0</v>
      </c>
      <c r="CI72" s="49">
        <v>0</v>
      </c>
      <c r="CJ72" s="49">
        <v>0</v>
      </c>
      <c r="CK72" s="49">
        <v>0</v>
      </c>
      <c r="CL72" s="49">
        <v>0</v>
      </c>
      <c r="CM72" s="49">
        <v>0</v>
      </c>
      <c r="CN72" s="49">
        <v>0</v>
      </c>
      <c r="CO72" s="49">
        <v>0</v>
      </c>
      <c r="CP72" s="49">
        <v>0</v>
      </c>
      <c r="CQ72" s="49">
        <v>0</v>
      </c>
      <c r="CR72" s="49">
        <v>0</v>
      </c>
      <c r="CS72" s="49">
        <v>0</v>
      </c>
      <c r="CT72" s="49">
        <v>0</v>
      </c>
      <c r="CU72" s="49">
        <v>0</v>
      </c>
      <c r="CV72" s="49">
        <v>0</v>
      </c>
      <c r="CW72" s="49">
        <v>0</v>
      </c>
      <c r="CX72" s="49">
        <v>0</v>
      </c>
      <c r="CY72" s="49">
        <v>0</v>
      </c>
      <c r="CZ72" s="49">
        <v>0</v>
      </c>
      <c r="DA72" s="49">
        <v>0</v>
      </c>
      <c r="DB72" s="49">
        <v>0</v>
      </c>
      <c r="DC72" s="49">
        <v>0</v>
      </c>
      <c r="DD72" s="49">
        <v>0</v>
      </c>
      <c r="DE72" s="49">
        <v>0</v>
      </c>
      <c r="DF72" s="49">
        <v>0</v>
      </c>
      <c r="DG72" s="49">
        <v>0</v>
      </c>
      <c r="DH72" s="49">
        <v>0</v>
      </c>
      <c r="DI72" s="49">
        <v>0</v>
      </c>
      <c r="DJ72" s="49">
        <v>0</v>
      </c>
      <c r="DK72" s="49">
        <v>0</v>
      </c>
      <c r="DL72" s="49">
        <v>0</v>
      </c>
      <c r="DM72" s="49">
        <v>0</v>
      </c>
      <c r="DN72" s="49">
        <v>0</v>
      </c>
      <c r="DO72" s="49">
        <v>0</v>
      </c>
      <c r="DP72" s="49">
        <v>0</v>
      </c>
      <c r="DQ72" s="34">
        <v>10</v>
      </c>
      <c r="DR72" s="42"/>
      <c r="EB72" s="23"/>
      <c r="EK72" s="35"/>
      <c r="EL72" s="35"/>
      <c r="EM72" s="35"/>
      <c r="EN72" s="35"/>
      <c r="EO72" s="35"/>
      <c r="EP72" s="35"/>
    </row>
    <row r="73" spans="1:146" s="34" customFormat="1" x14ac:dyDescent="0.5">
      <c r="A73">
        <v>90648</v>
      </c>
      <c r="B73" t="s">
        <v>301</v>
      </c>
      <c r="C73" s="38" t="s">
        <v>111</v>
      </c>
      <c r="D73" s="49">
        <v>8.83</v>
      </c>
      <c r="E73" s="49">
        <v>8.83</v>
      </c>
      <c r="F73" s="49">
        <v>8.83</v>
      </c>
      <c r="G73" s="49">
        <v>8.83</v>
      </c>
      <c r="H73" s="49">
        <v>8.83</v>
      </c>
      <c r="I73" s="49">
        <v>8.83</v>
      </c>
      <c r="J73" s="49">
        <v>8.83</v>
      </c>
      <c r="K73" s="49">
        <v>8.83</v>
      </c>
      <c r="L73" s="49">
        <v>8.83</v>
      </c>
      <c r="M73" s="49">
        <v>8.83</v>
      </c>
      <c r="N73" s="49">
        <v>9</v>
      </c>
      <c r="O73" s="49">
        <v>9</v>
      </c>
      <c r="P73" s="49">
        <v>9</v>
      </c>
      <c r="Q73" s="49">
        <v>9</v>
      </c>
      <c r="R73" s="49">
        <v>9</v>
      </c>
      <c r="S73" s="49">
        <v>9</v>
      </c>
      <c r="T73" s="49">
        <v>9</v>
      </c>
      <c r="U73" s="49">
        <v>9</v>
      </c>
      <c r="V73" s="49">
        <v>9</v>
      </c>
      <c r="W73" s="49">
        <v>9</v>
      </c>
      <c r="X73" s="49">
        <v>9</v>
      </c>
      <c r="Y73" s="49">
        <v>9</v>
      </c>
      <c r="Z73" s="49">
        <v>9</v>
      </c>
      <c r="AA73" s="49">
        <v>9.1999999999999993</v>
      </c>
      <c r="AB73" s="49">
        <v>9.1999999999999993</v>
      </c>
      <c r="AC73" s="49">
        <v>9.1999999999999993</v>
      </c>
      <c r="AD73" s="49">
        <v>9.1999999999999993</v>
      </c>
      <c r="AE73" s="49">
        <v>9.1999999999999993</v>
      </c>
      <c r="AF73" s="49">
        <v>9.1999999999999993</v>
      </c>
      <c r="AG73" s="49">
        <v>9.1999999999999993</v>
      </c>
      <c r="AH73" s="49">
        <v>9.1999999999999993</v>
      </c>
      <c r="AI73" s="49">
        <v>9.1999999999999993</v>
      </c>
      <c r="AJ73" s="49">
        <v>9.1999999999999993</v>
      </c>
      <c r="AK73" s="49">
        <v>9.1999999999999993</v>
      </c>
      <c r="AL73" s="49">
        <v>9.33</v>
      </c>
      <c r="AM73" s="49">
        <v>9.33</v>
      </c>
      <c r="AN73" s="49">
        <v>9.33</v>
      </c>
      <c r="AO73" s="49">
        <v>9.33</v>
      </c>
      <c r="AP73" s="49">
        <v>9.33</v>
      </c>
      <c r="AQ73" s="49">
        <v>9.33</v>
      </c>
      <c r="AR73" s="49">
        <v>9.33</v>
      </c>
      <c r="AS73" s="49">
        <v>9.33</v>
      </c>
      <c r="AT73" s="49">
        <v>9.33</v>
      </c>
      <c r="AU73" s="49">
        <v>9.33</v>
      </c>
      <c r="AV73" s="49">
        <v>9.33</v>
      </c>
      <c r="AW73" s="49">
        <v>9.33</v>
      </c>
      <c r="AX73" s="49">
        <v>9.33</v>
      </c>
      <c r="AY73" s="49">
        <v>9.33</v>
      </c>
      <c r="AZ73" s="49">
        <v>9.36</v>
      </c>
      <c r="BA73" s="49">
        <v>9.36</v>
      </c>
      <c r="BB73" s="49">
        <v>9.36</v>
      </c>
      <c r="BC73" s="49">
        <v>9.36</v>
      </c>
      <c r="BD73" s="49">
        <v>9.36</v>
      </c>
      <c r="BE73" s="49">
        <v>9.36</v>
      </c>
      <c r="BF73" s="49">
        <v>9.36</v>
      </c>
      <c r="BG73" s="49">
        <v>9.36</v>
      </c>
      <c r="BH73" s="49">
        <v>9.36</v>
      </c>
      <c r="BI73" s="49">
        <v>9.36</v>
      </c>
      <c r="BJ73" s="49">
        <v>9.36</v>
      </c>
      <c r="BK73" s="49">
        <v>9.36</v>
      </c>
      <c r="BL73" s="49">
        <v>9.4499999999999993</v>
      </c>
      <c r="BM73" s="49">
        <v>9.4499999999999993</v>
      </c>
      <c r="BN73" s="49">
        <v>9.4499999999999993</v>
      </c>
      <c r="BO73" s="49">
        <v>9.4499999999999993</v>
      </c>
      <c r="BP73" s="49">
        <v>9.4499999999999993</v>
      </c>
      <c r="BQ73" s="49">
        <v>9.4499999999999993</v>
      </c>
      <c r="BR73" s="49">
        <v>9.4499999999999993</v>
      </c>
      <c r="BS73" s="49">
        <v>9.4499999999999993</v>
      </c>
      <c r="BT73" s="49">
        <v>9.4499999999999993</v>
      </c>
      <c r="BU73" s="49">
        <v>9.4499999999999993</v>
      </c>
      <c r="BV73" s="49">
        <v>9.4499999999999993</v>
      </c>
      <c r="BW73" s="49">
        <v>9.4499999999999993</v>
      </c>
      <c r="BX73" s="49">
        <v>9.4499999999999993</v>
      </c>
      <c r="BY73" s="49">
        <v>9.5500000000000007</v>
      </c>
      <c r="BZ73" s="49">
        <v>9.5500000000000007</v>
      </c>
      <c r="CA73" s="49">
        <v>9.5500000000000007</v>
      </c>
      <c r="CB73" s="49">
        <v>9.5500000000000007</v>
      </c>
      <c r="CC73" s="49">
        <v>9.5500000000000007</v>
      </c>
      <c r="CD73" s="49">
        <v>9.5500000000000007</v>
      </c>
      <c r="CE73" s="49">
        <v>9.5500000000000007</v>
      </c>
      <c r="CF73" s="49">
        <v>9.5500000000000007</v>
      </c>
      <c r="CG73" s="49">
        <v>9.5500000000000007</v>
      </c>
      <c r="CH73" s="49">
        <v>9.5500000000000007</v>
      </c>
      <c r="CI73" s="49">
        <v>9.5500000000000007</v>
      </c>
      <c r="CJ73" s="49">
        <v>9.5500000000000007</v>
      </c>
      <c r="CK73" s="49">
        <v>9.5500000000000007</v>
      </c>
      <c r="CL73" s="49">
        <v>9.5500000000000007</v>
      </c>
      <c r="CM73" s="49">
        <v>9.5500000000000007</v>
      </c>
      <c r="CN73" s="49">
        <v>9.5500000000000007</v>
      </c>
      <c r="CO73" s="49">
        <v>9.5500000000000007</v>
      </c>
      <c r="CP73" s="49">
        <v>9.5500000000000007</v>
      </c>
      <c r="CQ73" s="49">
        <v>9.5500000000000007</v>
      </c>
      <c r="CR73" s="49">
        <v>9.5500000000000007</v>
      </c>
      <c r="CS73" s="49">
        <v>9.5500000000000007</v>
      </c>
      <c r="CT73" s="49">
        <v>9.5500000000000007</v>
      </c>
      <c r="CU73" s="49">
        <v>9.5500000000000007</v>
      </c>
      <c r="CV73" s="49">
        <v>9.5500000000000007</v>
      </c>
      <c r="CW73" s="49">
        <v>9.23</v>
      </c>
      <c r="CX73" s="49">
        <v>9.23</v>
      </c>
      <c r="CY73" s="49">
        <v>9.23</v>
      </c>
      <c r="CZ73" s="49">
        <v>9.23</v>
      </c>
      <c r="DA73" s="49">
        <v>9.23</v>
      </c>
      <c r="DB73" s="49">
        <v>9.23</v>
      </c>
      <c r="DC73" s="49">
        <v>9.23</v>
      </c>
      <c r="DD73" s="49">
        <v>9.23</v>
      </c>
      <c r="DE73" s="49">
        <v>9.23</v>
      </c>
      <c r="DF73" s="49">
        <v>9.23</v>
      </c>
      <c r="DG73" s="49">
        <v>9.23</v>
      </c>
      <c r="DH73" s="49">
        <v>9.23</v>
      </c>
      <c r="DI73" s="49">
        <v>9.484</v>
      </c>
      <c r="DJ73" s="49">
        <v>9.484</v>
      </c>
      <c r="DK73" s="49">
        <v>9.484</v>
      </c>
      <c r="DL73" s="49">
        <v>9.484</v>
      </c>
      <c r="DM73" s="49">
        <v>9.484</v>
      </c>
      <c r="DN73" s="49">
        <v>9.484</v>
      </c>
      <c r="DO73" s="49">
        <v>9.484</v>
      </c>
      <c r="DP73" s="49">
        <v>9.484</v>
      </c>
      <c r="DQ73" s="34">
        <v>11</v>
      </c>
      <c r="DR73" s="42" t="s">
        <v>101</v>
      </c>
      <c r="EB73" s="23"/>
      <c r="EK73" s="35"/>
      <c r="EL73" s="35"/>
      <c r="EM73" s="35"/>
      <c r="EN73" s="35"/>
      <c r="EO73" s="35"/>
      <c r="EP73" s="35"/>
    </row>
    <row r="74" spans="1:146" s="34" customFormat="1" x14ac:dyDescent="0.5">
      <c r="A74">
        <v>90647</v>
      </c>
      <c r="B74" t="s">
        <v>35</v>
      </c>
      <c r="C74" s="38" t="s">
        <v>112</v>
      </c>
      <c r="D74" s="49">
        <v>0</v>
      </c>
      <c r="E74" s="49">
        <v>0</v>
      </c>
      <c r="F74" s="49">
        <v>0</v>
      </c>
      <c r="G74" s="49">
        <v>0</v>
      </c>
      <c r="H74" s="49">
        <v>0</v>
      </c>
      <c r="I74" s="49">
        <v>0</v>
      </c>
      <c r="J74" s="49">
        <v>0</v>
      </c>
      <c r="K74" s="49">
        <v>0</v>
      </c>
      <c r="L74" s="49">
        <v>0</v>
      </c>
      <c r="M74" s="49">
        <v>0</v>
      </c>
      <c r="N74" s="49">
        <v>0</v>
      </c>
      <c r="O74" s="49">
        <v>0</v>
      </c>
      <c r="P74" s="49">
        <v>0</v>
      </c>
      <c r="Q74" s="49">
        <v>0</v>
      </c>
      <c r="R74" s="49">
        <v>11.64</v>
      </c>
      <c r="S74" s="49">
        <v>11.64</v>
      </c>
      <c r="T74" s="49">
        <v>11.64</v>
      </c>
      <c r="U74" s="49">
        <v>11.64</v>
      </c>
      <c r="V74" s="49">
        <v>11.64</v>
      </c>
      <c r="W74" s="49">
        <v>11.64</v>
      </c>
      <c r="X74" s="49">
        <v>11.64</v>
      </c>
      <c r="Y74" s="49">
        <v>11.64</v>
      </c>
      <c r="Z74" s="49">
        <v>11.64</v>
      </c>
      <c r="AA74" s="49">
        <v>11.97</v>
      </c>
      <c r="AB74" s="49">
        <v>11.97</v>
      </c>
      <c r="AC74" s="49">
        <v>11.97</v>
      </c>
      <c r="AD74" s="49">
        <v>11.97</v>
      </c>
      <c r="AE74" s="49">
        <v>11.97</v>
      </c>
      <c r="AF74" s="49">
        <v>11.97</v>
      </c>
      <c r="AG74" s="49">
        <v>11.97</v>
      </c>
      <c r="AH74" s="49">
        <v>11.97</v>
      </c>
      <c r="AI74" s="49">
        <v>11.97</v>
      </c>
      <c r="AJ74" s="49">
        <v>11.97</v>
      </c>
      <c r="AK74" s="49">
        <v>11.97</v>
      </c>
      <c r="AL74" s="49">
        <v>12.18</v>
      </c>
      <c r="AM74" s="49">
        <v>12.18</v>
      </c>
      <c r="AN74" s="49">
        <v>12.18</v>
      </c>
      <c r="AO74" s="49">
        <v>12.18</v>
      </c>
      <c r="AP74" s="49">
        <v>12.18</v>
      </c>
      <c r="AQ74" s="49">
        <v>12.18</v>
      </c>
      <c r="AR74" s="49">
        <v>12.18</v>
      </c>
      <c r="AS74" s="49">
        <v>12.18</v>
      </c>
      <c r="AT74" s="49">
        <v>12.18</v>
      </c>
      <c r="AU74" s="49">
        <v>12.18</v>
      </c>
      <c r="AV74" s="49">
        <v>12.18</v>
      </c>
      <c r="AW74" s="49">
        <v>12.18</v>
      </c>
      <c r="AX74" s="49">
        <v>12.18</v>
      </c>
      <c r="AY74" s="49">
        <v>12.18</v>
      </c>
      <c r="AZ74" s="49">
        <v>12.34</v>
      </c>
      <c r="BA74" s="49">
        <v>12.34</v>
      </c>
      <c r="BB74" s="49">
        <v>12.34</v>
      </c>
      <c r="BC74" s="49">
        <v>12.34</v>
      </c>
      <c r="BD74" s="49">
        <v>12.34</v>
      </c>
      <c r="BE74" s="49">
        <v>12.34</v>
      </c>
      <c r="BF74" s="49">
        <v>12.34</v>
      </c>
      <c r="BG74" s="49">
        <v>12.34</v>
      </c>
      <c r="BH74" s="49">
        <v>12.34</v>
      </c>
      <c r="BI74" s="49">
        <v>12.34</v>
      </c>
      <c r="BJ74" s="49">
        <v>12.34</v>
      </c>
      <c r="BK74" s="49">
        <v>12.34</v>
      </c>
      <c r="BL74" s="49">
        <v>12.34</v>
      </c>
      <c r="BM74" s="49">
        <v>12.34</v>
      </c>
      <c r="BN74" s="49">
        <v>12.34</v>
      </c>
      <c r="BO74" s="49">
        <v>12.34</v>
      </c>
      <c r="BP74" s="49">
        <v>12.34</v>
      </c>
      <c r="BQ74" s="49">
        <v>12.34</v>
      </c>
      <c r="BR74" s="49">
        <v>12.34</v>
      </c>
      <c r="BS74" s="49">
        <v>12.34</v>
      </c>
      <c r="BT74" s="49">
        <v>12.34</v>
      </c>
      <c r="BU74" s="49">
        <v>12.34</v>
      </c>
      <c r="BV74" s="49">
        <v>12.34</v>
      </c>
      <c r="BW74" s="49">
        <v>12.34</v>
      </c>
      <c r="BX74" s="49">
        <v>12.34</v>
      </c>
      <c r="BY74" s="49">
        <v>12.48</v>
      </c>
      <c r="BZ74" s="49">
        <v>12.48</v>
      </c>
      <c r="CA74" s="49">
        <v>12.48</v>
      </c>
      <c r="CB74" s="49">
        <v>12.48</v>
      </c>
      <c r="CC74" s="49">
        <v>12.48</v>
      </c>
      <c r="CD74" s="49">
        <v>12.48</v>
      </c>
      <c r="CE74" s="49">
        <v>12.48</v>
      </c>
      <c r="CF74" s="49">
        <v>12.48</v>
      </c>
      <c r="CG74" s="49">
        <v>12.48</v>
      </c>
      <c r="CH74" s="49">
        <v>12.48</v>
      </c>
      <c r="CI74" s="49">
        <v>12.48</v>
      </c>
      <c r="CJ74" s="49">
        <v>12.48</v>
      </c>
      <c r="CK74" s="49">
        <v>12.79</v>
      </c>
      <c r="CL74" s="49">
        <v>12.79</v>
      </c>
      <c r="CM74" s="49">
        <v>12.79</v>
      </c>
      <c r="CN74" s="49">
        <v>12.79</v>
      </c>
      <c r="CO74" s="49">
        <v>12.79</v>
      </c>
      <c r="CP74" s="49">
        <v>12.79</v>
      </c>
      <c r="CQ74" s="49">
        <v>12.79</v>
      </c>
      <c r="CR74" s="49">
        <v>12.79</v>
      </c>
      <c r="CS74" s="49">
        <v>12.79</v>
      </c>
      <c r="CT74" s="49">
        <v>12.79</v>
      </c>
      <c r="CU74" s="49">
        <v>12.79</v>
      </c>
      <c r="CV74" s="49">
        <v>12.79</v>
      </c>
      <c r="CW74" s="49">
        <v>13.09</v>
      </c>
      <c r="CX74" s="49">
        <v>13.09</v>
      </c>
      <c r="CY74" s="49">
        <v>13.09</v>
      </c>
      <c r="CZ74" s="49">
        <v>13.09</v>
      </c>
      <c r="DA74" s="49">
        <v>13.09</v>
      </c>
      <c r="DB74" s="49">
        <v>13.09</v>
      </c>
      <c r="DC74" s="49">
        <v>13.09</v>
      </c>
      <c r="DD74" s="49">
        <v>13.09</v>
      </c>
      <c r="DE74" s="49">
        <v>13.09</v>
      </c>
      <c r="DF74" s="49">
        <v>13.09</v>
      </c>
      <c r="DG74" s="49">
        <v>13.09</v>
      </c>
      <c r="DH74" s="49">
        <v>13.09</v>
      </c>
      <c r="DI74" s="49">
        <v>13.21</v>
      </c>
      <c r="DJ74" s="49">
        <v>13.21</v>
      </c>
      <c r="DK74" s="49">
        <v>13.21</v>
      </c>
      <c r="DL74" s="49">
        <v>13.21</v>
      </c>
      <c r="DM74" s="49">
        <v>13.21</v>
      </c>
      <c r="DN74" s="49">
        <v>13.21</v>
      </c>
      <c r="DO74" s="49">
        <v>13.21</v>
      </c>
      <c r="DP74" s="49">
        <v>13.21</v>
      </c>
      <c r="DQ74" s="34">
        <v>12</v>
      </c>
      <c r="DR74" s="42"/>
      <c r="EB74" s="23"/>
      <c r="EK74" s="35"/>
      <c r="EL74" s="35"/>
      <c r="EM74" s="35"/>
      <c r="EN74" s="35"/>
      <c r="EO74" s="35"/>
      <c r="EP74" s="35"/>
    </row>
    <row r="75" spans="1:146" s="34" customFormat="1" x14ac:dyDescent="0.5">
      <c r="A75">
        <v>90647</v>
      </c>
      <c r="B75" t="s">
        <v>38</v>
      </c>
      <c r="C75" s="38" t="s">
        <v>113</v>
      </c>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v>9.4600000000000009</v>
      </c>
      <c r="CO75" s="49">
        <v>9.4600000000000009</v>
      </c>
      <c r="CP75" s="49">
        <v>9.4600000000000009</v>
      </c>
      <c r="CQ75" s="49">
        <v>9.4600000000000009</v>
      </c>
      <c r="CR75" s="49">
        <v>9.4600000000000009</v>
      </c>
      <c r="CS75" s="49">
        <v>9.4600000000000009</v>
      </c>
      <c r="CT75" s="49">
        <v>9.4600000000000009</v>
      </c>
      <c r="CU75" s="49">
        <v>9.4600000000000009</v>
      </c>
      <c r="CV75" s="49">
        <v>9.4600000000000009</v>
      </c>
      <c r="CW75" s="49">
        <v>9.65</v>
      </c>
      <c r="CX75" s="49">
        <v>9.65</v>
      </c>
      <c r="CY75" s="49">
        <v>9.65</v>
      </c>
      <c r="CZ75" s="49">
        <v>9.65</v>
      </c>
      <c r="DA75" s="49">
        <v>9.65</v>
      </c>
      <c r="DB75" s="49">
        <v>9.65</v>
      </c>
      <c r="DC75" s="49">
        <v>9.65</v>
      </c>
      <c r="DD75" s="49">
        <v>9.65</v>
      </c>
      <c r="DE75" s="49">
        <v>9.65</v>
      </c>
      <c r="DF75" s="49">
        <v>9.65</v>
      </c>
      <c r="DG75" s="49">
        <v>9.65</v>
      </c>
      <c r="DH75" s="49">
        <v>9.65</v>
      </c>
      <c r="DI75" s="49">
        <v>9.4600000000000009</v>
      </c>
      <c r="DJ75" s="49">
        <v>9.4600000000000009</v>
      </c>
      <c r="DK75" s="49">
        <v>9.4600000000000009</v>
      </c>
      <c r="DL75" s="49">
        <v>9.4600000000000009</v>
      </c>
      <c r="DM75" s="49">
        <v>9.4600000000000009</v>
      </c>
      <c r="DN75" s="49">
        <v>9.4600000000000009</v>
      </c>
      <c r="DO75" s="49">
        <v>9.4600000000000009</v>
      </c>
      <c r="DP75" s="49">
        <v>9.4600000000000009</v>
      </c>
      <c r="DR75" s="42"/>
      <c r="EB75" s="23"/>
      <c r="EK75" s="35"/>
      <c r="EL75" s="35"/>
      <c r="EM75" s="35"/>
      <c r="EN75" s="35"/>
      <c r="EO75" s="35"/>
      <c r="EP75" s="35"/>
    </row>
    <row r="76" spans="1:146" s="34" customFormat="1" x14ac:dyDescent="0.5">
      <c r="A76">
        <v>90649</v>
      </c>
      <c r="B76" t="s">
        <v>302</v>
      </c>
      <c r="C76" s="38" t="s">
        <v>115</v>
      </c>
      <c r="D76" s="49">
        <v>108.724</v>
      </c>
      <c r="E76" s="49">
        <v>108.724</v>
      </c>
      <c r="F76" s="49">
        <v>108.724</v>
      </c>
      <c r="G76" s="49">
        <v>108.724</v>
      </c>
      <c r="H76" s="49">
        <v>108.724</v>
      </c>
      <c r="I76" s="49">
        <v>108.724</v>
      </c>
      <c r="J76" s="49">
        <v>108.724</v>
      </c>
      <c r="K76" s="49">
        <v>108.724</v>
      </c>
      <c r="L76" s="49">
        <v>108.724</v>
      </c>
      <c r="M76" s="49">
        <v>108.724</v>
      </c>
      <c r="N76" s="49">
        <v>108.724</v>
      </c>
      <c r="O76" s="49">
        <v>108.724</v>
      </c>
      <c r="P76" s="49">
        <v>108.724</v>
      </c>
      <c r="Q76" s="49">
        <v>108.724</v>
      </c>
      <c r="R76" s="49">
        <v>108.724</v>
      </c>
      <c r="S76" s="49">
        <v>108.724</v>
      </c>
      <c r="T76" s="49">
        <v>108.724</v>
      </c>
      <c r="U76" s="49">
        <v>95.75</v>
      </c>
      <c r="V76" s="49">
        <v>95.75</v>
      </c>
      <c r="W76" s="49">
        <v>95.75</v>
      </c>
      <c r="X76" s="49">
        <v>95.75</v>
      </c>
      <c r="Y76" s="49">
        <v>95.75</v>
      </c>
      <c r="Z76" s="49">
        <v>95.75</v>
      </c>
      <c r="AA76" s="49">
        <v>111.96299999999999</v>
      </c>
      <c r="AB76" s="49">
        <v>111.96299999999999</v>
      </c>
      <c r="AC76" s="49">
        <v>111.96299999999999</v>
      </c>
      <c r="AD76" s="49">
        <v>111.96299999999999</v>
      </c>
      <c r="AE76" s="49">
        <v>111.96299999999999</v>
      </c>
      <c r="AF76" s="49">
        <v>111.96299999999999</v>
      </c>
      <c r="AG76" s="49">
        <v>111.96299999999999</v>
      </c>
      <c r="AH76" s="49">
        <v>98.6</v>
      </c>
      <c r="AI76" s="49">
        <v>98.6</v>
      </c>
      <c r="AJ76" s="49">
        <v>98.6</v>
      </c>
      <c r="AK76" s="49">
        <v>98.6</v>
      </c>
      <c r="AL76" s="49">
        <v>116.408</v>
      </c>
      <c r="AM76" s="49">
        <v>116.408</v>
      </c>
      <c r="AN76" s="49">
        <v>116.408</v>
      </c>
      <c r="AO76" s="49">
        <v>116.408</v>
      </c>
      <c r="AP76" s="49">
        <v>116.408</v>
      </c>
      <c r="AQ76" s="49">
        <v>116.408</v>
      </c>
      <c r="AR76" s="49">
        <v>116.408</v>
      </c>
      <c r="AS76" s="49">
        <v>116.408</v>
      </c>
      <c r="AT76" s="49">
        <v>107.15600000000001</v>
      </c>
      <c r="AU76" s="49">
        <v>107.15600000000001</v>
      </c>
      <c r="AV76" s="49">
        <v>107.15600000000001</v>
      </c>
      <c r="AW76" s="49">
        <v>107.15600000000001</v>
      </c>
      <c r="AX76" s="49">
        <v>107.15600000000001</v>
      </c>
      <c r="AY76" s="49">
        <v>107.15600000000001</v>
      </c>
      <c r="AZ76" s="49">
        <v>121.03</v>
      </c>
      <c r="BA76" s="49">
        <v>121.03</v>
      </c>
      <c r="BB76" s="49">
        <v>121.03</v>
      </c>
      <c r="BC76" s="49">
        <v>121.03</v>
      </c>
      <c r="BD76" s="49">
        <v>121.03</v>
      </c>
      <c r="BE76" s="49">
        <v>121.03</v>
      </c>
      <c r="BF76" s="49">
        <v>121.03</v>
      </c>
      <c r="BG76" s="49">
        <v>121.03</v>
      </c>
      <c r="BH76" s="49">
        <v>121.03</v>
      </c>
      <c r="BI76" s="49">
        <v>113.54</v>
      </c>
      <c r="BJ76" s="49">
        <v>113.54</v>
      </c>
      <c r="BK76" s="49">
        <v>113.54</v>
      </c>
      <c r="BL76" s="49">
        <v>121.03</v>
      </c>
      <c r="BM76" s="49">
        <v>121.03</v>
      </c>
      <c r="BN76" s="49">
        <v>121.03</v>
      </c>
      <c r="BO76" s="49">
        <v>121.03</v>
      </c>
      <c r="BP76" s="49">
        <v>121.03</v>
      </c>
      <c r="BQ76" s="49">
        <v>121.03</v>
      </c>
      <c r="BR76" s="49">
        <v>121.03</v>
      </c>
      <c r="BS76" s="49">
        <v>121.03</v>
      </c>
      <c r="BT76" s="49">
        <v>121.03</v>
      </c>
      <c r="BU76" s="49">
        <v>121.03</v>
      </c>
      <c r="BV76" s="49">
        <v>121.03</v>
      </c>
      <c r="BW76" s="49">
        <v>121.03</v>
      </c>
      <c r="BX76" s="49">
        <v>121.03</v>
      </c>
      <c r="BY76" s="49">
        <v>113.54</v>
      </c>
      <c r="BZ76" s="49">
        <v>113.54</v>
      </c>
      <c r="CA76" s="49">
        <v>113.54</v>
      </c>
      <c r="CB76" s="49">
        <v>113.54</v>
      </c>
      <c r="CC76" s="49">
        <v>113.54</v>
      </c>
      <c r="CD76" s="49">
        <v>113.54</v>
      </c>
      <c r="CE76" s="49">
        <v>113.54</v>
      </c>
      <c r="CF76" s="49">
        <v>113.54</v>
      </c>
      <c r="CG76" s="49">
        <v>113.54</v>
      </c>
      <c r="CH76" s="49">
        <v>113.54</v>
      </c>
      <c r="CI76" s="49">
        <v>113.54</v>
      </c>
      <c r="CJ76" s="49">
        <v>113.54</v>
      </c>
      <c r="CK76" s="49">
        <v>0</v>
      </c>
      <c r="CL76" s="49">
        <v>0</v>
      </c>
      <c r="CM76" s="49">
        <v>0</v>
      </c>
      <c r="CN76" s="49">
        <v>0</v>
      </c>
      <c r="CO76" s="49">
        <v>0</v>
      </c>
      <c r="CP76" s="49">
        <v>0</v>
      </c>
      <c r="CQ76" s="49">
        <v>0</v>
      </c>
      <c r="CR76" s="49">
        <v>0</v>
      </c>
      <c r="CS76" s="49">
        <v>0</v>
      </c>
      <c r="CT76" s="49">
        <v>0</v>
      </c>
      <c r="CU76" s="49">
        <v>0</v>
      </c>
      <c r="CV76" s="49">
        <v>0</v>
      </c>
      <c r="CW76" s="49">
        <v>0</v>
      </c>
      <c r="CX76" s="49">
        <v>0</v>
      </c>
      <c r="CY76" s="49">
        <v>0</v>
      </c>
      <c r="CZ76" s="49">
        <v>0</v>
      </c>
      <c r="DA76" s="49">
        <v>0</v>
      </c>
      <c r="DB76" s="49">
        <v>168.1</v>
      </c>
      <c r="DC76" s="49">
        <v>168.1</v>
      </c>
      <c r="DD76" s="49">
        <v>168.1</v>
      </c>
      <c r="DE76" s="49">
        <v>168.1</v>
      </c>
      <c r="DF76" s="49">
        <v>168.1</v>
      </c>
      <c r="DG76" s="49">
        <v>168.1</v>
      </c>
      <c r="DH76" s="49">
        <v>158.06</v>
      </c>
      <c r="DI76" s="49">
        <v>178.14</v>
      </c>
      <c r="DJ76" s="49">
        <v>178.14</v>
      </c>
      <c r="DK76" s="49">
        <v>178.14</v>
      </c>
      <c r="DL76" s="49">
        <v>178.14</v>
      </c>
      <c r="DM76" s="49">
        <v>178.14</v>
      </c>
      <c r="DN76" s="49">
        <v>178.14</v>
      </c>
      <c r="DO76" s="49">
        <v>178.14</v>
      </c>
      <c r="DP76" s="49">
        <v>178.14</v>
      </c>
      <c r="DQ76" s="34">
        <v>13</v>
      </c>
      <c r="DR76" s="42" t="s">
        <v>101</v>
      </c>
      <c r="EB76" s="23"/>
      <c r="EK76" s="35"/>
      <c r="EL76" s="35"/>
      <c r="EM76" s="35"/>
      <c r="EN76" s="35"/>
      <c r="EO76" s="35"/>
      <c r="EP76" s="35"/>
    </row>
    <row r="77" spans="1:146" s="34" customFormat="1" x14ac:dyDescent="0.5">
      <c r="A77">
        <v>90651</v>
      </c>
      <c r="B77" t="s">
        <v>303</v>
      </c>
      <c r="C77" s="38" t="s">
        <v>115</v>
      </c>
      <c r="D77" s="49">
        <v>0</v>
      </c>
      <c r="E77" s="49">
        <v>0</v>
      </c>
      <c r="F77" s="49">
        <v>0</v>
      </c>
      <c r="G77" s="49">
        <v>0</v>
      </c>
      <c r="H77" s="49">
        <v>0</v>
      </c>
      <c r="I77" s="49">
        <v>0</v>
      </c>
      <c r="J77" s="49">
        <v>0</v>
      </c>
      <c r="K77" s="49">
        <v>0</v>
      </c>
      <c r="L77" s="49">
        <v>0</v>
      </c>
      <c r="M77" s="49">
        <v>0</v>
      </c>
      <c r="N77" s="49">
        <v>0</v>
      </c>
      <c r="O77" s="49">
        <v>0</v>
      </c>
      <c r="P77" s="49">
        <v>0</v>
      </c>
      <c r="Q77" s="49">
        <v>0</v>
      </c>
      <c r="R77" s="49">
        <v>0</v>
      </c>
      <c r="S77" s="49">
        <v>0</v>
      </c>
      <c r="T77" s="49">
        <v>0</v>
      </c>
      <c r="U77" s="49">
        <v>0</v>
      </c>
      <c r="V77" s="49">
        <v>0</v>
      </c>
      <c r="W77" s="49">
        <v>0</v>
      </c>
      <c r="X77" s="49">
        <v>0</v>
      </c>
      <c r="Y77" s="49">
        <v>0</v>
      </c>
      <c r="Z77" s="49">
        <v>0</v>
      </c>
      <c r="AA77" s="49">
        <v>0</v>
      </c>
      <c r="AB77" s="49">
        <v>0</v>
      </c>
      <c r="AC77" s="49">
        <v>0</v>
      </c>
      <c r="AD77" s="49">
        <v>0</v>
      </c>
      <c r="AE77" s="49">
        <v>0</v>
      </c>
      <c r="AF77" s="49">
        <v>0</v>
      </c>
      <c r="AG77" s="49">
        <v>0</v>
      </c>
      <c r="AH77" s="49">
        <v>0</v>
      </c>
      <c r="AI77" s="49">
        <v>0</v>
      </c>
      <c r="AJ77" s="49">
        <v>0</v>
      </c>
      <c r="AK77" s="49">
        <v>0</v>
      </c>
      <c r="AL77" s="49">
        <v>0</v>
      </c>
      <c r="AM77" s="49">
        <v>0</v>
      </c>
      <c r="AN77" s="49">
        <v>0</v>
      </c>
      <c r="AO77" s="49">
        <v>0</v>
      </c>
      <c r="AP77" s="49">
        <v>0</v>
      </c>
      <c r="AQ77" s="49"/>
      <c r="AR77" s="49"/>
      <c r="AS77" s="49"/>
      <c r="AT77" s="49"/>
      <c r="AU77" s="49">
        <v>0</v>
      </c>
      <c r="AV77" s="49">
        <v>0</v>
      </c>
      <c r="AW77" s="49">
        <v>0</v>
      </c>
      <c r="AX77" s="49">
        <v>0</v>
      </c>
      <c r="AY77" s="49">
        <v>0</v>
      </c>
      <c r="AZ77" s="49">
        <v>0</v>
      </c>
      <c r="BA77" s="49">
        <v>0</v>
      </c>
      <c r="BB77" s="49">
        <v>0</v>
      </c>
      <c r="BC77" s="49">
        <v>0</v>
      </c>
      <c r="BD77" s="49">
        <v>0</v>
      </c>
      <c r="BE77" s="49">
        <v>0</v>
      </c>
      <c r="BF77" s="49">
        <v>0</v>
      </c>
      <c r="BG77" s="49">
        <v>0</v>
      </c>
      <c r="BH77" s="49">
        <v>0</v>
      </c>
      <c r="BI77" s="49">
        <v>0</v>
      </c>
      <c r="BJ77" s="49">
        <v>0</v>
      </c>
      <c r="BK77" s="49">
        <v>0</v>
      </c>
      <c r="BL77" s="49">
        <v>134.26</v>
      </c>
      <c r="BM77" s="49">
        <v>134.26</v>
      </c>
      <c r="BN77" s="49">
        <v>134.26</v>
      </c>
      <c r="BO77" s="49">
        <v>134.26</v>
      </c>
      <c r="BP77" s="49">
        <v>134.26</v>
      </c>
      <c r="BQ77" s="49">
        <v>134.26</v>
      </c>
      <c r="BR77" s="49">
        <v>134.26</v>
      </c>
      <c r="BS77" s="49">
        <v>134.26</v>
      </c>
      <c r="BT77" s="49">
        <v>134.26</v>
      </c>
      <c r="BU77" s="49">
        <v>134.26</v>
      </c>
      <c r="BV77" s="49">
        <v>126.25</v>
      </c>
      <c r="BW77" s="49">
        <v>126.25</v>
      </c>
      <c r="BX77" s="49">
        <v>126.25</v>
      </c>
      <c r="BY77" s="49">
        <v>141.6</v>
      </c>
      <c r="BZ77" s="49">
        <v>141.6</v>
      </c>
      <c r="CA77" s="49">
        <v>141.6</v>
      </c>
      <c r="CB77" s="49">
        <v>141.6</v>
      </c>
      <c r="CC77" s="49">
        <v>141.6</v>
      </c>
      <c r="CD77" s="49">
        <v>141.6</v>
      </c>
      <c r="CE77" s="49">
        <v>141.6</v>
      </c>
      <c r="CF77" s="49">
        <v>141.6</v>
      </c>
      <c r="CG77" s="49">
        <v>133.15</v>
      </c>
      <c r="CH77" s="49">
        <v>133.15</v>
      </c>
      <c r="CI77" s="49">
        <v>133.15</v>
      </c>
      <c r="CJ77" s="49">
        <v>133.15</v>
      </c>
      <c r="CK77" s="49">
        <v>154.28</v>
      </c>
      <c r="CL77" s="49">
        <v>154.28</v>
      </c>
      <c r="CM77" s="49">
        <v>154.28</v>
      </c>
      <c r="CN77" s="49">
        <v>154.28</v>
      </c>
      <c r="CO77" s="49">
        <v>154.28</v>
      </c>
      <c r="CP77" s="49">
        <v>154.28</v>
      </c>
      <c r="CQ77" s="49">
        <v>154.28</v>
      </c>
      <c r="CR77" s="49">
        <v>154.28</v>
      </c>
      <c r="CS77" s="49">
        <v>154.28</v>
      </c>
      <c r="CT77" s="49">
        <v>154.28</v>
      </c>
      <c r="CU77" s="49">
        <v>145.07</v>
      </c>
      <c r="CV77" s="49">
        <v>145.07</v>
      </c>
      <c r="CW77" s="49">
        <v>168.1</v>
      </c>
      <c r="CX77" s="49">
        <v>168.1</v>
      </c>
      <c r="CY77" s="49">
        <v>168.1</v>
      </c>
      <c r="CZ77" s="49">
        <v>168.1</v>
      </c>
      <c r="DA77" s="49">
        <v>168.1</v>
      </c>
      <c r="DB77" s="49">
        <v>168.1</v>
      </c>
      <c r="DC77" s="49">
        <v>168.1</v>
      </c>
      <c r="DD77" s="49">
        <v>168.1</v>
      </c>
      <c r="DE77" s="49">
        <v>168.1</v>
      </c>
      <c r="DF77" s="49">
        <v>168.1</v>
      </c>
      <c r="DG77" s="49">
        <v>168.1</v>
      </c>
      <c r="DH77" s="49">
        <v>168.1</v>
      </c>
      <c r="DI77" s="49">
        <v>168.1</v>
      </c>
      <c r="DJ77" s="49">
        <v>168.1</v>
      </c>
      <c r="DK77" s="49">
        <v>168.1</v>
      </c>
      <c r="DL77" s="49">
        <v>168.1</v>
      </c>
      <c r="DM77" s="49">
        <v>168.1</v>
      </c>
      <c r="DN77" s="49">
        <v>168.1</v>
      </c>
      <c r="DO77" s="49">
        <v>168.1</v>
      </c>
      <c r="DP77" s="49">
        <v>168.1</v>
      </c>
      <c r="DQ77" s="34">
        <v>14</v>
      </c>
      <c r="DR77" s="42" t="s">
        <v>101</v>
      </c>
      <c r="EB77" s="23"/>
      <c r="EK77" s="35"/>
      <c r="EL77" s="35"/>
      <c r="EM77" s="35"/>
      <c r="EN77" s="35"/>
      <c r="EO77" s="35"/>
      <c r="EP77" s="35"/>
    </row>
    <row r="78" spans="1:146" s="34" customFormat="1" x14ac:dyDescent="0.5">
      <c r="A78">
        <v>90650</v>
      </c>
      <c r="B78" t="s">
        <v>116</v>
      </c>
      <c r="C78" s="38" t="s">
        <v>117</v>
      </c>
      <c r="D78" s="49">
        <v>0</v>
      </c>
      <c r="E78" s="49">
        <v>0</v>
      </c>
      <c r="F78" s="49">
        <v>0</v>
      </c>
      <c r="G78" s="49">
        <v>0</v>
      </c>
      <c r="H78" s="49">
        <v>0</v>
      </c>
      <c r="I78" s="49">
        <v>0</v>
      </c>
      <c r="J78" s="49">
        <v>0</v>
      </c>
      <c r="K78" s="49">
        <v>0</v>
      </c>
      <c r="L78" s="49">
        <v>0</v>
      </c>
      <c r="M78" s="49">
        <v>0</v>
      </c>
      <c r="N78" s="49">
        <v>0</v>
      </c>
      <c r="O78" s="49">
        <v>0</v>
      </c>
      <c r="P78" s="49">
        <v>0</v>
      </c>
      <c r="Q78" s="49">
        <v>0</v>
      </c>
      <c r="R78" s="49">
        <v>96.08</v>
      </c>
      <c r="S78" s="49">
        <v>96.08</v>
      </c>
      <c r="T78" s="49">
        <v>96.08</v>
      </c>
      <c r="U78" s="49">
        <v>96.08</v>
      </c>
      <c r="V78" s="49">
        <v>96.08</v>
      </c>
      <c r="W78" s="49">
        <v>96.08</v>
      </c>
      <c r="X78" s="49">
        <v>96.08</v>
      </c>
      <c r="Y78" s="49">
        <v>96.08</v>
      </c>
      <c r="Z78" s="49">
        <v>96.08</v>
      </c>
      <c r="AA78" s="49">
        <v>96.08</v>
      </c>
      <c r="AB78" s="49">
        <v>96.08</v>
      </c>
      <c r="AC78" s="49">
        <v>96.08</v>
      </c>
      <c r="AD78" s="49">
        <v>96.08</v>
      </c>
      <c r="AE78" s="49">
        <v>96.08</v>
      </c>
      <c r="AF78" s="49">
        <v>96.08</v>
      </c>
      <c r="AG78" s="49">
        <v>96.08</v>
      </c>
      <c r="AH78" s="49">
        <v>96.08</v>
      </c>
      <c r="AI78" s="49">
        <v>96.08</v>
      </c>
      <c r="AJ78" s="49">
        <v>96.08</v>
      </c>
      <c r="AK78" s="49">
        <v>96.08</v>
      </c>
      <c r="AL78" s="49">
        <v>100.85</v>
      </c>
      <c r="AM78" s="49">
        <v>100.85</v>
      </c>
      <c r="AN78" s="49">
        <v>100.85</v>
      </c>
      <c r="AO78" s="49">
        <v>100.85</v>
      </c>
      <c r="AP78" s="49">
        <v>100.85</v>
      </c>
      <c r="AQ78" s="49">
        <v>100.85</v>
      </c>
      <c r="AR78" s="49">
        <v>100.85</v>
      </c>
      <c r="AS78" s="49">
        <v>100.85</v>
      </c>
      <c r="AT78" s="49">
        <v>100.85</v>
      </c>
      <c r="AU78" s="49">
        <v>100.85</v>
      </c>
      <c r="AV78" s="49">
        <v>100.85</v>
      </c>
      <c r="AW78" s="49">
        <v>100.85</v>
      </c>
      <c r="AX78" s="49">
        <v>100.85</v>
      </c>
      <c r="AY78" s="49">
        <v>100.85</v>
      </c>
      <c r="AZ78" s="49">
        <v>103.5</v>
      </c>
      <c r="BA78" s="49">
        <v>103.5</v>
      </c>
      <c r="BB78" s="49">
        <v>103.5</v>
      </c>
      <c r="BC78" s="49">
        <v>103.5</v>
      </c>
      <c r="BD78" s="49">
        <v>103.5</v>
      </c>
      <c r="BE78" s="49">
        <v>103.5</v>
      </c>
      <c r="BF78" s="49">
        <v>103.5</v>
      </c>
      <c r="BG78" s="49">
        <v>103.5</v>
      </c>
      <c r="BH78" s="49">
        <v>103.5</v>
      </c>
      <c r="BI78" s="49">
        <v>103.5</v>
      </c>
      <c r="BJ78" s="49">
        <v>103.5</v>
      </c>
      <c r="BK78" s="49">
        <v>103.5</v>
      </c>
      <c r="BL78" s="49">
        <v>107.97</v>
      </c>
      <c r="BM78" s="49">
        <v>107.97</v>
      </c>
      <c r="BN78" s="49">
        <v>107.97</v>
      </c>
      <c r="BO78" s="49">
        <v>107.97</v>
      </c>
      <c r="BP78" s="49">
        <v>107.97</v>
      </c>
      <c r="BQ78" s="49">
        <v>107.97</v>
      </c>
      <c r="BR78" s="49">
        <v>107.97</v>
      </c>
      <c r="BS78" s="49">
        <v>107.97</v>
      </c>
      <c r="BT78" s="49">
        <v>107.97</v>
      </c>
      <c r="BU78" s="49">
        <v>107.97</v>
      </c>
      <c r="BV78" s="49">
        <v>107.97</v>
      </c>
      <c r="BW78" s="49">
        <v>107.97</v>
      </c>
      <c r="BX78" s="49">
        <v>107.97</v>
      </c>
      <c r="BY78" s="49">
        <v>107.97</v>
      </c>
      <c r="BZ78" s="49">
        <v>107.97</v>
      </c>
      <c r="CA78" s="49">
        <v>107.97</v>
      </c>
      <c r="CB78" s="49">
        <v>107.97</v>
      </c>
      <c r="CC78" s="49">
        <v>107.97</v>
      </c>
      <c r="CD78" s="49">
        <v>107.97</v>
      </c>
      <c r="CE78" s="49">
        <v>107.97</v>
      </c>
      <c r="CF78" s="49">
        <v>107.97</v>
      </c>
      <c r="CG78" s="49">
        <v>107.97</v>
      </c>
      <c r="CH78" s="49">
        <v>107.97</v>
      </c>
      <c r="CI78" s="49">
        <v>107.97</v>
      </c>
      <c r="CJ78" s="49">
        <v>107.97</v>
      </c>
      <c r="CK78" s="49">
        <v>0</v>
      </c>
      <c r="CL78" s="49">
        <v>0</v>
      </c>
      <c r="CM78" s="49">
        <v>0</v>
      </c>
      <c r="CN78" s="49">
        <v>0</v>
      </c>
      <c r="CO78" s="49">
        <v>0</v>
      </c>
      <c r="CP78" s="49">
        <v>0</v>
      </c>
      <c r="CQ78" s="49">
        <v>0</v>
      </c>
      <c r="CR78" s="49">
        <v>0</v>
      </c>
      <c r="CS78" s="49">
        <v>0</v>
      </c>
      <c r="CT78" s="49">
        <v>0</v>
      </c>
      <c r="CU78" s="49">
        <v>0</v>
      </c>
      <c r="CV78" s="49">
        <v>0</v>
      </c>
      <c r="CW78" s="49">
        <v>0</v>
      </c>
      <c r="CX78" s="49">
        <v>0</v>
      </c>
      <c r="CY78" s="49">
        <v>0</v>
      </c>
      <c r="CZ78" s="49">
        <v>0</v>
      </c>
      <c r="DA78" s="49">
        <v>0</v>
      </c>
      <c r="DB78" s="49">
        <v>0</v>
      </c>
      <c r="DC78" s="49">
        <v>0</v>
      </c>
      <c r="DD78" s="49">
        <v>0</v>
      </c>
      <c r="DE78" s="49">
        <v>0</v>
      </c>
      <c r="DF78" s="49">
        <v>0</v>
      </c>
      <c r="DG78" s="49">
        <v>0</v>
      </c>
      <c r="DH78" s="49">
        <v>0</v>
      </c>
      <c r="DI78" s="49">
        <v>0</v>
      </c>
      <c r="DJ78" s="49">
        <v>0</v>
      </c>
      <c r="DK78" s="49">
        <v>0</v>
      </c>
      <c r="DL78" s="49">
        <v>0</v>
      </c>
      <c r="DM78" s="49">
        <v>0</v>
      </c>
      <c r="DN78" s="49">
        <v>0</v>
      </c>
      <c r="DO78" s="49">
        <v>0</v>
      </c>
      <c r="DP78" s="49">
        <v>0</v>
      </c>
      <c r="DQ78" s="34">
        <v>15</v>
      </c>
      <c r="DR78" s="42"/>
      <c r="EB78" s="23"/>
      <c r="EK78" s="35"/>
      <c r="EL78" s="35"/>
      <c r="EM78" s="35"/>
      <c r="EN78" s="35"/>
      <c r="EO78" s="35"/>
      <c r="EP78" s="35"/>
    </row>
    <row r="79" spans="1:146" s="34" customFormat="1" x14ac:dyDescent="0.5">
      <c r="A79">
        <v>90713</v>
      </c>
      <c r="B79" t="s">
        <v>27</v>
      </c>
      <c r="C79" s="38" t="s">
        <v>28</v>
      </c>
      <c r="D79" s="49">
        <v>11.74</v>
      </c>
      <c r="E79" s="49">
        <v>11.74</v>
      </c>
      <c r="F79" s="49">
        <v>11.74</v>
      </c>
      <c r="G79" s="49">
        <v>11.74</v>
      </c>
      <c r="H79" s="49">
        <v>11.74</v>
      </c>
      <c r="I79" s="49">
        <v>11.74</v>
      </c>
      <c r="J79" s="49">
        <v>11.74</v>
      </c>
      <c r="K79" s="49">
        <v>11.74</v>
      </c>
      <c r="L79" s="49">
        <v>11.74</v>
      </c>
      <c r="M79" s="49">
        <v>11.74</v>
      </c>
      <c r="N79" s="49">
        <v>11.97</v>
      </c>
      <c r="O79" s="49">
        <v>11.97</v>
      </c>
      <c r="P79" s="49">
        <v>11.97</v>
      </c>
      <c r="Q79" s="49">
        <v>11.97</v>
      </c>
      <c r="R79" s="49">
        <v>11.97</v>
      </c>
      <c r="S79" s="49">
        <v>11.97</v>
      </c>
      <c r="T79" s="49">
        <v>11.97</v>
      </c>
      <c r="U79" s="49">
        <v>11.97</v>
      </c>
      <c r="V79" s="49">
        <v>11.97</v>
      </c>
      <c r="W79" s="49">
        <v>11.97</v>
      </c>
      <c r="X79" s="49">
        <v>11.97</v>
      </c>
      <c r="Y79" s="49">
        <v>11.97</v>
      </c>
      <c r="Z79" s="49">
        <v>11.97</v>
      </c>
      <c r="AA79" s="49">
        <v>12.24</v>
      </c>
      <c r="AB79" s="49">
        <v>12.24</v>
      </c>
      <c r="AC79" s="49">
        <v>12.24</v>
      </c>
      <c r="AD79" s="49">
        <v>12.24</v>
      </c>
      <c r="AE79" s="49">
        <v>12.24</v>
      </c>
      <c r="AF79" s="49">
        <v>12.24</v>
      </c>
      <c r="AG79" s="49">
        <v>12.24</v>
      </c>
      <c r="AH79" s="49">
        <v>12.24</v>
      </c>
      <c r="AI79" s="49">
        <v>12.24</v>
      </c>
      <c r="AJ79" s="49">
        <v>12.24</v>
      </c>
      <c r="AK79" s="49">
        <v>12.24</v>
      </c>
      <c r="AL79" s="49">
        <v>12.42</v>
      </c>
      <c r="AM79" s="49">
        <v>12.42</v>
      </c>
      <c r="AN79" s="49">
        <v>12.42</v>
      </c>
      <c r="AO79" s="49">
        <v>12.42</v>
      </c>
      <c r="AP79" s="49">
        <v>12.42</v>
      </c>
      <c r="AQ79" s="49">
        <v>12.42</v>
      </c>
      <c r="AR79" s="49">
        <v>12.42</v>
      </c>
      <c r="AS79" s="49">
        <v>12.42</v>
      </c>
      <c r="AT79" s="49">
        <v>12.42</v>
      </c>
      <c r="AU79" s="49">
        <v>12.42</v>
      </c>
      <c r="AV79" s="49">
        <v>12.42</v>
      </c>
      <c r="AW79" s="49">
        <v>12.42</v>
      </c>
      <c r="AX79" s="49">
        <v>12.42</v>
      </c>
      <c r="AY79" s="49">
        <v>12.42</v>
      </c>
      <c r="AZ79" s="49">
        <v>12.46</v>
      </c>
      <c r="BA79" s="49">
        <v>12.46</v>
      </c>
      <c r="BB79" s="49">
        <v>12.46</v>
      </c>
      <c r="BC79" s="49">
        <v>12.46</v>
      </c>
      <c r="BD79" s="49">
        <v>12.46</v>
      </c>
      <c r="BE79" s="49">
        <v>12.46</v>
      </c>
      <c r="BF79" s="49">
        <v>12.46</v>
      </c>
      <c r="BG79" s="49">
        <v>12.46</v>
      </c>
      <c r="BH79" s="49">
        <v>12.46</v>
      </c>
      <c r="BI79" s="49">
        <v>12.46</v>
      </c>
      <c r="BJ79" s="49">
        <v>12.46</v>
      </c>
      <c r="BK79" s="49">
        <v>12.46</v>
      </c>
      <c r="BL79" s="49">
        <v>12.58</v>
      </c>
      <c r="BM79" s="49">
        <v>12.58</v>
      </c>
      <c r="BN79" s="49">
        <v>12.58</v>
      </c>
      <c r="BO79" s="49">
        <v>12.58</v>
      </c>
      <c r="BP79" s="49">
        <v>12.58</v>
      </c>
      <c r="BQ79" s="49">
        <v>12.58</v>
      </c>
      <c r="BR79" s="49">
        <v>12.58</v>
      </c>
      <c r="BS79" s="49">
        <v>12.58</v>
      </c>
      <c r="BT79" s="49">
        <v>12.58</v>
      </c>
      <c r="BU79" s="49">
        <v>12.58</v>
      </c>
      <c r="BV79" s="49">
        <v>12.58</v>
      </c>
      <c r="BW79" s="49">
        <v>12.58</v>
      </c>
      <c r="BX79" s="49">
        <v>12.58</v>
      </c>
      <c r="BY79" s="49">
        <v>12.72</v>
      </c>
      <c r="BZ79" s="49">
        <v>12.72</v>
      </c>
      <c r="CA79" s="49">
        <v>12.72</v>
      </c>
      <c r="CB79" s="49">
        <v>12.72</v>
      </c>
      <c r="CC79" s="49">
        <v>12.72</v>
      </c>
      <c r="CD79" s="49">
        <v>12.72</v>
      </c>
      <c r="CE79" s="49">
        <v>12.72</v>
      </c>
      <c r="CF79" s="49">
        <v>12.72</v>
      </c>
      <c r="CG79" s="49">
        <v>12.72</v>
      </c>
      <c r="CH79" s="49">
        <v>12.72</v>
      </c>
      <c r="CI79" s="49">
        <v>12.72</v>
      </c>
      <c r="CJ79" s="49">
        <v>12.72</v>
      </c>
      <c r="CK79" s="49">
        <v>13.04</v>
      </c>
      <c r="CL79" s="49">
        <v>13.04</v>
      </c>
      <c r="CM79" s="49">
        <v>13.04</v>
      </c>
      <c r="CN79" s="49">
        <v>13.04</v>
      </c>
      <c r="CO79" s="49">
        <v>13.04</v>
      </c>
      <c r="CP79" s="49">
        <v>13.04</v>
      </c>
      <c r="CQ79" s="49">
        <v>13.04</v>
      </c>
      <c r="CR79" s="49">
        <v>13.04</v>
      </c>
      <c r="CS79" s="49">
        <v>13.04</v>
      </c>
      <c r="CT79" s="49">
        <v>13.04</v>
      </c>
      <c r="CU79" s="49">
        <v>13.04</v>
      </c>
      <c r="CV79" s="49">
        <v>13.04</v>
      </c>
      <c r="CW79" s="49">
        <v>13.3</v>
      </c>
      <c r="CX79" s="49">
        <v>13.3</v>
      </c>
      <c r="CY79" s="49">
        <v>13.3</v>
      </c>
      <c r="CZ79" s="49">
        <v>13.3</v>
      </c>
      <c r="DA79" s="49">
        <v>13.3</v>
      </c>
      <c r="DB79" s="49">
        <v>13.3</v>
      </c>
      <c r="DC79" s="49">
        <v>13.3</v>
      </c>
      <c r="DD79" s="49">
        <v>13.3</v>
      </c>
      <c r="DE79" s="49">
        <v>13.3</v>
      </c>
      <c r="DF79" s="49">
        <v>13.3</v>
      </c>
      <c r="DG79" s="49">
        <v>13.3</v>
      </c>
      <c r="DH79" s="49">
        <v>13.3</v>
      </c>
      <c r="DI79" s="49">
        <v>13.55</v>
      </c>
      <c r="DJ79" s="49">
        <v>13.55</v>
      </c>
      <c r="DK79" s="49">
        <v>13.55</v>
      </c>
      <c r="DL79" s="49">
        <v>13.55</v>
      </c>
      <c r="DM79" s="49">
        <v>13.55</v>
      </c>
      <c r="DN79" s="49">
        <v>13.55</v>
      </c>
      <c r="DO79" s="49">
        <v>13.55</v>
      </c>
      <c r="DP79" s="49">
        <v>13.55</v>
      </c>
      <c r="DQ79" s="34">
        <v>16</v>
      </c>
      <c r="DR79" s="42" t="s">
        <v>101</v>
      </c>
      <c r="EB79" s="23"/>
      <c r="EK79" s="35"/>
      <c r="EL79" s="35"/>
      <c r="EM79" s="35"/>
      <c r="EN79" s="35"/>
      <c r="EO79" s="35"/>
      <c r="EP79" s="35"/>
    </row>
    <row r="80" spans="1:146" s="34" customFormat="1" x14ac:dyDescent="0.5">
      <c r="A80">
        <v>90734</v>
      </c>
      <c r="B80" t="s">
        <v>44</v>
      </c>
      <c r="C80" s="38" t="s">
        <v>119</v>
      </c>
      <c r="D80" s="49">
        <v>79.75</v>
      </c>
      <c r="E80" s="49">
        <v>79.75</v>
      </c>
      <c r="F80" s="49">
        <v>79.75</v>
      </c>
      <c r="G80" s="49">
        <v>79.75</v>
      </c>
      <c r="H80" s="49">
        <v>79.75</v>
      </c>
      <c r="I80" s="49">
        <v>79.75</v>
      </c>
      <c r="J80" s="49">
        <v>79.75</v>
      </c>
      <c r="K80" s="49">
        <v>79.75</v>
      </c>
      <c r="L80" s="49">
        <v>79.75</v>
      </c>
      <c r="M80" s="49">
        <v>79.75</v>
      </c>
      <c r="N80" s="49">
        <v>82.12</v>
      </c>
      <c r="O80" s="49">
        <v>82.12</v>
      </c>
      <c r="P80" s="49">
        <v>82.12</v>
      </c>
      <c r="Q80" s="49">
        <v>82.12</v>
      </c>
      <c r="R80" s="49">
        <v>82.12</v>
      </c>
      <c r="S80" s="49">
        <v>82.12</v>
      </c>
      <c r="T80" s="49">
        <v>82.12</v>
      </c>
      <c r="U80" s="49">
        <v>82.12</v>
      </c>
      <c r="V80" s="49">
        <v>82.12</v>
      </c>
      <c r="W80" s="49">
        <v>82.12</v>
      </c>
      <c r="X80" s="49">
        <v>82.12</v>
      </c>
      <c r="Y80" s="49">
        <v>82.12</v>
      </c>
      <c r="Z80" s="49">
        <v>82.12</v>
      </c>
      <c r="AA80" s="49">
        <v>82.12</v>
      </c>
      <c r="AB80" s="49">
        <v>82.12</v>
      </c>
      <c r="AC80" s="49">
        <v>82.12</v>
      </c>
      <c r="AD80" s="49">
        <v>82.12</v>
      </c>
      <c r="AE80" s="49">
        <v>82.12</v>
      </c>
      <c r="AF80" s="49">
        <v>82.12</v>
      </c>
      <c r="AG80" s="49">
        <v>82.12</v>
      </c>
      <c r="AH80" s="49">
        <v>82.12</v>
      </c>
      <c r="AI80" s="49">
        <v>82.12</v>
      </c>
      <c r="AJ80" s="49">
        <v>82.12</v>
      </c>
      <c r="AK80" s="49">
        <v>82.12</v>
      </c>
      <c r="AL80" s="49">
        <v>82.12</v>
      </c>
      <c r="AM80" s="49">
        <v>82.12</v>
      </c>
      <c r="AN80" s="49">
        <v>82.12</v>
      </c>
      <c r="AO80" s="49">
        <v>82.12</v>
      </c>
      <c r="AP80" s="49">
        <v>82.12</v>
      </c>
      <c r="AQ80" s="49">
        <v>82.12</v>
      </c>
      <c r="AR80" s="49">
        <v>82.12</v>
      </c>
      <c r="AS80" s="49">
        <v>82.12</v>
      </c>
      <c r="AT80" s="49">
        <v>82.12</v>
      </c>
      <c r="AU80" s="49">
        <v>82.12</v>
      </c>
      <c r="AV80" s="49">
        <v>82.12</v>
      </c>
      <c r="AW80" s="49">
        <v>82.12</v>
      </c>
      <c r="AX80" s="49">
        <v>82.12</v>
      </c>
      <c r="AY80" s="49">
        <v>82.12</v>
      </c>
      <c r="AZ80" s="49">
        <v>82.12</v>
      </c>
      <c r="BA80" s="49">
        <v>82.12</v>
      </c>
      <c r="BB80" s="49">
        <v>82.12</v>
      </c>
      <c r="BC80" s="49">
        <v>82.12</v>
      </c>
      <c r="BD80" s="49">
        <v>82.12</v>
      </c>
      <c r="BE80" s="49">
        <v>82.12</v>
      </c>
      <c r="BF80" s="49">
        <v>82.12</v>
      </c>
      <c r="BG80" s="49">
        <v>82.12</v>
      </c>
      <c r="BH80" s="49">
        <v>82.12</v>
      </c>
      <c r="BI80" s="49">
        <v>82.12</v>
      </c>
      <c r="BJ80" s="49">
        <v>82.12</v>
      </c>
      <c r="BK80" s="49">
        <v>82.12</v>
      </c>
      <c r="BL80" s="49">
        <v>86.19</v>
      </c>
      <c r="BM80" s="49">
        <v>84.95</v>
      </c>
      <c r="BN80" s="49">
        <v>84.95</v>
      </c>
      <c r="BO80" s="49">
        <v>84.95</v>
      </c>
      <c r="BP80" s="49">
        <v>84.95</v>
      </c>
      <c r="BQ80" s="49">
        <v>84.95</v>
      </c>
      <c r="BR80" s="49">
        <v>84.95</v>
      </c>
      <c r="BS80" s="49">
        <v>84.95</v>
      </c>
      <c r="BT80" s="49">
        <v>84.95</v>
      </c>
      <c r="BU80" s="49">
        <v>84.95</v>
      </c>
      <c r="BV80" s="49">
        <v>84.95</v>
      </c>
      <c r="BW80" s="49">
        <v>84.95</v>
      </c>
      <c r="BX80" s="49">
        <v>84.95</v>
      </c>
      <c r="BY80" s="49">
        <v>89.16</v>
      </c>
      <c r="BZ80" s="49">
        <v>89.16</v>
      </c>
      <c r="CA80" s="49">
        <v>89.16</v>
      </c>
      <c r="CB80" s="49">
        <v>89.16</v>
      </c>
      <c r="CC80" s="49">
        <v>89.16</v>
      </c>
      <c r="CD80" s="49">
        <v>89.16</v>
      </c>
      <c r="CE80" s="49">
        <v>89.16</v>
      </c>
      <c r="CF80" s="49">
        <v>89.16</v>
      </c>
      <c r="CG80" s="49">
        <v>89.16</v>
      </c>
      <c r="CH80" s="49">
        <v>89.16</v>
      </c>
      <c r="CI80" s="49">
        <v>89.16</v>
      </c>
      <c r="CJ80" s="49">
        <v>89.16</v>
      </c>
      <c r="CK80" s="49">
        <v>89.16</v>
      </c>
      <c r="CL80" s="49">
        <v>89.16</v>
      </c>
      <c r="CM80" s="49">
        <v>89.16</v>
      </c>
      <c r="CN80" s="49">
        <v>89.16</v>
      </c>
      <c r="CO80" s="49">
        <v>89.16</v>
      </c>
      <c r="CP80" s="49">
        <v>89.16</v>
      </c>
      <c r="CQ80" s="49">
        <v>89.16</v>
      </c>
      <c r="CR80" s="49">
        <v>89.16</v>
      </c>
      <c r="CS80" s="49">
        <v>89.16</v>
      </c>
      <c r="CT80" s="49">
        <v>89.16</v>
      </c>
      <c r="CU80" s="49">
        <v>89.16</v>
      </c>
      <c r="CV80" s="49">
        <v>89.16</v>
      </c>
      <c r="CW80" s="49">
        <v>91.81</v>
      </c>
      <c r="CX80" s="49">
        <v>91.81</v>
      </c>
      <c r="CY80" s="49">
        <v>91.81</v>
      </c>
      <c r="CZ80" s="49">
        <v>91.81</v>
      </c>
      <c r="DA80" s="49">
        <v>91.81</v>
      </c>
      <c r="DB80" s="49">
        <v>91.81</v>
      </c>
      <c r="DC80" s="49">
        <v>91.81</v>
      </c>
      <c r="DD80" s="49">
        <v>91.81</v>
      </c>
      <c r="DE80" s="49">
        <v>91.81</v>
      </c>
      <c r="DF80" s="49">
        <v>91.81</v>
      </c>
      <c r="DG80" s="49">
        <v>91.81</v>
      </c>
      <c r="DH80" s="49">
        <v>91.81</v>
      </c>
      <c r="DI80" s="49">
        <v>93.45</v>
      </c>
      <c r="DJ80" s="49">
        <v>93.45</v>
      </c>
      <c r="DK80" s="49">
        <v>93.45</v>
      </c>
      <c r="DL80" s="49">
        <v>93.45</v>
      </c>
      <c r="DM80" s="49">
        <v>93.45</v>
      </c>
      <c r="DN80" s="49">
        <v>93.45</v>
      </c>
      <c r="DO80" s="49">
        <v>93.45</v>
      </c>
      <c r="DP80" s="49">
        <v>93.45</v>
      </c>
      <c r="DQ80" s="34">
        <v>17</v>
      </c>
      <c r="DR80" s="42" t="s">
        <v>101</v>
      </c>
      <c r="EB80" s="23"/>
      <c r="EK80" s="35"/>
      <c r="EL80" s="35"/>
      <c r="EM80" s="35"/>
      <c r="EN80" s="35"/>
      <c r="EO80" s="35"/>
      <c r="EP80" s="35"/>
    </row>
    <row r="81" spans="1:146" s="34" customFormat="1" x14ac:dyDescent="0.5">
      <c r="A81">
        <v>90734</v>
      </c>
      <c r="B81" t="s">
        <v>120</v>
      </c>
      <c r="C81" s="38" t="s">
        <v>121</v>
      </c>
      <c r="D81" s="49">
        <v>0</v>
      </c>
      <c r="E81" s="49">
        <v>0</v>
      </c>
      <c r="F81" s="49">
        <v>0</v>
      </c>
      <c r="G81" s="49">
        <v>0</v>
      </c>
      <c r="H81" s="49">
        <v>0</v>
      </c>
      <c r="I81" s="49">
        <v>0</v>
      </c>
      <c r="J81" s="49">
        <v>0</v>
      </c>
      <c r="K81" s="49">
        <v>0</v>
      </c>
      <c r="L81" s="49">
        <v>0</v>
      </c>
      <c r="M81" s="49">
        <v>0</v>
      </c>
      <c r="N81" s="49">
        <v>0</v>
      </c>
      <c r="O81" s="49">
        <v>0</v>
      </c>
      <c r="P81" s="49">
        <v>0</v>
      </c>
      <c r="Q81" s="49">
        <v>0</v>
      </c>
      <c r="R81" s="49">
        <v>82.12</v>
      </c>
      <c r="S81" s="49">
        <v>82.12</v>
      </c>
      <c r="T81" s="49">
        <v>82.12</v>
      </c>
      <c r="U81" s="49">
        <v>82.12</v>
      </c>
      <c r="V81" s="49">
        <v>82.12</v>
      </c>
      <c r="W81" s="49">
        <v>82.12</v>
      </c>
      <c r="X81" s="49">
        <v>82.12</v>
      </c>
      <c r="Y81" s="49">
        <v>82.12</v>
      </c>
      <c r="Z81" s="49">
        <v>82.12</v>
      </c>
      <c r="AA81" s="49">
        <v>82.12</v>
      </c>
      <c r="AB81" s="49">
        <v>82.12</v>
      </c>
      <c r="AC81" s="49">
        <v>82.12</v>
      </c>
      <c r="AD81" s="49">
        <v>82.12</v>
      </c>
      <c r="AE81" s="49">
        <v>82.12</v>
      </c>
      <c r="AF81" s="49">
        <v>82.12</v>
      </c>
      <c r="AG81" s="49">
        <v>82.12</v>
      </c>
      <c r="AH81" s="49">
        <v>82.12</v>
      </c>
      <c r="AI81" s="49">
        <v>82.12</v>
      </c>
      <c r="AJ81" s="49">
        <v>82.12</v>
      </c>
      <c r="AK81" s="49">
        <v>82.12</v>
      </c>
      <c r="AL81" s="49">
        <v>84.56</v>
      </c>
      <c r="AM81" s="49">
        <v>82.12</v>
      </c>
      <c r="AN81" s="49">
        <v>82.12</v>
      </c>
      <c r="AO81" s="49">
        <v>82.12</v>
      </c>
      <c r="AP81" s="49">
        <v>82.12</v>
      </c>
      <c r="AQ81" s="49">
        <v>82.12</v>
      </c>
      <c r="AR81" s="49">
        <v>82.12</v>
      </c>
      <c r="AS81" s="49">
        <v>82.12</v>
      </c>
      <c r="AT81" s="49">
        <v>82.12</v>
      </c>
      <c r="AU81" s="49">
        <v>82.12</v>
      </c>
      <c r="AV81" s="49">
        <v>82.12</v>
      </c>
      <c r="AW81" s="49">
        <v>82.12</v>
      </c>
      <c r="AX81" s="49">
        <v>82.12</v>
      </c>
      <c r="AY81" s="49">
        <v>82.12</v>
      </c>
      <c r="AZ81" s="49">
        <v>83.42</v>
      </c>
      <c r="BA81" s="49">
        <v>82.12</v>
      </c>
      <c r="BB81" s="49">
        <v>82.12</v>
      </c>
      <c r="BC81" s="49">
        <v>82.12</v>
      </c>
      <c r="BD81" s="49">
        <v>82.12</v>
      </c>
      <c r="BE81" s="49">
        <v>82.12</v>
      </c>
      <c r="BF81" s="49">
        <v>82.12</v>
      </c>
      <c r="BG81" s="49">
        <v>82.12</v>
      </c>
      <c r="BH81" s="49">
        <v>82.12</v>
      </c>
      <c r="BI81" s="49">
        <v>82.12</v>
      </c>
      <c r="BJ81" s="49">
        <v>82.12</v>
      </c>
      <c r="BK81" s="49">
        <v>82.12</v>
      </c>
      <c r="BL81" s="49">
        <v>84.56</v>
      </c>
      <c r="BM81" s="49">
        <v>84.56</v>
      </c>
      <c r="BN81" s="49">
        <v>84.56</v>
      </c>
      <c r="BO81" s="49">
        <v>84.56</v>
      </c>
      <c r="BP81" s="49">
        <v>84.56</v>
      </c>
      <c r="BQ81" s="49">
        <v>84.56</v>
      </c>
      <c r="BR81" s="49">
        <v>84.56</v>
      </c>
      <c r="BS81" s="49">
        <v>83.56</v>
      </c>
      <c r="BT81" s="49">
        <v>83.56</v>
      </c>
      <c r="BU81" s="49">
        <v>83.56</v>
      </c>
      <c r="BV81" s="49">
        <v>83.56</v>
      </c>
      <c r="BW81" s="49">
        <v>83.56</v>
      </c>
      <c r="BX81" s="49">
        <v>83.56</v>
      </c>
      <c r="BY81" s="49">
        <v>85.22</v>
      </c>
      <c r="BZ81" s="49">
        <v>85.22</v>
      </c>
      <c r="CA81" s="49">
        <v>85.22</v>
      </c>
      <c r="CB81" s="49">
        <v>85.22</v>
      </c>
      <c r="CC81" s="49">
        <v>68.319999999999993</v>
      </c>
      <c r="CD81" s="49">
        <v>68.319999999999993</v>
      </c>
      <c r="CE81" s="49">
        <v>68.319999999999993</v>
      </c>
      <c r="CF81" s="49">
        <v>68.319999999999993</v>
      </c>
      <c r="CG81" s="49">
        <v>68.319999999999993</v>
      </c>
      <c r="CH81" s="49">
        <v>68.319999999999993</v>
      </c>
      <c r="CI81" s="49">
        <v>68.319999999999993</v>
      </c>
      <c r="CJ81" s="49">
        <v>68.319999999999993</v>
      </c>
      <c r="CK81" s="49">
        <v>89.44</v>
      </c>
      <c r="CL81" s="49">
        <v>89.44</v>
      </c>
      <c r="CM81" s="49">
        <v>89.44</v>
      </c>
      <c r="CN81" s="49">
        <v>89.44</v>
      </c>
      <c r="CO81" s="49">
        <v>89.44</v>
      </c>
      <c r="CP81" s="49">
        <v>89.44</v>
      </c>
      <c r="CQ81" s="49">
        <v>89.44</v>
      </c>
      <c r="CR81" s="49">
        <v>89.44</v>
      </c>
      <c r="CS81" s="49">
        <v>89.44</v>
      </c>
      <c r="CT81" s="49">
        <v>89.44</v>
      </c>
      <c r="CU81" s="49">
        <v>89.44</v>
      </c>
      <c r="CV81" s="49">
        <v>89.44</v>
      </c>
      <c r="CW81" s="49">
        <v>0</v>
      </c>
      <c r="CX81" s="49">
        <v>0</v>
      </c>
      <c r="CY81" s="49">
        <v>0</v>
      </c>
      <c r="CZ81" s="49">
        <v>0</v>
      </c>
      <c r="DA81" s="49">
        <v>0</v>
      </c>
      <c r="DB81" s="49">
        <v>0</v>
      </c>
      <c r="DC81" s="49">
        <v>0</v>
      </c>
      <c r="DD81" s="49">
        <v>0</v>
      </c>
      <c r="DE81" s="49">
        <v>0</v>
      </c>
      <c r="DF81" s="49">
        <v>0</v>
      </c>
      <c r="DG81" s="49">
        <v>0</v>
      </c>
      <c r="DH81" s="49">
        <v>0</v>
      </c>
      <c r="DI81" s="49">
        <v>0</v>
      </c>
      <c r="DJ81" s="49">
        <v>0</v>
      </c>
      <c r="DK81" s="49">
        <v>0</v>
      </c>
      <c r="DL81" s="49">
        <v>0</v>
      </c>
      <c r="DM81" s="49">
        <v>0</v>
      </c>
      <c r="DN81" s="49">
        <v>0</v>
      </c>
      <c r="DO81" s="49">
        <v>0</v>
      </c>
      <c r="DP81" s="49">
        <v>0</v>
      </c>
      <c r="DQ81" s="34">
        <v>18</v>
      </c>
      <c r="DR81" s="42"/>
      <c r="EB81" s="23"/>
      <c r="EK81" s="35"/>
      <c r="EL81" s="35"/>
      <c r="EM81" s="35"/>
      <c r="EN81" s="35"/>
      <c r="EO81" s="35"/>
      <c r="EP81" s="35"/>
    </row>
    <row r="82" spans="1:146" s="34" customFormat="1" x14ac:dyDescent="0.5">
      <c r="A82">
        <v>90734</v>
      </c>
      <c r="B82" t="s">
        <v>46</v>
      </c>
      <c r="C82" s="38" t="s">
        <v>122</v>
      </c>
      <c r="D82" s="49">
        <v>0</v>
      </c>
      <c r="E82" s="49">
        <v>0</v>
      </c>
      <c r="F82" s="49">
        <v>0</v>
      </c>
      <c r="G82" s="49">
        <v>0</v>
      </c>
      <c r="H82" s="49">
        <v>0</v>
      </c>
      <c r="I82" s="49">
        <v>0</v>
      </c>
      <c r="J82" s="49">
        <v>0</v>
      </c>
      <c r="K82" s="49">
        <v>0</v>
      </c>
      <c r="L82" s="49">
        <v>0</v>
      </c>
      <c r="M82" s="49">
        <v>0</v>
      </c>
      <c r="N82" s="49">
        <v>0</v>
      </c>
      <c r="O82" s="49">
        <v>0</v>
      </c>
      <c r="P82" s="49">
        <v>0</v>
      </c>
      <c r="Q82" s="49">
        <v>0</v>
      </c>
      <c r="R82" s="49">
        <v>0</v>
      </c>
      <c r="S82" s="49">
        <v>0</v>
      </c>
      <c r="T82" s="49">
        <v>0</v>
      </c>
      <c r="U82" s="49">
        <v>0</v>
      </c>
      <c r="V82" s="49">
        <v>0</v>
      </c>
      <c r="W82" s="49">
        <v>0</v>
      </c>
      <c r="X82" s="49">
        <v>0</v>
      </c>
      <c r="Y82" s="49">
        <v>0</v>
      </c>
      <c r="Z82" s="49">
        <v>0</v>
      </c>
      <c r="AA82" s="49">
        <v>0</v>
      </c>
      <c r="AB82" s="49">
        <v>0</v>
      </c>
      <c r="AC82" s="49">
        <v>0</v>
      </c>
      <c r="AD82" s="49">
        <v>0</v>
      </c>
      <c r="AE82" s="49">
        <v>0</v>
      </c>
      <c r="AF82" s="49">
        <v>0</v>
      </c>
      <c r="AG82" s="49">
        <v>0</v>
      </c>
      <c r="AH82" s="49">
        <v>0</v>
      </c>
      <c r="AI82" s="49">
        <v>0</v>
      </c>
      <c r="AJ82" s="49">
        <v>0</v>
      </c>
      <c r="AK82" s="49">
        <v>0</v>
      </c>
      <c r="AL82" s="49">
        <v>0</v>
      </c>
      <c r="AM82" s="49">
        <v>0</v>
      </c>
      <c r="AN82" s="49">
        <v>0</v>
      </c>
      <c r="AO82" s="49">
        <v>0</v>
      </c>
      <c r="AP82" s="49">
        <v>0</v>
      </c>
      <c r="AQ82" s="49">
        <v>0</v>
      </c>
      <c r="AR82" s="49">
        <v>0</v>
      </c>
      <c r="AS82" s="49">
        <v>0</v>
      </c>
      <c r="AT82" s="49">
        <v>0</v>
      </c>
      <c r="AU82" s="49">
        <v>0</v>
      </c>
      <c r="AV82" s="49">
        <v>0</v>
      </c>
      <c r="AW82" s="49">
        <v>0</v>
      </c>
      <c r="AX82" s="49">
        <v>0</v>
      </c>
      <c r="AY82" s="49">
        <v>0</v>
      </c>
      <c r="AZ82" s="49">
        <v>0</v>
      </c>
      <c r="BA82" s="49">
        <v>0</v>
      </c>
      <c r="BB82" s="49">
        <v>0</v>
      </c>
      <c r="BC82" s="49">
        <v>0</v>
      </c>
      <c r="BD82" s="49">
        <v>0</v>
      </c>
      <c r="BE82" s="49">
        <v>0</v>
      </c>
      <c r="BF82" s="49">
        <v>0</v>
      </c>
      <c r="BG82" s="49">
        <v>0</v>
      </c>
      <c r="BH82" s="49"/>
      <c r="BI82" s="49"/>
      <c r="BJ82" s="49"/>
      <c r="BK82" s="49"/>
      <c r="BL82" s="49">
        <v>0</v>
      </c>
      <c r="BM82" s="49">
        <v>0</v>
      </c>
      <c r="BN82" s="49">
        <v>0</v>
      </c>
      <c r="BO82" s="49">
        <v>0</v>
      </c>
      <c r="BP82" s="49">
        <v>0</v>
      </c>
      <c r="BQ82" s="49">
        <v>0</v>
      </c>
      <c r="BR82" s="49">
        <v>0</v>
      </c>
      <c r="BS82" s="49">
        <v>0</v>
      </c>
      <c r="BT82" s="49">
        <v>0</v>
      </c>
      <c r="BU82" s="49">
        <v>0</v>
      </c>
      <c r="BV82" s="49">
        <v>0</v>
      </c>
      <c r="BW82" s="49">
        <v>0</v>
      </c>
      <c r="BX82" s="49">
        <v>0</v>
      </c>
      <c r="BY82" s="49">
        <v>0</v>
      </c>
      <c r="BZ82" s="49">
        <v>0</v>
      </c>
      <c r="CA82" s="49">
        <v>0</v>
      </c>
      <c r="CB82" s="49">
        <v>0</v>
      </c>
      <c r="CC82" s="49">
        <v>0</v>
      </c>
      <c r="CD82" s="49">
        <v>0</v>
      </c>
      <c r="CE82" s="49">
        <v>0</v>
      </c>
      <c r="CF82" s="49">
        <v>0</v>
      </c>
      <c r="CG82" s="49">
        <v>0</v>
      </c>
      <c r="CH82" s="49">
        <v>0</v>
      </c>
      <c r="CI82" s="49">
        <v>0</v>
      </c>
      <c r="CJ82" s="49">
        <v>0</v>
      </c>
      <c r="CK82" s="49">
        <v>0</v>
      </c>
      <c r="CL82" s="49">
        <v>0</v>
      </c>
      <c r="CM82" s="49">
        <v>0</v>
      </c>
      <c r="CN82" s="49">
        <v>71.7</v>
      </c>
      <c r="CO82" s="49">
        <v>71.7</v>
      </c>
      <c r="CP82" s="49">
        <v>71.7</v>
      </c>
      <c r="CQ82" s="49">
        <v>71.7</v>
      </c>
      <c r="CR82" s="49">
        <v>71.7</v>
      </c>
      <c r="CS82" s="49">
        <v>71.7</v>
      </c>
      <c r="CT82" s="49">
        <v>71.7</v>
      </c>
      <c r="CU82" s="49">
        <v>71.7</v>
      </c>
      <c r="CV82" s="49">
        <v>71.7</v>
      </c>
      <c r="CW82" s="49">
        <v>92.1</v>
      </c>
      <c r="CX82" s="49">
        <v>92.1</v>
      </c>
      <c r="CY82" s="49">
        <v>92.1</v>
      </c>
      <c r="CZ82" s="49">
        <v>92.1</v>
      </c>
      <c r="DA82" s="49">
        <v>73.83</v>
      </c>
      <c r="DB82" s="49">
        <v>73.83</v>
      </c>
      <c r="DC82" s="49">
        <v>73.83</v>
      </c>
      <c r="DD82" s="49">
        <v>73.83</v>
      </c>
      <c r="DE82" s="49">
        <v>73.83</v>
      </c>
      <c r="DF82" s="49">
        <v>73.83</v>
      </c>
      <c r="DG82" s="49">
        <v>73.83</v>
      </c>
      <c r="DH82" s="49">
        <v>73.83</v>
      </c>
      <c r="DI82" s="49">
        <v>94.84</v>
      </c>
      <c r="DJ82" s="49">
        <v>94.84</v>
      </c>
      <c r="DK82" s="49">
        <v>94.84</v>
      </c>
      <c r="DL82" s="49">
        <v>94.84</v>
      </c>
      <c r="DM82" s="49">
        <v>76.02</v>
      </c>
      <c r="DN82" s="49">
        <v>76.02</v>
      </c>
      <c r="DO82" s="49">
        <v>76.02</v>
      </c>
      <c r="DP82" s="49">
        <v>76.02</v>
      </c>
      <c r="DR82" s="42"/>
      <c r="EB82" s="23"/>
      <c r="EK82" s="35"/>
      <c r="EL82" s="35"/>
      <c r="EM82" s="35"/>
      <c r="EN82" s="35"/>
      <c r="EO82" s="35"/>
      <c r="EP82" s="35"/>
    </row>
    <row r="83" spans="1:146" s="34" customFormat="1" x14ac:dyDescent="0.5">
      <c r="A83">
        <v>90620</v>
      </c>
      <c r="B83" s="26" t="s">
        <v>304</v>
      </c>
      <c r="C83" s="38" t="s">
        <v>123</v>
      </c>
      <c r="D83" s="49">
        <v>0</v>
      </c>
      <c r="E83" s="49">
        <v>0</v>
      </c>
      <c r="F83" s="49">
        <v>0</v>
      </c>
      <c r="G83" s="49">
        <v>0</v>
      </c>
      <c r="H83" s="49">
        <v>0</v>
      </c>
      <c r="I83" s="49">
        <v>0</v>
      </c>
      <c r="J83" s="49">
        <v>0</v>
      </c>
      <c r="K83" s="49">
        <v>0</v>
      </c>
      <c r="L83" s="49">
        <v>0</v>
      </c>
      <c r="M83" s="49">
        <v>0</v>
      </c>
      <c r="N83" s="49">
        <v>0</v>
      </c>
      <c r="O83" s="49">
        <v>0</v>
      </c>
      <c r="P83" s="49">
        <v>0</v>
      </c>
      <c r="Q83" s="49">
        <v>0</v>
      </c>
      <c r="R83" s="49">
        <v>0</v>
      </c>
      <c r="S83" s="49">
        <v>0</v>
      </c>
      <c r="T83" s="49">
        <v>0</v>
      </c>
      <c r="U83" s="49">
        <v>0</v>
      </c>
      <c r="V83" s="49">
        <v>0</v>
      </c>
      <c r="W83" s="49">
        <v>0</v>
      </c>
      <c r="X83" s="49">
        <v>0</v>
      </c>
      <c r="Y83" s="49">
        <v>0</v>
      </c>
      <c r="Z83" s="49">
        <v>0</v>
      </c>
      <c r="AA83" s="49">
        <v>0</v>
      </c>
      <c r="AB83" s="49">
        <v>0</v>
      </c>
      <c r="AC83" s="49">
        <v>0</v>
      </c>
      <c r="AD83" s="49">
        <v>0</v>
      </c>
      <c r="AE83" s="49">
        <v>0</v>
      </c>
      <c r="AF83" s="49">
        <v>0</v>
      </c>
      <c r="AG83" s="49">
        <v>0</v>
      </c>
      <c r="AH83" s="49">
        <v>0</v>
      </c>
      <c r="AI83" s="49">
        <v>0</v>
      </c>
      <c r="AJ83" s="49">
        <v>0</v>
      </c>
      <c r="AK83" s="49">
        <v>0</v>
      </c>
      <c r="AL83" s="49">
        <v>0</v>
      </c>
      <c r="AM83" s="49">
        <v>0</v>
      </c>
      <c r="AN83" s="49">
        <v>0</v>
      </c>
      <c r="AO83" s="49">
        <v>0</v>
      </c>
      <c r="AP83" s="49">
        <v>0</v>
      </c>
      <c r="AQ83" s="49">
        <v>0</v>
      </c>
      <c r="AR83" s="49">
        <v>0</v>
      </c>
      <c r="AS83" s="49">
        <v>0</v>
      </c>
      <c r="AT83" s="49">
        <v>0</v>
      </c>
      <c r="AU83" s="49">
        <v>0</v>
      </c>
      <c r="AV83" s="49">
        <v>0</v>
      </c>
      <c r="AW83" s="49">
        <v>0</v>
      </c>
      <c r="AX83" s="49">
        <v>0</v>
      </c>
      <c r="AY83" s="49">
        <v>0</v>
      </c>
      <c r="AZ83" s="49">
        <v>0</v>
      </c>
      <c r="BA83" s="49">
        <v>0</v>
      </c>
      <c r="BB83" s="49">
        <v>0</v>
      </c>
      <c r="BC83" s="49">
        <v>0</v>
      </c>
      <c r="BD83" s="49">
        <v>0</v>
      </c>
      <c r="BE83" s="49">
        <v>0</v>
      </c>
      <c r="BF83" s="49">
        <v>0</v>
      </c>
      <c r="BG83" s="49">
        <v>0</v>
      </c>
      <c r="BH83" s="49"/>
      <c r="BI83" s="49"/>
      <c r="BJ83" s="49"/>
      <c r="BK83" s="49"/>
      <c r="BL83" s="49">
        <v>0</v>
      </c>
      <c r="BM83" s="49">
        <v>0</v>
      </c>
      <c r="BN83" s="49">
        <v>0</v>
      </c>
      <c r="BO83" s="49">
        <v>0</v>
      </c>
      <c r="BP83" s="49">
        <v>0</v>
      </c>
      <c r="BQ83" s="49">
        <v>122.95</v>
      </c>
      <c r="BR83" s="49">
        <v>122.95</v>
      </c>
      <c r="BS83" s="49">
        <v>122.95</v>
      </c>
      <c r="BT83" s="49">
        <v>122.95</v>
      </c>
      <c r="BU83" s="49">
        <v>122.95</v>
      </c>
      <c r="BV83" s="49">
        <v>122.95</v>
      </c>
      <c r="BW83" s="49">
        <v>122.95</v>
      </c>
      <c r="BX83" s="49">
        <v>122.95</v>
      </c>
      <c r="BY83" s="49">
        <v>122.95</v>
      </c>
      <c r="BZ83" s="49">
        <v>122.95</v>
      </c>
      <c r="CA83" s="49">
        <v>122.95</v>
      </c>
      <c r="CB83" s="49">
        <v>122.95</v>
      </c>
      <c r="CC83" s="49">
        <v>122.95</v>
      </c>
      <c r="CD83" s="49">
        <v>122.95</v>
      </c>
      <c r="CE83" s="49">
        <v>122.95</v>
      </c>
      <c r="CF83" s="49">
        <v>98.51</v>
      </c>
      <c r="CG83" s="49">
        <v>98.51</v>
      </c>
      <c r="CH83" s="49">
        <v>98.51</v>
      </c>
      <c r="CI83" s="49">
        <v>98.51</v>
      </c>
      <c r="CJ83" s="49">
        <v>98.51</v>
      </c>
      <c r="CK83" s="49">
        <v>122.95</v>
      </c>
      <c r="CL83" s="49">
        <v>122.95</v>
      </c>
      <c r="CM83" s="49">
        <v>122.95</v>
      </c>
      <c r="CN83" s="49">
        <v>98.51</v>
      </c>
      <c r="CO83" s="49">
        <v>98.51</v>
      </c>
      <c r="CP83" s="49">
        <v>98.51</v>
      </c>
      <c r="CQ83" s="49">
        <v>98.51</v>
      </c>
      <c r="CR83" s="49">
        <v>98.51</v>
      </c>
      <c r="CS83" s="49">
        <v>98.51</v>
      </c>
      <c r="CT83" s="49">
        <v>98.51</v>
      </c>
      <c r="CU83" s="49">
        <v>98.51</v>
      </c>
      <c r="CV83" s="49">
        <v>98.51</v>
      </c>
      <c r="CW83" s="49">
        <v>129.06</v>
      </c>
      <c r="CX83" s="49">
        <v>129.06</v>
      </c>
      <c r="CY83" s="49">
        <v>129.06</v>
      </c>
      <c r="CZ83" s="49">
        <v>129.06</v>
      </c>
      <c r="DA83" s="49">
        <v>103.4</v>
      </c>
      <c r="DB83" s="49">
        <v>103.4</v>
      </c>
      <c r="DC83" s="49">
        <v>103.4</v>
      </c>
      <c r="DD83" s="49">
        <v>103.4</v>
      </c>
      <c r="DE83" s="49">
        <v>103.4</v>
      </c>
      <c r="DF83" s="49">
        <v>103.4</v>
      </c>
      <c r="DG83" s="49">
        <v>103.4</v>
      </c>
      <c r="DH83" s="49">
        <v>103.4</v>
      </c>
      <c r="DI83" s="49">
        <v>135.47999999999999</v>
      </c>
      <c r="DJ83" s="49">
        <v>135.47999999999999</v>
      </c>
      <c r="DK83" s="49">
        <v>135.47999999999999</v>
      </c>
      <c r="DL83" s="49">
        <v>135.47999999999999</v>
      </c>
      <c r="DM83" s="49">
        <v>108.53</v>
      </c>
      <c r="DN83" s="49">
        <v>108.53</v>
      </c>
      <c r="DO83" s="49">
        <v>108.53</v>
      </c>
      <c r="DP83" s="49">
        <v>108.53</v>
      </c>
      <c r="DR83" s="42"/>
      <c r="EB83" s="23"/>
      <c r="EK83" s="35"/>
      <c r="EL83" s="35"/>
      <c r="EM83" s="35"/>
      <c r="EN83" s="35"/>
      <c r="EO83" s="35"/>
      <c r="EP83" s="35"/>
    </row>
    <row r="84" spans="1:146" s="23" customFormat="1" x14ac:dyDescent="0.5">
      <c r="A84">
        <v>90621</v>
      </c>
      <c r="B84" t="s">
        <v>41</v>
      </c>
      <c r="C84" s="38" t="s">
        <v>123</v>
      </c>
      <c r="D84" s="49">
        <v>0</v>
      </c>
      <c r="E84" s="49">
        <v>0</v>
      </c>
      <c r="F84" s="49">
        <v>0</v>
      </c>
      <c r="G84" s="49">
        <v>0</v>
      </c>
      <c r="H84" s="49">
        <v>0</v>
      </c>
      <c r="I84" s="49">
        <v>0</v>
      </c>
      <c r="J84" s="49">
        <v>0</v>
      </c>
      <c r="K84" s="49">
        <v>0</v>
      </c>
      <c r="L84" s="49">
        <v>0</v>
      </c>
      <c r="M84" s="49">
        <v>0</v>
      </c>
      <c r="N84" s="49">
        <v>0</v>
      </c>
      <c r="O84" s="49">
        <v>0</v>
      </c>
      <c r="P84" s="49">
        <v>0</v>
      </c>
      <c r="Q84" s="49">
        <v>0</v>
      </c>
      <c r="R84" s="49">
        <v>0</v>
      </c>
      <c r="S84" s="49">
        <v>0</v>
      </c>
      <c r="T84" s="49">
        <v>0</v>
      </c>
      <c r="U84" s="49">
        <v>0</v>
      </c>
      <c r="V84" s="49">
        <v>0</v>
      </c>
      <c r="W84" s="49">
        <v>0</v>
      </c>
      <c r="X84" s="49">
        <v>0</v>
      </c>
      <c r="Y84" s="49">
        <v>0</v>
      </c>
      <c r="Z84" s="49">
        <v>0</v>
      </c>
      <c r="AA84" s="49">
        <v>0</v>
      </c>
      <c r="AB84" s="49">
        <v>0</v>
      </c>
      <c r="AC84" s="49">
        <v>0</v>
      </c>
      <c r="AD84" s="49">
        <v>0</v>
      </c>
      <c r="AE84" s="49">
        <v>0</v>
      </c>
      <c r="AF84" s="49">
        <v>0</v>
      </c>
      <c r="AG84" s="49">
        <v>0</v>
      </c>
      <c r="AH84" s="49">
        <v>0</v>
      </c>
      <c r="AI84" s="49">
        <v>0</v>
      </c>
      <c r="AJ84" s="49">
        <v>0</v>
      </c>
      <c r="AK84" s="49">
        <v>0</v>
      </c>
      <c r="AL84" s="49">
        <v>0</v>
      </c>
      <c r="AM84" s="49">
        <v>0</v>
      </c>
      <c r="AN84" s="49">
        <v>0</v>
      </c>
      <c r="AO84" s="49">
        <v>0</v>
      </c>
      <c r="AP84" s="49">
        <v>0</v>
      </c>
      <c r="AQ84" s="49">
        <v>0</v>
      </c>
      <c r="AR84" s="49">
        <v>0</v>
      </c>
      <c r="AS84" s="49">
        <v>0</v>
      </c>
      <c r="AT84" s="49">
        <v>0</v>
      </c>
      <c r="AU84" s="49">
        <v>0</v>
      </c>
      <c r="AV84" s="49">
        <v>0</v>
      </c>
      <c r="AW84" s="49">
        <v>0</v>
      </c>
      <c r="AX84" s="49">
        <v>0</v>
      </c>
      <c r="AY84" s="49">
        <v>0</v>
      </c>
      <c r="AZ84" s="49">
        <v>0</v>
      </c>
      <c r="BA84" s="49">
        <v>0</v>
      </c>
      <c r="BB84" s="49">
        <v>0</v>
      </c>
      <c r="BC84" s="49">
        <v>0</v>
      </c>
      <c r="BD84" s="49">
        <v>0</v>
      </c>
      <c r="BE84" s="49">
        <v>0</v>
      </c>
      <c r="BF84" s="49">
        <v>0</v>
      </c>
      <c r="BG84" s="49">
        <v>0</v>
      </c>
      <c r="BH84" s="49"/>
      <c r="BI84" s="49"/>
      <c r="BJ84" s="49"/>
      <c r="BK84" s="49"/>
      <c r="BL84" s="49">
        <v>0</v>
      </c>
      <c r="BM84" s="49">
        <v>0</v>
      </c>
      <c r="BN84" s="49">
        <v>0</v>
      </c>
      <c r="BO84" s="49">
        <v>0</v>
      </c>
      <c r="BP84" s="49">
        <v>0</v>
      </c>
      <c r="BQ84" s="49">
        <v>0</v>
      </c>
      <c r="BR84" s="49">
        <v>0</v>
      </c>
      <c r="BS84" s="49">
        <v>0</v>
      </c>
      <c r="BT84" s="49">
        <v>0</v>
      </c>
      <c r="BU84" s="49">
        <v>0</v>
      </c>
      <c r="BV84" s="49">
        <v>0</v>
      </c>
      <c r="BW84" s="49">
        <v>0</v>
      </c>
      <c r="BX84" s="49">
        <v>0</v>
      </c>
      <c r="BY84" s="49">
        <v>0</v>
      </c>
      <c r="BZ84" s="49">
        <v>0</v>
      </c>
      <c r="CA84" s="49">
        <v>95.75</v>
      </c>
      <c r="CB84" s="49">
        <v>95.75</v>
      </c>
      <c r="CC84" s="49">
        <v>95.75</v>
      </c>
      <c r="CD84" s="49">
        <v>95.75</v>
      </c>
      <c r="CE84" s="49">
        <v>95.75</v>
      </c>
      <c r="CF84" s="49">
        <v>95.75</v>
      </c>
      <c r="CG84" s="49">
        <v>95.75</v>
      </c>
      <c r="CH84" s="49">
        <v>95.75</v>
      </c>
      <c r="CI84" s="49">
        <v>95.75</v>
      </c>
      <c r="CJ84" s="49">
        <v>95.75</v>
      </c>
      <c r="CK84" s="49">
        <v>100.98</v>
      </c>
      <c r="CL84" s="49">
        <v>100.98</v>
      </c>
      <c r="CM84" s="49">
        <v>100.98</v>
      </c>
      <c r="CN84" s="49">
        <v>100.98</v>
      </c>
      <c r="CO84" s="49">
        <v>100.98</v>
      </c>
      <c r="CP84" s="49">
        <v>100.98</v>
      </c>
      <c r="CQ84" s="49">
        <v>100.98</v>
      </c>
      <c r="CR84" s="49">
        <v>100.98</v>
      </c>
      <c r="CS84" s="49">
        <v>100.98</v>
      </c>
      <c r="CT84" s="49">
        <v>100.98</v>
      </c>
      <c r="CU84" s="49">
        <v>100.98</v>
      </c>
      <c r="CV84" s="49">
        <v>100.98</v>
      </c>
      <c r="CW84" s="49">
        <v>104.79</v>
      </c>
      <c r="CX84" s="49">
        <v>104.79</v>
      </c>
      <c r="CY84" s="49">
        <v>104.79</v>
      </c>
      <c r="CZ84" s="49">
        <v>104.79</v>
      </c>
      <c r="DA84" s="49">
        <v>104.79</v>
      </c>
      <c r="DB84" s="49">
        <v>104.79</v>
      </c>
      <c r="DC84" s="49">
        <v>104.79</v>
      </c>
      <c r="DD84" s="49">
        <v>104.79</v>
      </c>
      <c r="DE84" s="49">
        <v>104.79</v>
      </c>
      <c r="DF84" s="49">
        <v>104.79</v>
      </c>
      <c r="DG84" s="49">
        <v>104.79</v>
      </c>
      <c r="DH84" s="49">
        <v>104.79</v>
      </c>
      <c r="DI84" s="49">
        <v>108.95</v>
      </c>
      <c r="DJ84" s="49">
        <v>108.95</v>
      </c>
      <c r="DK84" s="49">
        <v>108.95</v>
      </c>
      <c r="DL84" s="49">
        <v>108.95</v>
      </c>
      <c r="DM84" s="49">
        <v>108.95</v>
      </c>
      <c r="DN84" s="49">
        <v>108.95</v>
      </c>
      <c r="DO84" s="49">
        <v>108.95</v>
      </c>
      <c r="DP84" s="49">
        <v>108.95</v>
      </c>
      <c r="DR84" s="44"/>
      <c r="EK84" s="45"/>
      <c r="EL84" s="45"/>
      <c r="EM84" s="45"/>
      <c r="EN84" s="45"/>
      <c r="EO84" s="45"/>
      <c r="EP84" s="45"/>
    </row>
    <row r="85" spans="1:146" s="34" customFormat="1" x14ac:dyDescent="0.5">
      <c r="A85">
        <v>90707</v>
      </c>
      <c r="B85" t="s">
        <v>47</v>
      </c>
      <c r="C85" s="38" t="s">
        <v>124</v>
      </c>
      <c r="D85" s="49">
        <v>18.637</v>
      </c>
      <c r="E85" s="49">
        <v>18.637</v>
      </c>
      <c r="F85" s="49">
        <v>18.637</v>
      </c>
      <c r="G85" s="49">
        <v>18.637</v>
      </c>
      <c r="H85" s="49">
        <v>18.637</v>
      </c>
      <c r="I85" s="49">
        <v>18.637</v>
      </c>
      <c r="J85" s="49">
        <v>18.637</v>
      </c>
      <c r="K85" s="49">
        <v>18.637</v>
      </c>
      <c r="L85" s="49">
        <v>18.637</v>
      </c>
      <c r="M85" s="49">
        <v>18.637</v>
      </c>
      <c r="N85" s="49">
        <v>18.989000000000001</v>
      </c>
      <c r="O85" s="49">
        <v>18.989000000000001</v>
      </c>
      <c r="P85" s="49">
        <v>18.989000000000001</v>
      </c>
      <c r="Q85" s="49">
        <v>18.989000000000001</v>
      </c>
      <c r="R85" s="49">
        <v>18.989000000000001</v>
      </c>
      <c r="S85" s="49">
        <v>18.989000000000001</v>
      </c>
      <c r="T85" s="49">
        <v>18.989000000000001</v>
      </c>
      <c r="U85" s="49">
        <v>18.989000000000001</v>
      </c>
      <c r="V85" s="49">
        <v>18.989000000000001</v>
      </c>
      <c r="W85" s="49">
        <v>18.989000000000001</v>
      </c>
      <c r="X85" s="49">
        <v>18.989000000000001</v>
      </c>
      <c r="Y85" s="49">
        <v>18.989000000000001</v>
      </c>
      <c r="Z85" s="49">
        <v>18.989000000000001</v>
      </c>
      <c r="AA85" s="49">
        <v>19.329999999999998</v>
      </c>
      <c r="AB85" s="49">
        <v>19.329999999999998</v>
      </c>
      <c r="AC85" s="49">
        <v>19.329999999999998</v>
      </c>
      <c r="AD85" s="49">
        <v>19.329999999999998</v>
      </c>
      <c r="AE85" s="49">
        <v>19.329999999999998</v>
      </c>
      <c r="AF85" s="49">
        <v>19.329999999999998</v>
      </c>
      <c r="AG85" s="49">
        <v>19.329999999999998</v>
      </c>
      <c r="AH85" s="49">
        <v>19.329999999999998</v>
      </c>
      <c r="AI85" s="49">
        <v>19.329999999999998</v>
      </c>
      <c r="AJ85" s="49">
        <v>19.329999999999998</v>
      </c>
      <c r="AK85" s="49">
        <v>19.329999999999998</v>
      </c>
      <c r="AL85" s="49">
        <v>19.759</v>
      </c>
      <c r="AM85" s="49">
        <v>19.759</v>
      </c>
      <c r="AN85" s="49">
        <v>19.759</v>
      </c>
      <c r="AO85" s="49">
        <v>19.759</v>
      </c>
      <c r="AP85" s="49">
        <v>19.759</v>
      </c>
      <c r="AQ85" s="49">
        <v>19.759</v>
      </c>
      <c r="AR85" s="49">
        <v>19.759</v>
      </c>
      <c r="AS85" s="49">
        <v>19.759</v>
      </c>
      <c r="AT85" s="49">
        <v>19.759</v>
      </c>
      <c r="AU85" s="49">
        <v>19.759</v>
      </c>
      <c r="AV85" s="49">
        <v>19.759</v>
      </c>
      <c r="AW85" s="49">
        <v>19.759</v>
      </c>
      <c r="AX85" s="49">
        <v>19.759</v>
      </c>
      <c r="AY85" s="49">
        <v>19.759</v>
      </c>
      <c r="AZ85" s="49">
        <v>19.91</v>
      </c>
      <c r="BA85" s="49">
        <v>19.91</v>
      </c>
      <c r="BB85" s="49">
        <v>19.91</v>
      </c>
      <c r="BC85" s="49">
        <v>19.91</v>
      </c>
      <c r="BD85" s="49">
        <v>19.91</v>
      </c>
      <c r="BE85" s="49">
        <v>19.91</v>
      </c>
      <c r="BF85" s="49">
        <v>19.91</v>
      </c>
      <c r="BG85" s="49">
        <v>19.91</v>
      </c>
      <c r="BH85" s="49">
        <v>19.91</v>
      </c>
      <c r="BI85" s="49">
        <v>19.91</v>
      </c>
      <c r="BJ85" s="49">
        <v>19.91</v>
      </c>
      <c r="BK85" s="49">
        <v>19.91</v>
      </c>
      <c r="BL85" s="49">
        <v>19.899999999999999</v>
      </c>
      <c r="BM85" s="49">
        <v>19.899999999999999</v>
      </c>
      <c r="BN85" s="49">
        <v>19.899999999999999</v>
      </c>
      <c r="BO85" s="49">
        <v>19.899999999999999</v>
      </c>
      <c r="BP85" s="49">
        <v>19.899999999999999</v>
      </c>
      <c r="BQ85" s="49">
        <v>19.899999999999999</v>
      </c>
      <c r="BR85" s="49">
        <v>19.899999999999999</v>
      </c>
      <c r="BS85" s="49">
        <v>19.899999999999999</v>
      </c>
      <c r="BT85" s="49">
        <v>19.899999999999999</v>
      </c>
      <c r="BU85" s="49">
        <v>19.899999999999999</v>
      </c>
      <c r="BV85" s="49">
        <v>19.899999999999999</v>
      </c>
      <c r="BW85" s="49">
        <v>19.899999999999999</v>
      </c>
      <c r="BX85" s="49">
        <v>19.899999999999999</v>
      </c>
      <c r="BY85" s="49">
        <v>20.11</v>
      </c>
      <c r="BZ85" s="49">
        <v>20.11</v>
      </c>
      <c r="CA85" s="49">
        <v>20.11</v>
      </c>
      <c r="CB85" s="49">
        <v>20.11</v>
      </c>
      <c r="CC85" s="49">
        <v>20.11</v>
      </c>
      <c r="CD85" s="49">
        <v>20.11</v>
      </c>
      <c r="CE85" s="49">
        <v>20.11</v>
      </c>
      <c r="CF85" s="49">
        <v>20.11</v>
      </c>
      <c r="CG85" s="49">
        <v>20.11</v>
      </c>
      <c r="CH85" s="49">
        <v>20.11</v>
      </c>
      <c r="CI85" s="49">
        <v>20.11</v>
      </c>
      <c r="CJ85" s="49">
        <v>20.11</v>
      </c>
      <c r="CK85" s="49">
        <v>20.59</v>
      </c>
      <c r="CL85" s="49">
        <v>20.59</v>
      </c>
      <c r="CM85" s="49">
        <v>20.59</v>
      </c>
      <c r="CN85" s="49">
        <v>20.59</v>
      </c>
      <c r="CO85" s="49">
        <v>20.59</v>
      </c>
      <c r="CP85" s="49">
        <v>20.59</v>
      </c>
      <c r="CQ85" s="49">
        <v>20.59</v>
      </c>
      <c r="CR85" s="49">
        <v>20.59</v>
      </c>
      <c r="CS85" s="49">
        <v>20.59</v>
      </c>
      <c r="CT85" s="49">
        <v>20.59</v>
      </c>
      <c r="CU85" s="49">
        <v>20.59</v>
      </c>
      <c r="CV85" s="49">
        <v>20.59</v>
      </c>
      <c r="CW85" s="49">
        <v>21.05</v>
      </c>
      <c r="CX85" s="49">
        <v>21.05</v>
      </c>
      <c r="CY85" s="49">
        <v>21.05</v>
      </c>
      <c r="CZ85" s="49">
        <v>21.05</v>
      </c>
      <c r="DA85" s="49">
        <v>21.05</v>
      </c>
      <c r="DB85" s="49">
        <v>21.05</v>
      </c>
      <c r="DC85" s="49">
        <v>21.05</v>
      </c>
      <c r="DD85" s="49">
        <v>21.05</v>
      </c>
      <c r="DE85" s="49">
        <v>21.05</v>
      </c>
      <c r="DF85" s="49">
        <v>21.05</v>
      </c>
      <c r="DG85" s="49">
        <v>21.05</v>
      </c>
      <c r="DH85" s="49">
        <v>21.05</v>
      </c>
      <c r="DI85" s="49">
        <v>21.22</v>
      </c>
      <c r="DJ85" s="49">
        <v>21.22</v>
      </c>
      <c r="DK85" s="49">
        <v>21.22</v>
      </c>
      <c r="DL85" s="49">
        <v>21.22</v>
      </c>
      <c r="DM85" s="49">
        <v>21.22</v>
      </c>
      <c r="DN85" s="49">
        <v>21.22</v>
      </c>
      <c r="DO85" s="49">
        <v>21.22</v>
      </c>
      <c r="DP85" s="49">
        <v>21.22</v>
      </c>
      <c r="DQ85" s="34">
        <v>19</v>
      </c>
      <c r="DR85" s="42" t="s">
        <v>101</v>
      </c>
      <c r="DT85" s="34" t="s">
        <v>321</v>
      </c>
      <c r="DU85" s="34" t="s">
        <v>322</v>
      </c>
      <c r="EB85" s="23"/>
      <c r="EK85" s="35"/>
      <c r="EL85" s="35"/>
      <c r="EM85" s="35"/>
      <c r="EN85" s="35"/>
      <c r="EO85" s="35"/>
      <c r="EP85" s="35"/>
    </row>
    <row r="86" spans="1:146" s="34" customFormat="1" x14ac:dyDescent="0.5">
      <c r="A86">
        <v>90710</v>
      </c>
      <c r="B86" s="26" t="s">
        <v>305</v>
      </c>
      <c r="C86" s="38" t="s">
        <v>125</v>
      </c>
      <c r="D86" s="49">
        <v>85.718000000000004</v>
      </c>
      <c r="E86" s="49">
        <v>85.718000000000004</v>
      </c>
      <c r="F86" s="49">
        <v>85.718000000000004</v>
      </c>
      <c r="G86" s="49">
        <v>85.718000000000004</v>
      </c>
      <c r="H86" s="49">
        <v>85.718000000000004</v>
      </c>
      <c r="I86" s="49">
        <v>85.718000000000004</v>
      </c>
      <c r="J86" s="49">
        <v>85.718000000000004</v>
      </c>
      <c r="K86" s="49">
        <v>85.718000000000004</v>
      </c>
      <c r="L86" s="49">
        <v>85.718000000000004</v>
      </c>
      <c r="M86" s="49">
        <v>85.718000000000004</v>
      </c>
      <c r="N86" s="49">
        <v>85.718000000000004</v>
      </c>
      <c r="O86" s="49">
        <v>85.718000000000004</v>
      </c>
      <c r="P86" s="49">
        <v>85.718000000000004</v>
      </c>
      <c r="Q86" s="49">
        <v>85.718000000000004</v>
      </c>
      <c r="R86" s="49">
        <v>85.718000000000004</v>
      </c>
      <c r="S86" s="49">
        <v>85.718000000000004</v>
      </c>
      <c r="T86" s="49">
        <v>85.718000000000004</v>
      </c>
      <c r="U86" s="49">
        <v>85.718000000000004</v>
      </c>
      <c r="V86" s="49">
        <v>85.718000000000004</v>
      </c>
      <c r="W86" s="49">
        <v>85.718000000000004</v>
      </c>
      <c r="X86" s="49">
        <v>85.718000000000004</v>
      </c>
      <c r="Y86" s="49">
        <v>85.718000000000004</v>
      </c>
      <c r="Z86" s="49">
        <v>85.718000000000004</v>
      </c>
      <c r="AA86" s="49">
        <v>85.718000000000004</v>
      </c>
      <c r="AB86" s="49">
        <v>85.718000000000004</v>
      </c>
      <c r="AC86" s="49">
        <v>85.718000000000004</v>
      </c>
      <c r="AD86" s="49">
        <v>85.718000000000004</v>
      </c>
      <c r="AE86" s="49">
        <v>85.718000000000004</v>
      </c>
      <c r="AF86" s="49">
        <v>85.718000000000004</v>
      </c>
      <c r="AG86" s="49">
        <v>91.82</v>
      </c>
      <c r="AH86" s="49">
        <v>91.82</v>
      </c>
      <c r="AI86" s="49">
        <v>91.82</v>
      </c>
      <c r="AJ86" s="49">
        <v>91.82</v>
      </c>
      <c r="AK86" s="49">
        <v>91.82</v>
      </c>
      <c r="AL86" s="49">
        <v>91.82</v>
      </c>
      <c r="AM86" s="49">
        <v>95.117000000000004</v>
      </c>
      <c r="AN86" s="49">
        <v>95.117000000000004</v>
      </c>
      <c r="AO86" s="49">
        <v>95.117000000000004</v>
      </c>
      <c r="AP86" s="49">
        <v>95.117000000000004</v>
      </c>
      <c r="AQ86" s="49">
        <v>95.117000000000004</v>
      </c>
      <c r="AR86" s="49">
        <v>95.117000000000004</v>
      </c>
      <c r="AS86" s="49">
        <v>95.117000000000004</v>
      </c>
      <c r="AT86" s="49">
        <v>95.117000000000004</v>
      </c>
      <c r="AU86" s="49">
        <v>95.117000000000004</v>
      </c>
      <c r="AV86" s="49">
        <v>95.117000000000004</v>
      </c>
      <c r="AW86" s="49">
        <v>95.117000000000004</v>
      </c>
      <c r="AX86" s="49">
        <v>95.117000000000004</v>
      </c>
      <c r="AY86" s="49">
        <v>95.117000000000004</v>
      </c>
      <c r="AZ86" s="49">
        <v>103.16</v>
      </c>
      <c r="BA86" s="49">
        <v>103.16</v>
      </c>
      <c r="BB86" s="49">
        <v>103.16</v>
      </c>
      <c r="BC86" s="49">
        <v>103.16</v>
      </c>
      <c r="BD86" s="49">
        <v>103.16</v>
      </c>
      <c r="BE86" s="49">
        <v>103.16</v>
      </c>
      <c r="BF86" s="49">
        <v>103.16</v>
      </c>
      <c r="BG86" s="49">
        <v>103.16</v>
      </c>
      <c r="BH86" s="49">
        <v>103.16</v>
      </c>
      <c r="BI86" s="49">
        <v>103.16</v>
      </c>
      <c r="BJ86" s="49">
        <v>103.16</v>
      </c>
      <c r="BK86" s="49">
        <v>103.16</v>
      </c>
      <c r="BL86" s="49">
        <v>109.01</v>
      </c>
      <c r="BM86" s="49">
        <v>109.01</v>
      </c>
      <c r="BN86" s="49">
        <v>109.01</v>
      </c>
      <c r="BO86" s="49">
        <v>109.01</v>
      </c>
      <c r="BP86" s="49">
        <v>109.01</v>
      </c>
      <c r="BQ86" s="49">
        <v>109.01</v>
      </c>
      <c r="BR86" s="49">
        <v>109.01</v>
      </c>
      <c r="BS86" s="49">
        <v>109.01</v>
      </c>
      <c r="BT86" s="49">
        <v>109.01</v>
      </c>
      <c r="BU86" s="49">
        <v>109.01</v>
      </c>
      <c r="BV86" s="49">
        <v>109.01</v>
      </c>
      <c r="BW86" s="49">
        <v>109.01</v>
      </c>
      <c r="BX86" s="49">
        <v>109.01</v>
      </c>
      <c r="BY86" s="49">
        <v>114.25</v>
      </c>
      <c r="BZ86" s="49">
        <v>114.25</v>
      </c>
      <c r="CA86" s="49">
        <v>114.25</v>
      </c>
      <c r="CB86" s="49">
        <v>114.25</v>
      </c>
      <c r="CC86" s="49">
        <v>114.25</v>
      </c>
      <c r="CD86" s="49">
        <v>114.25</v>
      </c>
      <c r="CE86" s="49">
        <v>114.25</v>
      </c>
      <c r="CF86" s="49">
        <v>114.25</v>
      </c>
      <c r="CG86" s="49">
        <v>114.25</v>
      </c>
      <c r="CH86" s="49">
        <v>114.25</v>
      </c>
      <c r="CI86" s="49">
        <v>114.25</v>
      </c>
      <c r="CJ86" s="49">
        <v>114.25</v>
      </c>
      <c r="CK86" s="49">
        <v>118.72</v>
      </c>
      <c r="CL86" s="49">
        <v>118.72</v>
      </c>
      <c r="CM86" s="49">
        <v>118.72</v>
      </c>
      <c r="CN86" s="49">
        <v>118.72</v>
      </c>
      <c r="CO86" s="49">
        <v>118.72</v>
      </c>
      <c r="CP86" s="49">
        <v>118.72</v>
      </c>
      <c r="CQ86" s="49">
        <v>118.72</v>
      </c>
      <c r="CR86" s="49">
        <v>118.72</v>
      </c>
      <c r="CS86" s="49">
        <v>118.72</v>
      </c>
      <c r="CT86" s="49">
        <v>118.72</v>
      </c>
      <c r="CU86" s="49">
        <v>118.72</v>
      </c>
      <c r="CV86" s="49">
        <v>118.72</v>
      </c>
      <c r="CW86" s="49">
        <v>125.11</v>
      </c>
      <c r="CX86" s="49">
        <v>125.11</v>
      </c>
      <c r="CY86" s="49">
        <v>125.11</v>
      </c>
      <c r="CZ86" s="49">
        <v>125.11</v>
      </c>
      <c r="DA86" s="49">
        <v>125.11</v>
      </c>
      <c r="DB86" s="49">
        <v>125.11</v>
      </c>
      <c r="DC86" s="49">
        <v>125.11</v>
      </c>
      <c r="DD86" s="49">
        <v>125.11</v>
      </c>
      <c r="DE86" s="49">
        <v>125.11</v>
      </c>
      <c r="DF86" s="49">
        <v>125.11</v>
      </c>
      <c r="DG86" s="49">
        <v>125.11</v>
      </c>
      <c r="DH86" s="49">
        <v>125.11</v>
      </c>
      <c r="DI86" s="49">
        <v>131.4</v>
      </c>
      <c r="DJ86" s="49">
        <v>131.4</v>
      </c>
      <c r="DK86" s="49">
        <v>131.4</v>
      </c>
      <c r="DL86" s="49">
        <v>131.4</v>
      </c>
      <c r="DM86" s="49">
        <v>131.4</v>
      </c>
      <c r="DN86" s="49">
        <v>131.4</v>
      </c>
      <c r="DO86" s="49">
        <v>131.4</v>
      </c>
      <c r="DP86" s="49">
        <v>131.4</v>
      </c>
      <c r="DQ86" s="34">
        <v>20</v>
      </c>
      <c r="DR86" s="42" t="s">
        <v>101</v>
      </c>
      <c r="DT86" s="34">
        <v>91.82</v>
      </c>
      <c r="DU86" s="50">
        <v>95.117000000000004</v>
      </c>
      <c r="DV86" s="50"/>
      <c r="DW86" s="50"/>
      <c r="DX86" s="50"/>
      <c r="DY86" s="50"/>
      <c r="DZ86" s="50"/>
      <c r="EA86" s="50"/>
      <c r="EB86" s="23"/>
      <c r="EC86" s="50"/>
      <c r="ED86" s="50"/>
      <c r="EE86" s="50"/>
      <c r="EF86" s="50"/>
      <c r="EG86" s="50"/>
      <c r="EK86" s="35"/>
      <c r="EL86" s="35"/>
      <c r="EM86" s="35"/>
      <c r="EN86" s="35"/>
      <c r="EO86" s="35"/>
      <c r="EP86" s="35"/>
    </row>
    <row r="87" spans="1:146" s="34" customFormat="1" x14ac:dyDescent="0.5">
      <c r="A87">
        <v>90732</v>
      </c>
      <c r="B87" t="s">
        <v>306</v>
      </c>
      <c r="C87" s="38" t="s">
        <v>126</v>
      </c>
      <c r="D87" s="49">
        <v>0</v>
      </c>
      <c r="E87" s="49">
        <v>0</v>
      </c>
      <c r="F87" s="49">
        <v>0</v>
      </c>
      <c r="G87" s="49">
        <v>0</v>
      </c>
      <c r="H87" s="49">
        <v>0</v>
      </c>
      <c r="I87" s="49">
        <v>0</v>
      </c>
      <c r="J87" s="49">
        <v>0</v>
      </c>
      <c r="K87" s="49">
        <v>0</v>
      </c>
      <c r="L87" s="49">
        <v>0</v>
      </c>
      <c r="M87" s="49">
        <v>0</v>
      </c>
      <c r="N87" s="49">
        <v>0</v>
      </c>
      <c r="O87" s="49">
        <v>0</v>
      </c>
      <c r="P87" s="49">
        <v>0</v>
      </c>
      <c r="Q87" s="49">
        <v>0</v>
      </c>
      <c r="R87" s="49">
        <v>0</v>
      </c>
      <c r="S87" s="49">
        <v>0</v>
      </c>
      <c r="T87" s="49">
        <v>0</v>
      </c>
      <c r="U87" s="49">
        <v>0</v>
      </c>
      <c r="V87" s="49">
        <v>0</v>
      </c>
      <c r="W87" s="49">
        <v>0</v>
      </c>
      <c r="X87" s="49">
        <v>0</v>
      </c>
      <c r="Y87" s="49">
        <v>0</v>
      </c>
      <c r="Z87" s="49">
        <v>0</v>
      </c>
      <c r="AA87" s="49">
        <v>0</v>
      </c>
      <c r="AB87" s="49">
        <v>0</v>
      </c>
      <c r="AC87" s="49">
        <v>0</v>
      </c>
      <c r="AD87" s="49">
        <v>0</v>
      </c>
      <c r="AE87" s="49">
        <v>0</v>
      </c>
      <c r="AF87" s="49">
        <v>0</v>
      </c>
      <c r="AG87" s="49">
        <v>37.99</v>
      </c>
      <c r="AH87" s="49">
        <v>37.99</v>
      </c>
      <c r="AI87" s="49">
        <v>37.99</v>
      </c>
      <c r="AJ87" s="49">
        <v>37.99</v>
      </c>
      <c r="AK87" s="49">
        <v>37.99</v>
      </c>
      <c r="AL87" s="49">
        <v>39.51</v>
      </c>
      <c r="AM87" s="49">
        <v>39.51</v>
      </c>
      <c r="AN87" s="49">
        <v>39.51</v>
      </c>
      <c r="AO87" s="49">
        <v>39.51</v>
      </c>
      <c r="AP87" s="49">
        <v>39.51</v>
      </c>
      <c r="AQ87" s="49">
        <v>39.51</v>
      </c>
      <c r="AR87" s="49">
        <v>39.51</v>
      </c>
      <c r="AS87" s="49">
        <v>39.51</v>
      </c>
      <c r="AT87" s="49">
        <v>39.51</v>
      </c>
      <c r="AU87" s="49">
        <v>39.51</v>
      </c>
      <c r="AV87" s="49">
        <v>39.51</v>
      </c>
      <c r="AW87" s="49">
        <v>39.51</v>
      </c>
      <c r="AX87" s="49">
        <v>39.51</v>
      </c>
      <c r="AY87" s="49">
        <v>39.51</v>
      </c>
      <c r="AZ87" s="49">
        <v>41.49</v>
      </c>
      <c r="BA87" s="49">
        <v>41.49</v>
      </c>
      <c r="BB87" s="49">
        <v>41.49</v>
      </c>
      <c r="BC87" s="49">
        <v>41.49</v>
      </c>
      <c r="BD87" s="49">
        <v>41.49</v>
      </c>
      <c r="BE87" s="49">
        <v>41.49</v>
      </c>
      <c r="BF87" s="49">
        <v>41.49</v>
      </c>
      <c r="BG87" s="49">
        <v>41.49</v>
      </c>
      <c r="BH87" s="49">
        <v>41.49</v>
      </c>
      <c r="BI87" s="49">
        <v>41.49</v>
      </c>
      <c r="BJ87" s="49">
        <v>41.49</v>
      </c>
      <c r="BK87" s="49">
        <v>41.49</v>
      </c>
      <c r="BL87" s="49">
        <v>43.98</v>
      </c>
      <c r="BM87" s="49">
        <v>43.98</v>
      </c>
      <c r="BN87" s="49">
        <v>43.98</v>
      </c>
      <c r="BO87" s="49">
        <v>43.98</v>
      </c>
      <c r="BP87" s="49">
        <v>43.98</v>
      </c>
      <c r="BQ87" s="49">
        <v>43.98</v>
      </c>
      <c r="BR87" s="49">
        <v>43.98</v>
      </c>
      <c r="BS87" s="49">
        <v>43.98</v>
      </c>
      <c r="BT87" s="49">
        <v>43.98</v>
      </c>
      <c r="BU87" s="49">
        <v>43.98</v>
      </c>
      <c r="BV87" s="49">
        <v>43.98</v>
      </c>
      <c r="BW87" s="49">
        <v>43.98</v>
      </c>
      <c r="BX87" s="49">
        <v>43.98</v>
      </c>
      <c r="BY87" s="49">
        <v>46.4</v>
      </c>
      <c r="BZ87" s="49">
        <v>46.4</v>
      </c>
      <c r="CA87" s="49">
        <v>46.4</v>
      </c>
      <c r="CB87" s="49">
        <v>46.4</v>
      </c>
      <c r="CC87" s="49">
        <v>46.4</v>
      </c>
      <c r="CD87" s="49">
        <v>46.4</v>
      </c>
      <c r="CE87" s="49">
        <v>46.4</v>
      </c>
      <c r="CF87" s="49">
        <v>46.4</v>
      </c>
      <c r="CG87" s="49">
        <v>46.4</v>
      </c>
      <c r="CH87" s="49">
        <v>46.4</v>
      </c>
      <c r="CI87" s="49">
        <v>46.4</v>
      </c>
      <c r="CJ87" s="49">
        <v>46.4</v>
      </c>
      <c r="CK87" s="49">
        <v>48.72</v>
      </c>
      <c r="CL87" s="49">
        <v>48.72</v>
      </c>
      <c r="CM87" s="49">
        <v>48.72</v>
      </c>
      <c r="CN87" s="49">
        <v>48.72</v>
      </c>
      <c r="CO87" s="49">
        <v>48.72</v>
      </c>
      <c r="CP87" s="49">
        <v>48.72</v>
      </c>
      <c r="CQ87" s="49">
        <v>48.72</v>
      </c>
      <c r="CR87" s="49">
        <v>48.72</v>
      </c>
      <c r="CS87" s="49">
        <v>48.72</v>
      </c>
      <c r="CT87" s="49">
        <v>48.72</v>
      </c>
      <c r="CU87" s="49">
        <v>48.72</v>
      </c>
      <c r="CV87" s="49">
        <v>48.72</v>
      </c>
      <c r="CW87" s="49">
        <v>53.11</v>
      </c>
      <c r="CX87" s="49">
        <v>53.11</v>
      </c>
      <c r="CY87" s="49">
        <v>53.11</v>
      </c>
      <c r="CZ87" s="49">
        <v>53.11</v>
      </c>
      <c r="DA87" s="49">
        <v>53.11</v>
      </c>
      <c r="DB87" s="49">
        <v>53.11</v>
      </c>
      <c r="DC87" s="49">
        <v>53.11</v>
      </c>
      <c r="DD87" s="49">
        <v>53.11</v>
      </c>
      <c r="DE87" s="49">
        <v>53.11</v>
      </c>
      <c r="DF87" s="49">
        <v>53.11</v>
      </c>
      <c r="DG87" s="49">
        <v>53.11</v>
      </c>
      <c r="DH87" s="49">
        <v>53.11</v>
      </c>
      <c r="DI87" s="49">
        <v>53.11</v>
      </c>
      <c r="DJ87" s="49">
        <v>53.11</v>
      </c>
      <c r="DK87" s="49">
        <v>53.11</v>
      </c>
      <c r="DL87" s="49">
        <v>56.3</v>
      </c>
      <c r="DM87" s="49">
        <v>56.3</v>
      </c>
      <c r="DN87" s="49">
        <v>56.3</v>
      </c>
      <c r="DO87" s="49">
        <v>56.3</v>
      </c>
      <c r="DP87" s="49">
        <v>56.3</v>
      </c>
      <c r="DQ87" s="34">
        <v>21</v>
      </c>
      <c r="DR87" s="42"/>
      <c r="EB87" s="23"/>
      <c r="EK87" s="35"/>
      <c r="EL87" s="35"/>
      <c r="EM87" s="35"/>
      <c r="EN87" s="35"/>
      <c r="EO87" s="35"/>
      <c r="EP87" s="35"/>
    </row>
    <row r="88" spans="1:146" s="34" customFormat="1" x14ac:dyDescent="0.5">
      <c r="A88">
        <v>90670</v>
      </c>
      <c r="B88" t="s">
        <v>51</v>
      </c>
      <c r="C88" s="38" t="s">
        <v>52</v>
      </c>
      <c r="D88" s="49">
        <v>91.75</v>
      </c>
      <c r="E88" s="49">
        <v>91.75</v>
      </c>
      <c r="F88" s="49">
        <v>91.75</v>
      </c>
      <c r="G88" s="49">
        <v>91.75</v>
      </c>
      <c r="H88" s="49">
        <v>91.75</v>
      </c>
      <c r="I88" s="49">
        <v>91.75</v>
      </c>
      <c r="J88" s="49">
        <v>91.75</v>
      </c>
      <c r="K88" s="49">
        <v>91.75</v>
      </c>
      <c r="L88" s="49">
        <v>91.75</v>
      </c>
      <c r="M88" s="49">
        <v>91.75</v>
      </c>
      <c r="N88" s="49">
        <v>97.21</v>
      </c>
      <c r="O88" s="49">
        <v>97.21</v>
      </c>
      <c r="P88" s="49">
        <v>97.21</v>
      </c>
      <c r="Q88" s="49">
        <v>97.21</v>
      </c>
      <c r="R88" s="49">
        <v>97.21</v>
      </c>
      <c r="S88" s="49">
        <v>97.21</v>
      </c>
      <c r="T88" s="49">
        <v>97.21</v>
      </c>
      <c r="U88" s="49">
        <v>97.21</v>
      </c>
      <c r="V88" s="49">
        <v>97.21</v>
      </c>
      <c r="W88" s="49">
        <v>97.21</v>
      </c>
      <c r="X88" s="49">
        <v>97.21</v>
      </c>
      <c r="Y88" s="49">
        <v>97.21</v>
      </c>
      <c r="Z88" s="49">
        <v>97.21</v>
      </c>
      <c r="AA88" s="49">
        <v>102.03</v>
      </c>
      <c r="AB88" s="49">
        <v>102.03</v>
      </c>
      <c r="AC88" s="49">
        <v>102.03</v>
      </c>
      <c r="AD88" s="49">
        <v>102.03</v>
      </c>
      <c r="AE88" s="49">
        <v>102.03</v>
      </c>
      <c r="AF88" s="49">
        <v>102.03</v>
      </c>
      <c r="AG88" s="49">
        <v>102.03</v>
      </c>
      <c r="AH88" s="49">
        <v>102.03</v>
      </c>
      <c r="AI88" s="49">
        <v>102.03</v>
      </c>
      <c r="AJ88" s="49">
        <v>102.03</v>
      </c>
      <c r="AK88" s="49">
        <v>102.03</v>
      </c>
      <c r="AL88" s="49">
        <v>107.12</v>
      </c>
      <c r="AM88" s="49">
        <v>107.12</v>
      </c>
      <c r="AN88" s="49">
        <v>107.12</v>
      </c>
      <c r="AO88" s="49">
        <v>107.12</v>
      </c>
      <c r="AP88" s="49">
        <v>107.12</v>
      </c>
      <c r="AQ88" s="49">
        <v>107.12</v>
      </c>
      <c r="AR88" s="49">
        <v>107.12</v>
      </c>
      <c r="AS88" s="49">
        <v>107.12</v>
      </c>
      <c r="AT88" s="49">
        <v>107.12</v>
      </c>
      <c r="AU88" s="49">
        <v>107.12</v>
      </c>
      <c r="AV88" s="49">
        <v>107.12</v>
      </c>
      <c r="AW88" s="49">
        <v>107.12</v>
      </c>
      <c r="AX88" s="49">
        <v>107.12</v>
      </c>
      <c r="AY88" s="49">
        <v>107.12</v>
      </c>
      <c r="AZ88" s="49">
        <v>112.44</v>
      </c>
      <c r="BA88" s="49">
        <v>112.44</v>
      </c>
      <c r="BB88" s="49">
        <v>112.44</v>
      </c>
      <c r="BC88" s="49">
        <v>112.44</v>
      </c>
      <c r="BD88" s="49">
        <v>112.44</v>
      </c>
      <c r="BE88" s="49">
        <v>112.44</v>
      </c>
      <c r="BF88" s="49">
        <v>112.44</v>
      </c>
      <c r="BG88" s="49">
        <v>112.44</v>
      </c>
      <c r="BH88" s="49">
        <v>112.44</v>
      </c>
      <c r="BI88" s="49">
        <v>112.44</v>
      </c>
      <c r="BJ88" s="49">
        <v>112.44</v>
      </c>
      <c r="BK88" s="49">
        <v>112.44</v>
      </c>
      <c r="BL88" s="49">
        <v>116.91</v>
      </c>
      <c r="BM88" s="49">
        <v>116.91</v>
      </c>
      <c r="BN88" s="49">
        <v>116.91</v>
      </c>
      <c r="BO88" s="49">
        <v>116.91</v>
      </c>
      <c r="BP88" s="49">
        <v>116.91</v>
      </c>
      <c r="BQ88" s="49">
        <v>116.91</v>
      </c>
      <c r="BR88" s="49">
        <v>116.91</v>
      </c>
      <c r="BS88" s="49">
        <v>116.91</v>
      </c>
      <c r="BT88" s="49">
        <v>116.91</v>
      </c>
      <c r="BU88" s="49">
        <v>116.91</v>
      </c>
      <c r="BV88" s="49">
        <v>116.91</v>
      </c>
      <c r="BW88" s="49">
        <v>116.91</v>
      </c>
      <c r="BX88" s="49">
        <v>116.91</v>
      </c>
      <c r="BY88" s="49">
        <v>120.39</v>
      </c>
      <c r="BZ88" s="49">
        <v>120.39</v>
      </c>
      <c r="CA88" s="49">
        <v>120.39</v>
      </c>
      <c r="CB88" s="49">
        <v>120.39</v>
      </c>
      <c r="CC88" s="49">
        <v>120.39</v>
      </c>
      <c r="CD88" s="49">
        <v>120.39</v>
      </c>
      <c r="CE88" s="49">
        <v>120.39</v>
      </c>
      <c r="CF88" s="49">
        <v>120.39</v>
      </c>
      <c r="CG88" s="49">
        <v>120.39</v>
      </c>
      <c r="CH88" s="49">
        <v>120.39</v>
      </c>
      <c r="CI88" s="49">
        <v>120.39</v>
      </c>
      <c r="CJ88" s="49">
        <v>120.39</v>
      </c>
      <c r="CK88" s="49">
        <v>126.97</v>
      </c>
      <c r="CL88" s="49">
        <v>126.97</v>
      </c>
      <c r="CM88" s="49">
        <v>126.97</v>
      </c>
      <c r="CN88" s="49">
        <v>126.97</v>
      </c>
      <c r="CO88" s="49">
        <v>126.97</v>
      </c>
      <c r="CP88" s="49">
        <v>126.97</v>
      </c>
      <c r="CQ88" s="49">
        <v>126.97</v>
      </c>
      <c r="CR88" s="49">
        <v>126.97</v>
      </c>
      <c r="CS88" s="49">
        <v>126.97</v>
      </c>
      <c r="CT88" s="49">
        <v>126.97</v>
      </c>
      <c r="CU88" s="49">
        <v>126.97</v>
      </c>
      <c r="CV88" s="49">
        <v>126.97</v>
      </c>
      <c r="CW88" s="49">
        <v>131.77000000000001</v>
      </c>
      <c r="CX88" s="49">
        <v>131.77000000000001</v>
      </c>
      <c r="CY88" s="49">
        <v>131.77000000000001</v>
      </c>
      <c r="CZ88" s="49">
        <v>131.77000000000001</v>
      </c>
      <c r="DA88" s="49">
        <v>131.77000000000001</v>
      </c>
      <c r="DB88" s="49">
        <v>131.77000000000001</v>
      </c>
      <c r="DC88" s="49">
        <v>131.77000000000001</v>
      </c>
      <c r="DD88" s="49">
        <v>131.77000000000001</v>
      </c>
      <c r="DE88" s="49">
        <v>131.77000000000001</v>
      </c>
      <c r="DF88" s="49">
        <v>131.77000000000001</v>
      </c>
      <c r="DG88" s="49">
        <v>131.77000000000001</v>
      </c>
      <c r="DH88" s="49">
        <v>131.77000000000001</v>
      </c>
      <c r="DI88" s="49">
        <v>137.01</v>
      </c>
      <c r="DJ88" s="49">
        <v>137.01</v>
      </c>
      <c r="DK88" s="49">
        <v>137.01</v>
      </c>
      <c r="DL88" s="49">
        <v>137.01</v>
      </c>
      <c r="DM88" s="49">
        <v>137.01</v>
      </c>
      <c r="DN88" s="49">
        <v>137.01</v>
      </c>
      <c r="DO88" s="49">
        <v>137.01</v>
      </c>
      <c r="DP88" s="49">
        <v>137.01</v>
      </c>
      <c r="DQ88" s="34">
        <v>22</v>
      </c>
      <c r="DR88" s="42" t="s">
        <v>101</v>
      </c>
      <c r="EB88" s="23"/>
      <c r="EK88" s="35"/>
      <c r="EL88" s="35"/>
      <c r="EM88" s="35"/>
      <c r="EN88" s="35"/>
      <c r="EO88" s="35"/>
      <c r="EP88" s="35"/>
    </row>
    <row r="89" spans="1:146" s="34" customFormat="1" x14ac:dyDescent="0.5">
      <c r="A89">
        <v>90680</v>
      </c>
      <c r="B89" t="s">
        <v>55</v>
      </c>
      <c r="C89" s="38" t="s">
        <v>127</v>
      </c>
      <c r="D89" s="49">
        <v>59.176000000000002</v>
      </c>
      <c r="E89" s="49">
        <v>59.176000000000002</v>
      </c>
      <c r="F89" s="49">
        <v>59.176000000000002</v>
      </c>
      <c r="G89" s="49">
        <v>59.176000000000002</v>
      </c>
      <c r="H89" s="49">
        <v>59.176000000000002</v>
      </c>
      <c r="I89" s="49">
        <v>59.176000000000002</v>
      </c>
      <c r="J89" s="49">
        <v>59.176000000000002</v>
      </c>
      <c r="K89" s="49">
        <v>59.176000000000002</v>
      </c>
      <c r="L89" s="49">
        <v>59.176000000000002</v>
      </c>
      <c r="M89" s="49">
        <v>59.176000000000002</v>
      </c>
      <c r="N89" s="49">
        <v>59.76</v>
      </c>
      <c r="O89" s="49">
        <v>59.76</v>
      </c>
      <c r="P89" s="49">
        <v>59.76</v>
      </c>
      <c r="Q89" s="49">
        <v>59.76</v>
      </c>
      <c r="R89" s="49">
        <v>59.76</v>
      </c>
      <c r="S89" s="49">
        <v>59.76</v>
      </c>
      <c r="T89" s="49">
        <v>59.76</v>
      </c>
      <c r="U89" s="49">
        <v>59.76</v>
      </c>
      <c r="V89" s="49">
        <v>59.76</v>
      </c>
      <c r="W89" s="49">
        <v>59.76</v>
      </c>
      <c r="X89" s="49">
        <v>59.76</v>
      </c>
      <c r="Y89" s="49">
        <v>59.76</v>
      </c>
      <c r="Z89" s="49">
        <v>59.76</v>
      </c>
      <c r="AA89" s="49">
        <v>61.53</v>
      </c>
      <c r="AB89" s="49">
        <v>61.53</v>
      </c>
      <c r="AC89" s="49">
        <v>61.53</v>
      </c>
      <c r="AD89" s="49">
        <v>61.53</v>
      </c>
      <c r="AE89" s="49">
        <v>61.53</v>
      </c>
      <c r="AF89" s="49">
        <v>61.53</v>
      </c>
      <c r="AG89" s="49">
        <v>61.53</v>
      </c>
      <c r="AH89" s="49">
        <v>61.53</v>
      </c>
      <c r="AI89" s="49">
        <v>61.53</v>
      </c>
      <c r="AJ89" s="49">
        <v>61.53</v>
      </c>
      <c r="AK89" s="49">
        <v>61.53</v>
      </c>
      <c r="AL89" s="49">
        <v>63.960999999999999</v>
      </c>
      <c r="AM89" s="49">
        <v>63.960999999999999</v>
      </c>
      <c r="AN89" s="49">
        <v>63.960999999999999</v>
      </c>
      <c r="AO89" s="49">
        <v>63.960999999999999</v>
      </c>
      <c r="AP89" s="49">
        <v>63.960999999999999</v>
      </c>
      <c r="AQ89" s="49">
        <v>63.960999999999999</v>
      </c>
      <c r="AR89" s="49">
        <v>63.960999999999999</v>
      </c>
      <c r="AS89" s="49">
        <v>63.960999999999999</v>
      </c>
      <c r="AT89" s="49">
        <v>63.960999999999999</v>
      </c>
      <c r="AU89" s="49">
        <v>63.960999999999999</v>
      </c>
      <c r="AV89" s="49">
        <v>63.960999999999999</v>
      </c>
      <c r="AW89" s="49">
        <v>63.960999999999999</v>
      </c>
      <c r="AX89" s="49">
        <v>63.960999999999999</v>
      </c>
      <c r="AY89" s="49">
        <v>63.960999999999999</v>
      </c>
      <c r="AZ89" s="49">
        <v>63.96</v>
      </c>
      <c r="BA89" s="49">
        <v>63.96</v>
      </c>
      <c r="BB89" s="49">
        <v>63.96</v>
      </c>
      <c r="BC89" s="49">
        <v>63.96</v>
      </c>
      <c r="BD89" s="49">
        <v>63.96</v>
      </c>
      <c r="BE89" s="49">
        <v>63.96</v>
      </c>
      <c r="BF89" s="49">
        <v>63.96</v>
      </c>
      <c r="BG89" s="49">
        <v>63.96</v>
      </c>
      <c r="BH89" s="49">
        <v>63.96</v>
      </c>
      <c r="BI89" s="49">
        <v>63.96</v>
      </c>
      <c r="BJ89" s="49">
        <v>63.96</v>
      </c>
      <c r="BK89" s="49">
        <v>63.96</v>
      </c>
      <c r="BL89" s="49">
        <v>63.96</v>
      </c>
      <c r="BM89" s="49">
        <v>63.96</v>
      </c>
      <c r="BN89" s="49">
        <v>63.96</v>
      </c>
      <c r="BO89" s="49">
        <v>63.96</v>
      </c>
      <c r="BP89" s="49">
        <v>63.96</v>
      </c>
      <c r="BQ89" s="49">
        <v>63.96</v>
      </c>
      <c r="BR89" s="49">
        <v>63.96</v>
      </c>
      <c r="BS89" s="49">
        <v>63.96</v>
      </c>
      <c r="BT89" s="49">
        <v>63.96</v>
      </c>
      <c r="BU89" s="49">
        <v>63.96</v>
      </c>
      <c r="BV89" s="49">
        <v>63.96</v>
      </c>
      <c r="BW89" s="49">
        <v>63.96</v>
      </c>
      <c r="BX89" s="49">
        <v>63.96</v>
      </c>
      <c r="BY89" s="49">
        <v>66.489999999999995</v>
      </c>
      <c r="BZ89" s="49">
        <v>66.489999999999995</v>
      </c>
      <c r="CA89" s="49">
        <v>66.489999999999995</v>
      </c>
      <c r="CB89" s="49">
        <v>66.489999999999995</v>
      </c>
      <c r="CC89" s="49">
        <v>66.489999999999995</v>
      </c>
      <c r="CD89" s="49">
        <v>66.489999999999995</v>
      </c>
      <c r="CE89" s="49">
        <v>66.489999999999995</v>
      </c>
      <c r="CF89" s="49">
        <v>66.489999999999995</v>
      </c>
      <c r="CG89" s="49">
        <v>66.489999999999995</v>
      </c>
      <c r="CH89" s="49">
        <v>66.489999999999995</v>
      </c>
      <c r="CI89" s="49">
        <v>66.489999999999995</v>
      </c>
      <c r="CJ89" s="49">
        <v>66.489999999999995</v>
      </c>
      <c r="CK89" s="49">
        <v>69.12</v>
      </c>
      <c r="CL89" s="49">
        <v>69.12</v>
      </c>
      <c r="CM89" s="49">
        <v>69.12</v>
      </c>
      <c r="CN89" s="49">
        <v>69.12</v>
      </c>
      <c r="CO89" s="49">
        <v>69.12</v>
      </c>
      <c r="CP89" s="49">
        <v>69.12</v>
      </c>
      <c r="CQ89" s="49">
        <v>69.12</v>
      </c>
      <c r="CR89" s="49">
        <v>69.12</v>
      </c>
      <c r="CS89" s="49">
        <v>69.12</v>
      </c>
      <c r="CT89" s="49">
        <v>69.12</v>
      </c>
      <c r="CU89" s="49">
        <v>69.12</v>
      </c>
      <c r="CV89" s="49">
        <v>69.12</v>
      </c>
      <c r="CW89" s="49">
        <v>70.489999999999995</v>
      </c>
      <c r="CX89" s="49">
        <v>70.489999999999995</v>
      </c>
      <c r="CY89" s="49">
        <v>70.489999999999995</v>
      </c>
      <c r="CZ89" s="49">
        <v>70.489999999999995</v>
      </c>
      <c r="DA89" s="49">
        <v>70.489999999999995</v>
      </c>
      <c r="DB89" s="49">
        <v>70.489999999999995</v>
      </c>
      <c r="DC89" s="49">
        <v>70.489999999999995</v>
      </c>
      <c r="DD89" s="49">
        <v>70.489999999999995</v>
      </c>
      <c r="DE89" s="49">
        <v>70.489999999999995</v>
      </c>
      <c r="DF89" s="49">
        <v>70.489999999999995</v>
      </c>
      <c r="DG89" s="49">
        <v>70.489999999999995</v>
      </c>
      <c r="DH89" s="49">
        <v>70.489999999999995</v>
      </c>
      <c r="DI89" s="49">
        <v>70.489999999999995</v>
      </c>
      <c r="DJ89" s="49">
        <v>70.489999999999995</v>
      </c>
      <c r="DK89" s="49">
        <v>70.489999999999995</v>
      </c>
      <c r="DL89" s="49">
        <v>70.489999999999995</v>
      </c>
      <c r="DM89" s="49">
        <v>70.489999999999995</v>
      </c>
      <c r="DN89" s="49">
        <v>70.489999999999995</v>
      </c>
      <c r="DO89" s="49">
        <v>70.489999999999995</v>
      </c>
      <c r="DP89" s="49">
        <v>70.489999999999995</v>
      </c>
      <c r="DQ89" s="34">
        <v>23</v>
      </c>
      <c r="DR89" s="42" t="s">
        <v>101</v>
      </c>
      <c r="EB89" s="23"/>
      <c r="EK89" s="35"/>
      <c r="EL89" s="35"/>
      <c r="EM89" s="35"/>
      <c r="EN89" s="35"/>
      <c r="EO89" s="35"/>
      <c r="EP89" s="35"/>
    </row>
    <row r="90" spans="1:146" s="34" customFormat="1" x14ac:dyDescent="0.5">
      <c r="A90">
        <v>90681</v>
      </c>
      <c r="B90" t="s">
        <v>200</v>
      </c>
      <c r="C90" s="38" t="s">
        <v>128</v>
      </c>
      <c r="D90" s="49">
        <v>0</v>
      </c>
      <c r="E90" s="49">
        <v>0</v>
      </c>
      <c r="F90" s="49">
        <v>0</v>
      </c>
      <c r="G90" s="49">
        <v>0</v>
      </c>
      <c r="H90" s="49">
        <v>0</v>
      </c>
      <c r="I90" s="49">
        <v>0</v>
      </c>
      <c r="J90" s="49">
        <v>0</v>
      </c>
      <c r="K90" s="49">
        <v>0</v>
      </c>
      <c r="L90" s="49">
        <v>0</v>
      </c>
      <c r="M90" s="49">
        <v>0</v>
      </c>
      <c r="N90" s="49">
        <v>0</v>
      </c>
      <c r="O90" s="49">
        <v>0</v>
      </c>
      <c r="P90" s="49">
        <v>0</v>
      </c>
      <c r="Q90" s="49">
        <v>0</v>
      </c>
      <c r="R90" s="49">
        <v>89.25</v>
      </c>
      <c r="S90" s="49">
        <v>89.25</v>
      </c>
      <c r="T90" s="49">
        <v>89.25</v>
      </c>
      <c r="U90" s="49">
        <v>89.25</v>
      </c>
      <c r="V90" s="49">
        <v>89.25</v>
      </c>
      <c r="W90" s="49">
        <v>89.25</v>
      </c>
      <c r="X90" s="49">
        <v>89.25</v>
      </c>
      <c r="Y90" s="49">
        <v>89.25</v>
      </c>
      <c r="Z90" s="49">
        <v>89.25</v>
      </c>
      <c r="AA90" s="49">
        <v>91.02</v>
      </c>
      <c r="AB90" s="49">
        <v>91.02</v>
      </c>
      <c r="AC90" s="49">
        <v>91.02</v>
      </c>
      <c r="AD90" s="49">
        <v>91.02</v>
      </c>
      <c r="AE90" s="49">
        <v>91.02</v>
      </c>
      <c r="AF90" s="49">
        <v>91.02</v>
      </c>
      <c r="AG90" s="49">
        <v>91.02</v>
      </c>
      <c r="AH90" s="49">
        <v>91.02</v>
      </c>
      <c r="AI90" s="49">
        <v>91.02</v>
      </c>
      <c r="AJ90" s="49">
        <v>91.02</v>
      </c>
      <c r="AK90" s="49">
        <v>91.02</v>
      </c>
      <c r="AL90" s="49">
        <v>92.15</v>
      </c>
      <c r="AM90" s="49">
        <v>92.15</v>
      </c>
      <c r="AN90" s="49">
        <v>92.15</v>
      </c>
      <c r="AO90" s="49">
        <v>92.15</v>
      </c>
      <c r="AP90" s="49">
        <v>92.15</v>
      </c>
      <c r="AQ90" s="49">
        <v>92.15</v>
      </c>
      <c r="AR90" s="49">
        <v>92.15</v>
      </c>
      <c r="AS90" s="49">
        <v>92.15</v>
      </c>
      <c r="AT90" s="49">
        <v>92.15</v>
      </c>
      <c r="AU90" s="49">
        <v>92.15</v>
      </c>
      <c r="AV90" s="49">
        <v>92.15</v>
      </c>
      <c r="AW90" s="49">
        <v>92.15</v>
      </c>
      <c r="AX90" s="49">
        <v>92.15</v>
      </c>
      <c r="AY90" s="49">
        <v>92.15</v>
      </c>
      <c r="AZ90" s="49">
        <v>95.2</v>
      </c>
      <c r="BA90" s="49">
        <v>95.2</v>
      </c>
      <c r="BB90" s="49">
        <v>95.2</v>
      </c>
      <c r="BC90" s="49">
        <v>95.2</v>
      </c>
      <c r="BD90" s="49">
        <v>95.2</v>
      </c>
      <c r="BE90" s="49">
        <v>85.04</v>
      </c>
      <c r="BF90" s="49">
        <v>85.04</v>
      </c>
      <c r="BG90" s="49">
        <v>85.04</v>
      </c>
      <c r="BH90" s="49">
        <v>85.04</v>
      </c>
      <c r="BI90" s="49">
        <v>85.04</v>
      </c>
      <c r="BJ90" s="49">
        <v>85.04</v>
      </c>
      <c r="BK90" s="49">
        <v>85.04</v>
      </c>
      <c r="BL90" s="49">
        <v>85.04</v>
      </c>
      <c r="BM90" s="49">
        <v>85.04</v>
      </c>
      <c r="BN90" s="49">
        <v>85.04</v>
      </c>
      <c r="BO90" s="49">
        <v>85.04</v>
      </c>
      <c r="BP90" s="49">
        <v>85.04</v>
      </c>
      <c r="BQ90" s="49">
        <v>85.04</v>
      </c>
      <c r="BR90" s="49">
        <v>85.04</v>
      </c>
      <c r="BS90" s="49">
        <v>85.04</v>
      </c>
      <c r="BT90" s="49">
        <v>85.04</v>
      </c>
      <c r="BU90" s="49">
        <v>85.04</v>
      </c>
      <c r="BV90" s="49">
        <v>85.04</v>
      </c>
      <c r="BW90" s="49">
        <v>85.04</v>
      </c>
      <c r="BX90" s="49">
        <v>85.04</v>
      </c>
      <c r="BY90" s="49">
        <v>86.75</v>
      </c>
      <c r="BZ90" s="49">
        <v>86.75</v>
      </c>
      <c r="CA90" s="49">
        <v>86.75</v>
      </c>
      <c r="CB90" s="49">
        <v>86.75</v>
      </c>
      <c r="CC90" s="49">
        <v>86.75</v>
      </c>
      <c r="CD90" s="49">
        <v>86.75</v>
      </c>
      <c r="CE90" s="49">
        <v>86.75</v>
      </c>
      <c r="CF90" s="49">
        <v>86.75</v>
      </c>
      <c r="CG90" s="49">
        <v>86.75</v>
      </c>
      <c r="CH90" s="49">
        <v>86.75</v>
      </c>
      <c r="CI90" s="49">
        <v>86.75</v>
      </c>
      <c r="CJ90" s="49">
        <v>86.75</v>
      </c>
      <c r="CK90" s="49">
        <v>91.05</v>
      </c>
      <c r="CL90" s="49">
        <v>91.05</v>
      </c>
      <c r="CM90" s="49">
        <v>91.05</v>
      </c>
      <c r="CN90" s="49">
        <v>91.05</v>
      </c>
      <c r="CO90" s="49">
        <v>91.05</v>
      </c>
      <c r="CP90" s="49">
        <v>91.05</v>
      </c>
      <c r="CQ90" s="49">
        <v>91.05</v>
      </c>
      <c r="CR90" s="49">
        <v>91.05</v>
      </c>
      <c r="CS90" s="49">
        <v>91.05</v>
      </c>
      <c r="CT90" s="49">
        <v>91.05</v>
      </c>
      <c r="CU90" s="49">
        <v>91.05</v>
      </c>
      <c r="CV90" s="49">
        <v>91.05</v>
      </c>
      <c r="CW90" s="49">
        <v>92.85</v>
      </c>
      <c r="CX90" s="49">
        <v>92.85</v>
      </c>
      <c r="CY90" s="49">
        <v>92.85</v>
      </c>
      <c r="CZ90" s="49">
        <v>92.85</v>
      </c>
      <c r="DA90" s="49">
        <v>92.85</v>
      </c>
      <c r="DB90" s="49">
        <v>92.85</v>
      </c>
      <c r="DC90" s="49">
        <v>92.85</v>
      </c>
      <c r="DD90" s="49">
        <v>92.85</v>
      </c>
      <c r="DE90" s="49">
        <v>92.85</v>
      </c>
      <c r="DF90" s="49">
        <v>92.85</v>
      </c>
      <c r="DG90" s="49">
        <v>92.85</v>
      </c>
      <c r="DH90" s="49">
        <v>92.85</v>
      </c>
      <c r="DI90" s="49">
        <v>94.69</v>
      </c>
      <c r="DJ90" s="49">
        <v>94.69</v>
      </c>
      <c r="DK90" s="49">
        <v>94.69</v>
      </c>
      <c r="DL90" s="49">
        <v>94.69</v>
      </c>
      <c r="DM90" s="49">
        <v>94.69</v>
      </c>
      <c r="DN90" s="49">
        <v>94.69</v>
      </c>
      <c r="DO90" s="49">
        <v>94.69</v>
      </c>
      <c r="DP90" s="49">
        <v>94.69</v>
      </c>
      <c r="DQ90" s="34">
        <v>24</v>
      </c>
      <c r="DR90" s="42"/>
      <c r="EB90" s="23"/>
      <c r="EK90" s="35"/>
      <c r="EL90" s="35"/>
      <c r="EM90" s="35"/>
      <c r="EN90" s="35"/>
      <c r="EO90" s="35"/>
      <c r="EP90" s="35"/>
    </row>
    <row r="91" spans="1:146" s="34" customFormat="1" x14ac:dyDescent="0.5">
      <c r="A91">
        <v>90714</v>
      </c>
      <c r="B91" t="s">
        <v>307</v>
      </c>
      <c r="C91" s="38" t="s">
        <v>129</v>
      </c>
      <c r="D91" s="49">
        <v>0</v>
      </c>
      <c r="E91" s="49">
        <v>0</v>
      </c>
      <c r="F91" s="49">
        <v>0</v>
      </c>
      <c r="G91" s="49">
        <v>0</v>
      </c>
      <c r="H91" s="49">
        <v>0</v>
      </c>
      <c r="I91" s="49">
        <v>0</v>
      </c>
      <c r="J91" s="49">
        <v>0</v>
      </c>
      <c r="K91" s="49">
        <v>0</v>
      </c>
      <c r="L91" s="49">
        <v>0</v>
      </c>
      <c r="M91" s="49">
        <v>0</v>
      </c>
      <c r="N91" s="49">
        <v>0</v>
      </c>
      <c r="O91" s="49">
        <v>0</v>
      </c>
      <c r="P91" s="49">
        <v>0</v>
      </c>
      <c r="Q91" s="49">
        <v>0</v>
      </c>
      <c r="R91" s="49">
        <v>16.5</v>
      </c>
      <c r="S91" s="49">
        <v>16.5</v>
      </c>
      <c r="T91" s="49">
        <v>16.5</v>
      </c>
      <c r="U91" s="49">
        <v>16.5</v>
      </c>
      <c r="V91" s="49">
        <v>16.5</v>
      </c>
      <c r="W91" s="49">
        <v>16.5</v>
      </c>
      <c r="X91" s="49">
        <v>16.5</v>
      </c>
      <c r="Y91" s="49">
        <v>16.5</v>
      </c>
      <c r="Z91" s="49">
        <v>16.5</v>
      </c>
      <c r="AA91" s="49">
        <v>17.100000000000001</v>
      </c>
      <c r="AB91" s="49">
        <v>17.100000000000001</v>
      </c>
      <c r="AC91" s="49">
        <v>17.100000000000001</v>
      </c>
      <c r="AD91" s="49">
        <v>17.100000000000001</v>
      </c>
      <c r="AE91" s="49">
        <v>17.100000000000001</v>
      </c>
      <c r="AF91" s="49">
        <v>17.100000000000001</v>
      </c>
      <c r="AG91" s="49">
        <v>17.100000000000001</v>
      </c>
      <c r="AH91" s="49">
        <v>17.100000000000001</v>
      </c>
      <c r="AI91" s="49">
        <v>17.100000000000001</v>
      </c>
      <c r="AJ91" s="49">
        <v>17.100000000000001</v>
      </c>
      <c r="AK91" s="49">
        <v>17.100000000000001</v>
      </c>
      <c r="AL91" s="49">
        <v>17.57</v>
      </c>
      <c r="AM91" s="49">
        <v>17.57</v>
      </c>
      <c r="AN91" s="49">
        <v>17.57</v>
      </c>
      <c r="AO91" s="49">
        <v>17.57</v>
      </c>
      <c r="AP91" s="49">
        <v>17.57</v>
      </c>
      <c r="AQ91" s="49">
        <v>17.57</v>
      </c>
      <c r="AR91" s="49">
        <v>17.57</v>
      </c>
      <c r="AS91" s="49">
        <v>17.57</v>
      </c>
      <c r="AT91" s="49">
        <v>17.57</v>
      </c>
      <c r="AU91" s="49">
        <v>17.57</v>
      </c>
      <c r="AV91" s="49">
        <v>17.57</v>
      </c>
      <c r="AW91" s="49">
        <v>17.57</v>
      </c>
      <c r="AX91" s="49">
        <v>17.57</v>
      </c>
      <c r="AY91" s="49">
        <v>17.57</v>
      </c>
      <c r="AZ91" s="49">
        <v>17.690000000000001</v>
      </c>
      <c r="BA91" s="49">
        <v>17.690000000000001</v>
      </c>
      <c r="BB91" s="49">
        <v>17.690000000000001</v>
      </c>
      <c r="BC91" s="49">
        <v>17.690000000000001</v>
      </c>
      <c r="BD91" s="49">
        <v>17.690000000000001</v>
      </c>
      <c r="BE91" s="49">
        <v>17.690000000000001</v>
      </c>
      <c r="BF91" s="49">
        <v>17.690000000000001</v>
      </c>
      <c r="BG91" s="49">
        <v>17.690000000000001</v>
      </c>
      <c r="BH91" s="49">
        <v>17.690000000000001</v>
      </c>
      <c r="BI91" s="49">
        <v>17.690000000000001</v>
      </c>
      <c r="BJ91" s="49">
        <v>17.690000000000001</v>
      </c>
      <c r="BK91" s="49">
        <v>17.690000000000001</v>
      </c>
      <c r="BL91" s="49">
        <v>18.82</v>
      </c>
      <c r="BM91" s="49">
        <v>18.82</v>
      </c>
      <c r="BN91" s="49">
        <v>18.82</v>
      </c>
      <c r="BO91" s="49">
        <v>18.82</v>
      </c>
      <c r="BP91" s="49">
        <v>18.82</v>
      </c>
      <c r="BQ91" s="49">
        <v>18.82</v>
      </c>
      <c r="BR91" s="49">
        <v>18.82</v>
      </c>
      <c r="BS91" s="49">
        <v>18.82</v>
      </c>
      <c r="BT91" s="49">
        <v>18.82</v>
      </c>
      <c r="BU91" s="49">
        <v>18.82</v>
      </c>
      <c r="BV91" s="49">
        <v>18.82</v>
      </c>
      <c r="BW91" s="49">
        <v>18.82</v>
      </c>
      <c r="BX91" s="49">
        <v>18.82</v>
      </c>
      <c r="BY91" s="49">
        <v>19.690000000000001</v>
      </c>
      <c r="BZ91" s="49">
        <v>19.690000000000001</v>
      </c>
      <c r="CA91" s="49">
        <v>19.690000000000001</v>
      </c>
      <c r="CB91" s="49">
        <v>19.690000000000001</v>
      </c>
      <c r="CC91" s="49">
        <v>19.690000000000001</v>
      </c>
      <c r="CD91" s="49">
        <v>19.690000000000001</v>
      </c>
      <c r="CE91" s="49">
        <v>19.690000000000001</v>
      </c>
      <c r="CF91" s="49">
        <v>19.690000000000001</v>
      </c>
      <c r="CG91" s="49">
        <v>19.690000000000001</v>
      </c>
      <c r="CH91" s="49">
        <v>19.690000000000001</v>
      </c>
      <c r="CI91" s="49">
        <v>19.690000000000001</v>
      </c>
      <c r="CJ91" s="49">
        <v>19.690000000000001</v>
      </c>
      <c r="CK91" s="49">
        <v>19.690000000000001</v>
      </c>
      <c r="CL91" s="49">
        <v>19.690000000000001</v>
      </c>
      <c r="CM91" s="49">
        <v>19.690000000000001</v>
      </c>
      <c r="CN91" s="49">
        <v>19.690000000000001</v>
      </c>
      <c r="CO91" s="49">
        <v>19.690000000000001</v>
      </c>
      <c r="CP91" s="49">
        <v>19.690000000000001</v>
      </c>
      <c r="CQ91" s="49">
        <v>19.690000000000001</v>
      </c>
      <c r="CR91" s="49">
        <v>19.690000000000001</v>
      </c>
      <c r="CS91" s="49">
        <v>19.690000000000001</v>
      </c>
      <c r="CT91" s="49">
        <v>19.690000000000001</v>
      </c>
      <c r="CU91" s="49">
        <v>19.690000000000001</v>
      </c>
      <c r="CV91" s="49">
        <v>19.690000000000001</v>
      </c>
      <c r="CW91" s="49">
        <v>20.05</v>
      </c>
      <c r="CX91" s="49">
        <v>20.05</v>
      </c>
      <c r="CY91" s="49">
        <v>20.05</v>
      </c>
      <c r="CZ91" s="49">
        <v>20.05</v>
      </c>
      <c r="DA91" s="49">
        <v>20.05</v>
      </c>
      <c r="DB91" s="49">
        <v>20.05</v>
      </c>
      <c r="DC91" s="49">
        <v>20.05</v>
      </c>
      <c r="DD91" s="49">
        <v>20.05</v>
      </c>
      <c r="DE91" s="49">
        <v>20.05</v>
      </c>
      <c r="DF91" s="49">
        <v>20.05</v>
      </c>
      <c r="DG91" s="49">
        <v>20.05</v>
      </c>
      <c r="DH91" s="49">
        <v>20.05</v>
      </c>
      <c r="DI91" s="49">
        <v>20.606999999999999</v>
      </c>
      <c r="DJ91" s="49">
        <v>20.606999999999999</v>
      </c>
      <c r="DK91" s="49">
        <v>20.606999999999999</v>
      </c>
      <c r="DL91" s="49">
        <v>20.606999999999999</v>
      </c>
      <c r="DM91" s="49">
        <v>20.606999999999999</v>
      </c>
      <c r="DN91" s="49">
        <v>20.606999999999999</v>
      </c>
      <c r="DO91" s="49">
        <v>20.606999999999999</v>
      </c>
      <c r="DP91" s="49">
        <v>20.606999999999999</v>
      </c>
      <c r="DQ91" s="34">
        <v>25</v>
      </c>
      <c r="DR91" s="42" t="s">
        <v>101</v>
      </c>
      <c r="EB91" s="23"/>
      <c r="EK91" s="35"/>
      <c r="EL91" s="35"/>
      <c r="EM91" s="35"/>
      <c r="EN91" s="35"/>
      <c r="EO91" s="35"/>
      <c r="EP91" s="35"/>
    </row>
    <row r="92" spans="1:146" s="34" customFormat="1" x14ac:dyDescent="0.5">
      <c r="A92">
        <v>90714</v>
      </c>
      <c r="B92" t="s">
        <v>130</v>
      </c>
      <c r="C92" s="38" t="s">
        <v>131</v>
      </c>
      <c r="D92" s="49">
        <v>15</v>
      </c>
      <c r="E92" s="49">
        <v>15</v>
      </c>
      <c r="F92" s="49">
        <v>15</v>
      </c>
      <c r="G92" s="49">
        <v>15</v>
      </c>
      <c r="H92" s="49">
        <v>15</v>
      </c>
      <c r="I92" s="49">
        <v>15</v>
      </c>
      <c r="J92" s="49">
        <v>15</v>
      </c>
      <c r="K92" s="49">
        <v>15</v>
      </c>
      <c r="L92" s="49">
        <v>15</v>
      </c>
      <c r="M92" s="49">
        <v>16.5</v>
      </c>
      <c r="N92" s="49">
        <v>15</v>
      </c>
      <c r="O92" s="49">
        <v>15</v>
      </c>
      <c r="P92" s="49">
        <v>15</v>
      </c>
      <c r="Q92" s="49">
        <v>15</v>
      </c>
      <c r="R92" s="49">
        <v>15</v>
      </c>
      <c r="S92" s="49">
        <v>15</v>
      </c>
      <c r="T92" s="49">
        <v>15</v>
      </c>
      <c r="U92" s="49">
        <v>15</v>
      </c>
      <c r="V92" s="49">
        <v>15</v>
      </c>
      <c r="W92" s="49">
        <v>15</v>
      </c>
      <c r="X92" s="49">
        <v>15</v>
      </c>
      <c r="Y92" s="49">
        <v>15</v>
      </c>
      <c r="Z92" s="49">
        <v>15</v>
      </c>
      <c r="AA92" s="49">
        <v>16.013000000000002</v>
      </c>
      <c r="AB92" s="49">
        <v>16.013000000000002</v>
      </c>
      <c r="AC92" s="49">
        <v>16.013000000000002</v>
      </c>
      <c r="AD92" s="49">
        <v>16.013000000000002</v>
      </c>
      <c r="AE92" s="49">
        <v>16.013000000000002</v>
      </c>
      <c r="AF92" s="49">
        <v>16.013000000000002</v>
      </c>
      <c r="AG92" s="49">
        <v>16.013000000000002</v>
      </c>
      <c r="AH92" s="49">
        <v>16.013000000000002</v>
      </c>
      <c r="AI92" s="49">
        <v>16.013000000000002</v>
      </c>
      <c r="AJ92" s="49">
        <v>16.013000000000002</v>
      </c>
      <c r="AK92" s="49">
        <v>16.013000000000002</v>
      </c>
      <c r="AL92" s="49">
        <v>16.013000000000002</v>
      </c>
      <c r="AM92" s="49">
        <v>16.013000000000002</v>
      </c>
      <c r="AN92" s="49">
        <v>16.013000000000002</v>
      </c>
      <c r="AO92" s="49">
        <v>16.013000000000002</v>
      </c>
      <c r="AP92" s="49">
        <v>16.013000000000002</v>
      </c>
      <c r="AQ92" s="49">
        <v>16.013000000000002</v>
      </c>
      <c r="AR92" s="49">
        <v>16.013000000000002</v>
      </c>
      <c r="AS92" s="49">
        <v>16.013000000000002</v>
      </c>
      <c r="AT92" s="49">
        <v>16.013000000000002</v>
      </c>
      <c r="AU92" s="49">
        <v>16.013000000000002</v>
      </c>
      <c r="AV92" s="49">
        <v>16.013000000000002</v>
      </c>
      <c r="AW92" s="49">
        <v>16.013000000000002</v>
      </c>
      <c r="AX92" s="49">
        <v>16.013000000000002</v>
      </c>
      <c r="AY92" s="49">
        <v>16.013000000000002</v>
      </c>
      <c r="AZ92" s="49">
        <v>0</v>
      </c>
      <c r="BA92" s="49">
        <v>0</v>
      </c>
      <c r="BB92" s="49">
        <v>0</v>
      </c>
      <c r="BC92" s="49">
        <v>0</v>
      </c>
      <c r="BD92" s="49">
        <v>0</v>
      </c>
      <c r="BE92" s="49">
        <v>0</v>
      </c>
      <c r="BF92" s="49">
        <v>0</v>
      </c>
      <c r="BG92" s="49">
        <v>0</v>
      </c>
      <c r="BH92" s="49">
        <v>0</v>
      </c>
      <c r="BI92" s="49">
        <v>0</v>
      </c>
      <c r="BJ92" s="49">
        <v>0</v>
      </c>
      <c r="BK92" s="49">
        <v>0</v>
      </c>
      <c r="BL92" s="49">
        <v>0</v>
      </c>
      <c r="BM92" s="49">
        <v>0</v>
      </c>
      <c r="BN92" s="49">
        <v>0</v>
      </c>
      <c r="BO92" s="49">
        <v>0</v>
      </c>
      <c r="BP92" s="49">
        <v>0</v>
      </c>
      <c r="BQ92" s="49">
        <v>0</v>
      </c>
      <c r="BR92" s="49">
        <v>0</v>
      </c>
      <c r="BS92" s="49">
        <v>0</v>
      </c>
      <c r="BT92" s="49">
        <v>0</v>
      </c>
      <c r="BU92" s="49">
        <v>0</v>
      </c>
      <c r="BV92" s="49">
        <v>0</v>
      </c>
      <c r="BW92" s="49">
        <v>0</v>
      </c>
      <c r="BX92" s="49">
        <v>0</v>
      </c>
      <c r="BY92" s="49">
        <v>0</v>
      </c>
      <c r="BZ92" s="49">
        <v>0</v>
      </c>
      <c r="CA92" s="49">
        <v>0</v>
      </c>
      <c r="CB92" s="49">
        <v>0</v>
      </c>
      <c r="CC92" s="49">
        <v>0</v>
      </c>
      <c r="CD92" s="49">
        <v>0</v>
      </c>
      <c r="CE92" s="49">
        <v>0</v>
      </c>
      <c r="CF92" s="49">
        <v>0</v>
      </c>
      <c r="CG92" s="49">
        <v>0</v>
      </c>
      <c r="CH92" s="49">
        <v>0</v>
      </c>
      <c r="CI92" s="49">
        <v>0</v>
      </c>
      <c r="CJ92" s="49">
        <v>0</v>
      </c>
      <c r="CK92" s="49">
        <v>0</v>
      </c>
      <c r="CL92" s="49">
        <v>0</v>
      </c>
      <c r="CM92" s="49">
        <v>0</v>
      </c>
      <c r="CN92" s="49">
        <v>0</v>
      </c>
      <c r="CO92" s="49">
        <v>0</v>
      </c>
      <c r="CP92" s="49">
        <v>0</v>
      </c>
      <c r="CQ92" s="49">
        <v>0</v>
      </c>
      <c r="CR92" s="49">
        <v>0</v>
      </c>
      <c r="CS92" s="49">
        <v>0</v>
      </c>
      <c r="CT92" s="49">
        <v>0</v>
      </c>
      <c r="CU92" s="49">
        <v>0</v>
      </c>
      <c r="CV92" s="49">
        <v>0</v>
      </c>
      <c r="CW92" s="49">
        <v>0</v>
      </c>
      <c r="CX92" s="49">
        <v>0</v>
      </c>
      <c r="CY92" s="49">
        <v>0</v>
      </c>
      <c r="CZ92" s="49">
        <v>0</v>
      </c>
      <c r="DA92" s="49">
        <v>0</v>
      </c>
      <c r="DB92" s="49">
        <v>0</v>
      </c>
      <c r="DC92" s="49">
        <v>0</v>
      </c>
      <c r="DD92" s="49">
        <v>0</v>
      </c>
      <c r="DE92" s="49">
        <v>0</v>
      </c>
      <c r="DF92" s="49">
        <v>0</v>
      </c>
      <c r="DG92" s="49">
        <v>0</v>
      </c>
      <c r="DH92" s="49">
        <v>0</v>
      </c>
      <c r="DI92" s="49">
        <v>0</v>
      </c>
      <c r="DJ92" s="49">
        <v>0</v>
      </c>
      <c r="DK92" s="49">
        <v>0</v>
      </c>
      <c r="DL92" s="49">
        <v>0</v>
      </c>
      <c r="DM92" s="49">
        <v>0</v>
      </c>
      <c r="DN92" s="49">
        <v>0</v>
      </c>
      <c r="DO92" s="49">
        <v>0</v>
      </c>
      <c r="DP92" s="49">
        <v>0</v>
      </c>
      <c r="DQ92" s="34">
        <v>26</v>
      </c>
      <c r="DR92" s="42"/>
      <c r="EB92" s="23"/>
      <c r="EK92" s="35"/>
      <c r="EL92" s="35"/>
      <c r="EM92" s="35"/>
      <c r="EN92" s="35"/>
      <c r="EO92" s="35"/>
      <c r="EP92" s="35"/>
    </row>
    <row r="93" spans="1:146" s="34" customFormat="1" x14ac:dyDescent="0.5">
      <c r="A93">
        <v>90174</v>
      </c>
      <c r="B93" t="s">
        <v>60</v>
      </c>
      <c r="C93" s="38" t="s">
        <v>132</v>
      </c>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v>12.513</v>
      </c>
      <c r="CO93" s="49">
        <v>12.513</v>
      </c>
      <c r="CP93" s="49">
        <v>12.513</v>
      </c>
      <c r="CQ93" s="49">
        <v>12.513</v>
      </c>
      <c r="CR93" s="49">
        <v>12.513</v>
      </c>
      <c r="CS93" s="49">
        <v>12.513</v>
      </c>
      <c r="CT93" s="49">
        <v>12.513</v>
      </c>
      <c r="CU93" s="49">
        <v>12.513</v>
      </c>
      <c r="CV93" s="49">
        <v>12.513</v>
      </c>
      <c r="CW93" s="49">
        <v>12.526999999999999</v>
      </c>
      <c r="CX93" s="49">
        <v>12.526999999999999</v>
      </c>
      <c r="CY93" s="49">
        <v>12.526999999999999</v>
      </c>
      <c r="CZ93" s="49">
        <v>12.526999999999999</v>
      </c>
      <c r="DA93" s="49">
        <v>12.526999999999999</v>
      </c>
      <c r="DB93" s="49">
        <v>12.526999999999999</v>
      </c>
      <c r="DC93" s="49">
        <v>12.526999999999999</v>
      </c>
      <c r="DD93" s="49">
        <v>12.526999999999999</v>
      </c>
      <c r="DE93" s="49">
        <v>12.526999999999999</v>
      </c>
      <c r="DF93" s="49">
        <v>12.526999999999999</v>
      </c>
      <c r="DG93" s="49">
        <v>12.526999999999999</v>
      </c>
      <c r="DH93" s="49">
        <v>12.526999999999999</v>
      </c>
      <c r="DI93" s="49">
        <v>16.027000000000001</v>
      </c>
      <c r="DJ93" s="49">
        <v>16.027000000000001</v>
      </c>
      <c r="DK93" s="49">
        <v>16.027000000000001</v>
      </c>
      <c r="DL93" s="49">
        <v>16.027000000000001</v>
      </c>
      <c r="DM93" s="49">
        <v>16.027000000000001</v>
      </c>
      <c r="DN93" s="49">
        <v>16.027000000000001</v>
      </c>
      <c r="DO93" s="49">
        <v>16.027000000000001</v>
      </c>
      <c r="DP93" s="49">
        <v>16.027000000000001</v>
      </c>
      <c r="DR93" s="42"/>
      <c r="EB93" s="23"/>
      <c r="EK93" s="35"/>
      <c r="EL93" s="35"/>
      <c r="EM93" s="35"/>
      <c r="EN93" s="35"/>
      <c r="EO93" s="35"/>
      <c r="EP93" s="35"/>
    </row>
    <row r="94" spans="1:146" s="34" customFormat="1" x14ac:dyDescent="0.5">
      <c r="A94">
        <v>90715</v>
      </c>
      <c r="B94" t="s">
        <v>323</v>
      </c>
      <c r="C94" s="38" t="s">
        <v>133</v>
      </c>
      <c r="D94" s="49">
        <v>28.54</v>
      </c>
      <c r="E94" s="49">
        <v>28.54</v>
      </c>
      <c r="F94" s="49">
        <v>28.54</v>
      </c>
      <c r="G94" s="49">
        <v>28.54</v>
      </c>
      <c r="H94" s="49">
        <v>28.54</v>
      </c>
      <c r="I94" s="49">
        <v>28.54</v>
      </c>
      <c r="J94" s="49">
        <v>28.54</v>
      </c>
      <c r="K94" s="49">
        <v>28.54</v>
      </c>
      <c r="L94" s="49">
        <v>28.54</v>
      </c>
      <c r="M94" s="49">
        <v>28.54</v>
      </c>
      <c r="N94" s="49">
        <v>29.59</v>
      </c>
      <c r="O94" s="49">
        <v>29.59</v>
      </c>
      <c r="P94" s="49">
        <v>29.59</v>
      </c>
      <c r="Q94" s="49">
        <v>29.59</v>
      </c>
      <c r="R94" s="49">
        <v>29.59</v>
      </c>
      <c r="S94" s="49">
        <v>29.59</v>
      </c>
      <c r="T94" s="49">
        <v>29.59</v>
      </c>
      <c r="U94" s="49">
        <v>29.59</v>
      </c>
      <c r="V94" s="49">
        <v>29.59</v>
      </c>
      <c r="W94" s="49">
        <v>29.59</v>
      </c>
      <c r="X94" s="49">
        <v>29.59</v>
      </c>
      <c r="Y94" s="49">
        <v>29.59</v>
      </c>
      <c r="Z94" s="49">
        <v>29.59</v>
      </c>
      <c r="AA94" s="49">
        <v>30.41</v>
      </c>
      <c r="AB94" s="49">
        <v>30.41</v>
      </c>
      <c r="AC94" s="49">
        <v>30.41</v>
      </c>
      <c r="AD94" s="49">
        <v>30.41</v>
      </c>
      <c r="AE94" s="49">
        <v>30.41</v>
      </c>
      <c r="AF94" s="49">
        <v>30.41</v>
      </c>
      <c r="AG94" s="49">
        <v>30.41</v>
      </c>
      <c r="AH94" s="49">
        <v>30.41</v>
      </c>
      <c r="AI94" s="49">
        <v>30.41</v>
      </c>
      <c r="AJ94" s="49">
        <v>30.41</v>
      </c>
      <c r="AK94" s="49">
        <v>30.41</v>
      </c>
      <c r="AL94" s="49">
        <v>31.25</v>
      </c>
      <c r="AM94" s="49">
        <v>30.41</v>
      </c>
      <c r="AN94" s="49">
        <v>30.41</v>
      </c>
      <c r="AO94" s="49">
        <v>30.41</v>
      </c>
      <c r="AP94" s="49">
        <v>30.41</v>
      </c>
      <c r="AQ94" s="49">
        <v>30.41</v>
      </c>
      <c r="AR94" s="49">
        <v>30.41</v>
      </c>
      <c r="AS94" s="49">
        <v>30.41</v>
      </c>
      <c r="AT94" s="49">
        <v>30.41</v>
      </c>
      <c r="AU94" s="49">
        <v>30.41</v>
      </c>
      <c r="AV94" s="49">
        <v>30.41</v>
      </c>
      <c r="AW94" s="49">
        <v>30.41</v>
      </c>
      <c r="AX94" s="49">
        <v>30.41</v>
      </c>
      <c r="AY94" s="49">
        <v>30.41</v>
      </c>
      <c r="AZ94" s="49">
        <v>31.25</v>
      </c>
      <c r="BA94" s="49">
        <v>30.64</v>
      </c>
      <c r="BB94" s="49">
        <v>30.64</v>
      </c>
      <c r="BC94" s="49">
        <v>30.64</v>
      </c>
      <c r="BD94" s="49">
        <v>30.64</v>
      </c>
      <c r="BE94" s="49">
        <v>30.64</v>
      </c>
      <c r="BF94" s="49">
        <v>30.64</v>
      </c>
      <c r="BG94" s="49">
        <v>30.64</v>
      </c>
      <c r="BH94" s="49">
        <v>30.64</v>
      </c>
      <c r="BI94" s="49">
        <v>30.64</v>
      </c>
      <c r="BJ94" s="49">
        <v>30.64</v>
      </c>
      <c r="BK94" s="49">
        <v>30.64</v>
      </c>
      <c r="BL94" s="49">
        <v>31.25</v>
      </c>
      <c r="BM94" s="49">
        <v>31.25</v>
      </c>
      <c r="BN94" s="49">
        <v>31.25</v>
      </c>
      <c r="BO94" s="49">
        <v>31.25</v>
      </c>
      <c r="BP94" s="49">
        <v>31.25</v>
      </c>
      <c r="BQ94" s="49">
        <v>31.25</v>
      </c>
      <c r="BR94" s="49">
        <v>31.25</v>
      </c>
      <c r="BS94" s="49">
        <v>31.25</v>
      </c>
      <c r="BT94" s="49">
        <v>31.25</v>
      </c>
      <c r="BU94" s="49">
        <v>31.25</v>
      </c>
      <c r="BV94" s="49">
        <v>31.25</v>
      </c>
      <c r="BW94" s="49">
        <v>31.25</v>
      </c>
      <c r="BX94" s="49">
        <v>31.25</v>
      </c>
      <c r="BY94" s="49">
        <v>31.98</v>
      </c>
      <c r="BZ94" s="49">
        <v>31.37</v>
      </c>
      <c r="CA94" s="49">
        <v>31.98</v>
      </c>
      <c r="CB94" s="49">
        <v>31.98</v>
      </c>
      <c r="CC94" s="49">
        <v>31.37</v>
      </c>
      <c r="CD94" s="49">
        <v>31.37</v>
      </c>
      <c r="CE94" s="49">
        <v>31.37</v>
      </c>
      <c r="CF94" s="49">
        <v>31.37</v>
      </c>
      <c r="CG94" s="49">
        <v>31.37</v>
      </c>
      <c r="CH94" s="49">
        <v>31.37</v>
      </c>
      <c r="CI94" s="49">
        <v>31.37</v>
      </c>
      <c r="CJ94" s="49">
        <v>31.37</v>
      </c>
      <c r="CK94" s="49">
        <v>31.95</v>
      </c>
      <c r="CL94" s="49">
        <v>31.37</v>
      </c>
      <c r="CM94" s="49">
        <v>31.37</v>
      </c>
      <c r="CN94" s="49">
        <v>31.37</v>
      </c>
      <c r="CO94" s="49">
        <v>31.37</v>
      </c>
      <c r="CP94" s="49">
        <v>31.37</v>
      </c>
      <c r="CQ94" s="49">
        <v>31.37</v>
      </c>
      <c r="CR94" s="49">
        <v>31.37</v>
      </c>
      <c r="CS94" s="49">
        <v>31.37</v>
      </c>
      <c r="CT94" s="49">
        <v>31.37</v>
      </c>
      <c r="CU94" s="49">
        <v>31.37</v>
      </c>
      <c r="CV94" s="49">
        <v>31.37</v>
      </c>
      <c r="CW94" s="49">
        <v>31.95</v>
      </c>
      <c r="CX94" s="49">
        <v>31.37</v>
      </c>
      <c r="CY94" s="49">
        <v>31.37</v>
      </c>
      <c r="CZ94" s="49">
        <v>31.37</v>
      </c>
      <c r="DA94" s="49">
        <v>31.37</v>
      </c>
      <c r="DB94" s="49">
        <v>31.37</v>
      </c>
      <c r="DC94" s="49">
        <v>31.37</v>
      </c>
      <c r="DD94" s="49">
        <v>31.37</v>
      </c>
      <c r="DE94" s="49">
        <v>31.37</v>
      </c>
      <c r="DF94" s="49">
        <v>31.37</v>
      </c>
      <c r="DG94" s="49">
        <v>31.37</v>
      </c>
      <c r="DH94" s="49">
        <v>31.37</v>
      </c>
      <c r="DI94" s="49">
        <v>32.24</v>
      </c>
      <c r="DJ94" s="49">
        <v>32.24</v>
      </c>
      <c r="DK94" s="49">
        <v>32.24</v>
      </c>
      <c r="DL94" s="49">
        <v>32.24</v>
      </c>
      <c r="DM94" s="49">
        <v>32.24</v>
      </c>
      <c r="DN94" s="49">
        <v>32.24</v>
      </c>
      <c r="DO94" s="49">
        <v>32.24</v>
      </c>
      <c r="DP94" s="49">
        <v>32.24</v>
      </c>
      <c r="DQ94" s="34">
        <v>27</v>
      </c>
      <c r="DR94" s="42" t="s">
        <v>101</v>
      </c>
      <c r="EB94" s="23"/>
      <c r="EK94" s="35"/>
      <c r="EL94" s="35"/>
      <c r="EM94" s="35"/>
      <c r="EN94" s="35"/>
      <c r="EO94" s="35"/>
      <c r="EP94" s="35"/>
    </row>
    <row r="95" spans="1:146" s="34" customFormat="1" x14ac:dyDescent="0.5">
      <c r="A95">
        <v>90715</v>
      </c>
      <c r="B95" t="s">
        <v>324</v>
      </c>
      <c r="C95" s="38" t="s">
        <v>134</v>
      </c>
      <c r="D95" s="49">
        <v>0</v>
      </c>
      <c r="E95" s="49">
        <v>0</v>
      </c>
      <c r="F95" s="49">
        <v>0</v>
      </c>
      <c r="G95" s="49">
        <v>0</v>
      </c>
      <c r="H95" s="49">
        <v>0</v>
      </c>
      <c r="I95" s="49">
        <v>0</v>
      </c>
      <c r="J95" s="49">
        <v>0</v>
      </c>
      <c r="K95" s="49">
        <v>0</v>
      </c>
      <c r="L95" s="49">
        <v>0</v>
      </c>
      <c r="M95" s="49">
        <v>0</v>
      </c>
      <c r="N95" s="49">
        <v>0</v>
      </c>
      <c r="O95" s="49">
        <v>0</v>
      </c>
      <c r="P95" s="49">
        <v>0</v>
      </c>
      <c r="Q95" s="49">
        <v>0</v>
      </c>
      <c r="R95" s="49">
        <v>29.59</v>
      </c>
      <c r="S95" s="49">
        <v>29.59</v>
      </c>
      <c r="T95" s="49">
        <v>29.59</v>
      </c>
      <c r="U95" s="49">
        <v>29.59</v>
      </c>
      <c r="V95" s="49">
        <v>29.59</v>
      </c>
      <c r="W95" s="49">
        <v>29.59</v>
      </c>
      <c r="X95" s="49">
        <v>29.59</v>
      </c>
      <c r="Y95" s="49">
        <v>29.59</v>
      </c>
      <c r="Z95" s="49">
        <v>29.59</v>
      </c>
      <c r="AA95" s="49">
        <v>30.41</v>
      </c>
      <c r="AB95" s="49">
        <v>30.41</v>
      </c>
      <c r="AC95" s="49">
        <v>30.41</v>
      </c>
      <c r="AD95" s="49">
        <v>30.41</v>
      </c>
      <c r="AE95" s="49">
        <v>30.41</v>
      </c>
      <c r="AF95" s="49">
        <v>30.41</v>
      </c>
      <c r="AG95" s="49">
        <v>30.41</v>
      </c>
      <c r="AH95" s="49">
        <v>30.41</v>
      </c>
      <c r="AI95" s="49">
        <v>30.41</v>
      </c>
      <c r="AJ95" s="49">
        <v>30.41</v>
      </c>
      <c r="AK95" s="49">
        <v>30.41</v>
      </c>
      <c r="AL95" s="49">
        <v>30.41</v>
      </c>
      <c r="AM95" s="49">
        <v>30.41</v>
      </c>
      <c r="AN95" s="49">
        <v>30.41</v>
      </c>
      <c r="AO95" s="49">
        <v>30.41</v>
      </c>
      <c r="AP95" s="49">
        <v>30.41</v>
      </c>
      <c r="AQ95" s="49">
        <v>30.41</v>
      </c>
      <c r="AR95" s="49">
        <v>30.41</v>
      </c>
      <c r="AS95" s="49">
        <v>30.41</v>
      </c>
      <c r="AT95" s="49">
        <v>30.41</v>
      </c>
      <c r="AU95" s="49">
        <v>30.41</v>
      </c>
      <c r="AV95" s="49">
        <v>30.41</v>
      </c>
      <c r="AW95" s="49">
        <v>30.41</v>
      </c>
      <c r="AX95" s="49">
        <v>30.41</v>
      </c>
      <c r="AY95" s="49">
        <v>30.41</v>
      </c>
      <c r="AZ95" s="49">
        <v>30.41</v>
      </c>
      <c r="BA95" s="49">
        <v>30.41</v>
      </c>
      <c r="BB95" s="49">
        <v>30.41</v>
      </c>
      <c r="BC95" s="49">
        <v>30.41</v>
      </c>
      <c r="BD95" s="49">
        <v>30.41</v>
      </c>
      <c r="BE95" s="49">
        <v>30.25</v>
      </c>
      <c r="BF95" s="49">
        <v>30.25</v>
      </c>
      <c r="BG95" s="49">
        <v>30.25</v>
      </c>
      <c r="BH95" s="49">
        <v>30.25</v>
      </c>
      <c r="BI95" s="49">
        <v>30.25</v>
      </c>
      <c r="BJ95" s="49">
        <v>30.25</v>
      </c>
      <c r="BK95" s="49">
        <v>30.25</v>
      </c>
      <c r="BL95" s="49">
        <v>31.37</v>
      </c>
      <c r="BM95" s="49">
        <v>31.37</v>
      </c>
      <c r="BN95" s="49">
        <v>31.37</v>
      </c>
      <c r="BO95" s="49">
        <v>31.37</v>
      </c>
      <c r="BP95" s="49">
        <v>31.37</v>
      </c>
      <c r="BQ95" s="49">
        <v>31.37</v>
      </c>
      <c r="BR95" s="49">
        <v>31.37</v>
      </c>
      <c r="BS95" s="49">
        <v>31.37</v>
      </c>
      <c r="BT95" s="49">
        <v>31.37</v>
      </c>
      <c r="BU95" s="49">
        <v>31.37</v>
      </c>
      <c r="BV95" s="49">
        <v>31.37</v>
      </c>
      <c r="BW95" s="49">
        <v>31.37</v>
      </c>
      <c r="BX95" s="49">
        <v>31.37</v>
      </c>
      <c r="BY95" s="49">
        <v>31.37</v>
      </c>
      <c r="BZ95" s="49">
        <v>31.37</v>
      </c>
      <c r="CA95" s="49">
        <v>31.37</v>
      </c>
      <c r="CB95" s="49">
        <v>31.37</v>
      </c>
      <c r="CC95" s="49">
        <v>31.37</v>
      </c>
      <c r="CD95" s="49">
        <v>31.37</v>
      </c>
      <c r="CE95" s="49">
        <v>31.37</v>
      </c>
      <c r="CF95" s="49">
        <v>31.37</v>
      </c>
      <c r="CG95" s="49">
        <v>31.37</v>
      </c>
      <c r="CH95" s="49">
        <v>31.37</v>
      </c>
      <c r="CI95" s="49">
        <v>31.37</v>
      </c>
      <c r="CJ95" s="49">
        <v>31.37</v>
      </c>
      <c r="CK95" s="49">
        <v>30.99</v>
      </c>
      <c r="CL95" s="49">
        <v>30.99</v>
      </c>
      <c r="CM95" s="49">
        <v>30.99</v>
      </c>
      <c r="CN95" s="49">
        <v>30.99</v>
      </c>
      <c r="CO95" s="49">
        <v>30.99</v>
      </c>
      <c r="CP95" s="49">
        <v>30.99</v>
      </c>
      <c r="CQ95" s="49">
        <v>30.99</v>
      </c>
      <c r="CR95" s="49">
        <v>30.99</v>
      </c>
      <c r="CS95" s="49">
        <v>30.99</v>
      </c>
      <c r="CT95" s="49">
        <v>30.99</v>
      </c>
      <c r="CU95" s="49">
        <v>30.99</v>
      </c>
      <c r="CV95" s="49">
        <v>30.99</v>
      </c>
      <c r="CW95" s="49">
        <v>30.89</v>
      </c>
      <c r="CX95" s="49">
        <v>30.89</v>
      </c>
      <c r="CY95" s="49">
        <v>30.89</v>
      </c>
      <c r="CZ95" s="49">
        <v>30.89</v>
      </c>
      <c r="DA95" s="49">
        <v>30.89</v>
      </c>
      <c r="DB95" s="49">
        <v>30.89</v>
      </c>
      <c r="DC95" s="49">
        <v>30.89</v>
      </c>
      <c r="DD95" s="49">
        <v>30.89</v>
      </c>
      <c r="DE95" s="49">
        <v>30.89</v>
      </c>
      <c r="DF95" s="49">
        <v>30.89</v>
      </c>
      <c r="DG95" s="49">
        <v>30.89</v>
      </c>
      <c r="DH95" s="49">
        <v>30.89</v>
      </c>
      <c r="DI95" s="49">
        <v>31.75</v>
      </c>
      <c r="DJ95" s="49">
        <v>31.75</v>
      </c>
      <c r="DK95" s="49">
        <v>31.75</v>
      </c>
      <c r="DL95" s="49">
        <v>31.75</v>
      </c>
      <c r="DM95" s="49">
        <v>31.75</v>
      </c>
      <c r="DN95" s="49">
        <v>31.75</v>
      </c>
      <c r="DO95" s="49">
        <v>31.75</v>
      </c>
      <c r="DP95" s="49">
        <v>31.75</v>
      </c>
      <c r="DQ95" s="34">
        <v>28</v>
      </c>
      <c r="DR95" s="42"/>
      <c r="DT95" s="34" t="s">
        <v>321</v>
      </c>
      <c r="DU95" s="34" t="s">
        <v>322</v>
      </c>
      <c r="EB95" s="23"/>
      <c r="EK95" s="35"/>
      <c r="EL95" s="35"/>
      <c r="EM95" s="35"/>
      <c r="EN95" s="35"/>
      <c r="EO95" s="35"/>
      <c r="EP95" s="35"/>
    </row>
    <row r="96" spans="1:146" s="34" customFormat="1" x14ac:dyDescent="0.5">
      <c r="A96">
        <v>90716</v>
      </c>
      <c r="B96" t="s">
        <v>64</v>
      </c>
      <c r="C96" s="38" t="s">
        <v>65</v>
      </c>
      <c r="D96" s="49">
        <v>67.081000000000003</v>
      </c>
      <c r="E96" s="49">
        <v>67.081000000000003</v>
      </c>
      <c r="F96" s="49">
        <v>67.081000000000003</v>
      </c>
      <c r="G96" s="49">
        <v>67.081000000000003</v>
      </c>
      <c r="H96" s="49">
        <v>67.081000000000003</v>
      </c>
      <c r="I96" s="49">
        <v>67.081000000000003</v>
      </c>
      <c r="J96" s="49">
        <v>67.081000000000003</v>
      </c>
      <c r="K96" s="49">
        <v>67.081000000000003</v>
      </c>
      <c r="L96" s="49">
        <v>67.081000000000003</v>
      </c>
      <c r="M96" s="49">
        <v>67.081000000000003</v>
      </c>
      <c r="N96" s="49">
        <v>67.081000000000003</v>
      </c>
      <c r="O96" s="49">
        <v>69.733999999999995</v>
      </c>
      <c r="P96" s="49">
        <v>69.733999999999995</v>
      </c>
      <c r="Q96" s="49">
        <v>69.733999999999995</v>
      </c>
      <c r="R96" s="49">
        <v>69.733999999999995</v>
      </c>
      <c r="S96" s="49">
        <v>69.733999999999995</v>
      </c>
      <c r="T96" s="49">
        <v>69.733999999999995</v>
      </c>
      <c r="U96" s="49">
        <v>69.733999999999995</v>
      </c>
      <c r="V96" s="49">
        <v>69.733999999999995</v>
      </c>
      <c r="W96" s="49">
        <v>69.733999999999995</v>
      </c>
      <c r="X96" s="49">
        <v>69.733999999999995</v>
      </c>
      <c r="Y96" s="49">
        <v>69.733999999999995</v>
      </c>
      <c r="Z96" s="49">
        <v>69.733999999999995</v>
      </c>
      <c r="AA96" s="49">
        <v>69.733999999999995</v>
      </c>
      <c r="AB96" s="49">
        <v>72.489999999999995</v>
      </c>
      <c r="AC96" s="49">
        <v>72.489999999999995</v>
      </c>
      <c r="AD96" s="49">
        <v>72.489999999999995</v>
      </c>
      <c r="AE96" s="49">
        <v>72.489999999999995</v>
      </c>
      <c r="AF96" s="49">
        <v>72.489999999999995</v>
      </c>
      <c r="AG96" s="49">
        <v>72.489999999999995</v>
      </c>
      <c r="AH96" s="49">
        <v>72.489999999999995</v>
      </c>
      <c r="AI96" s="49">
        <v>72.489999999999995</v>
      </c>
      <c r="AJ96" s="49">
        <v>72.489999999999995</v>
      </c>
      <c r="AK96" s="49">
        <v>72.489999999999995</v>
      </c>
      <c r="AL96" s="49">
        <v>72.489999999999995</v>
      </c>
      <c r="AM96" s="49">
        <v>75.36</v>
      </c>
      <c r="AN96" s="49">
        <v>75.36</v>
      </c>
      <c r="AO96" s="49">
        <v>75.36</v>
      </c>
      <c r="AP96" s="49">
        <v>75.36</v>
      </c>
      <c r="AQ96" s="49">
        <v>75.36</v>
      </c>
      <c r="AR96" s="49">
        <v>75.36</v>
      </c>
      <c r="AS96" s="49">
        <v>75.36</v>
      </c>
      <c r="AT96" s="49">
        <v>75.36</v>
      </c>
      <c r="AU96" s="49">
        <v>75.36</v>
      </c>
      <c r="AV96" s="49">
        <v>75.36</v>
      </c>
      <c r="AW96" s="49">
        <v>75.36</v>
      </c>
      <c r="AX96" s="49">
        <v>75.36</v>
      </c>
      <c r="AY96" s="49">
        <v>75.36</v>
      </c>
      <c r="AZ96" s="49">
        <v>78.34</v>
      </c>
      <c r="BA96" s="49">
        <v>78.34</v>
      </c>
      <c r="BB96" s="49">
        <v>78.34</v>
      </c>
      <c r="BC96" s="49">
        <v>78.34</v>
      </c>
      <c r="BD96" s="49">
        <v>78.34</v>
      </c>
      <c r="BE96" s="49">
        <v>78.34</v>
      </c>
      <c r="BF96" s="49">
        <v>78.34</v>
      </c>
      <c r="BG96" s="49">
        <v>78.34</v>
      </c>
      <c r="BH96" s="49">
        <v>78.34</v>
      </c>
      <c r="BI96" s="49">
        <v>78.34</v>
      </c>
      <c r="BJ96" s="49">
        <v>78.34</v>
      </c>
      <c r="BK96" s="49">
        <v>78.34</v>
      </c>
      <c r="BL96" s="49">
        <v>83.77</v>
      </c>
      <c r="BM96" s="49">
        <v>83.77</v>
      </c>
      <c r="BN96" s="49">
        <v>83.77</v>
      </c>
      <c r="BO96" s="49">
        <v>83.77</v>
      </c>
      <c r="BP96" s="49">
        <v>83.77</v>
      </c>
      <c r="BQ96" s="49">
        <v>83.77</v>
      </c>
      <c r="BR96" s="49">
        <v>83.77</v>
      </c>
      <c r="BS96" s="49">
        <v>83.77</v>
      </c>
      <c r="BT96" s="49">
        <v>83.77</v>
      </c>
      <c r="BU96" s="49">
        <v>83.77</v>
      </c>
      <c r="BV96" s="49">
        <v>83.77</v>
      </c>
      <c r="BW96" s="49">
        <v>83.77</v>
      </c>
      <c r="BX96" s="49">
        <v>83.77</v>
      </c>
      <c r="BY96" s="49">
        <v>88.34</v>
      </c>
      <c r="BZ96" s="49">
        <v>88.34</v>
      </c>
      <c r="CA96" s="49">
        <v>88.34</v>
      </c>
      <c r="CB96" s="49">
        <v>88.34</v>
      </c>
      <c r="CC96" s="49">
        <v>88.34</v>
      </c>
      <c r="CD96" s="49">
        <v>88.34</v>
      </c>
      <c r="CE96" s="49">
        <v>88.34</v>
      </c>
      <c r="CF96" s="49">
        <v>88.34</v>
      </c>
      <c r="CG96" s="49">
        <v>88.34</v>
      </c>
      <c r="CH96" s="49">
        <v>88.34</v>
      </c>
      <c r="CI96" s="49">
        <v>88.34</v>
      </c>
      <c r="CJ96" s="49">
        <v>88.34</v>
      </c>
      <c r="CK96" s="49">
        <v>92.72</v>
      </c>
      <c r="CL96" s="49">
        <v>92.72</v>
      </c>
      <c r="CM96" s="49">
        <v>92.72</v>
      </c>
      <c r="CN96" s="49">
        <v>92.72</v>
      </c>
      <c r="CO96" s="49">
        <v>92.72</v>
      </c>
      <c r="CP96" s="49">
        <v>92.72</v>
      </c>
      <c r="CQ96" s="49">
        <v>92.72</v>
      </c>
      <c r="CR96" s="49">
        <v>92.72</v>
      </c>
      <c r="CS96" s="49">
        <v>92.72</v>
      </c>
      <c r="CT96" s="49">
        <v>92.72</v>
      </c>
      <c r="CU96" s="49">
        <v>92.72</v>
      </c>
      <c r="CV96" s="49">
        <v>92.72</v>
      </c>
      <c r="CW96" s="49">
        <v>98.24</v>
      </c>
      <c r="CX96" s="49">
        <v>98.24</v>
      </c>
      <c r="CY96" s="49">
        <v>98.24</v>
      </c>
      <c r="CZ96" s="49">
        <v>98.24</v>
      </c>
      <c r="DA96" s="49">
        <v>98.24</v>
      </c>
      <c r="DB96" s="49">
        <v>98.24</v>
      </c>
      <c r="DC96" s="49">
        <v>98.24</v>
      </c>
      <c r="DD96" s="49">
        <v>98.24</v>
      </c>
      <c r="DE96" s="49">
        <v>98.24</v>
      </c>
      <c r="DF96" s="49">
        <v>98.24</v>
      </c>
      <c r="DG96" s="49">
        <v>98.24</v>
      </c>
      <c r="DH96" s="49">
        <v>98.24</v>
      </c>
      <c r="DI96" s="49">
        <v>104.09</v>
      </c>
      <c r="DJ96" s="49">
        <v>104.09</v>
      </c>
      <c r="DK96" s="49">
        <v>104.09</v>
      </c>
      <c r="DL96" s="49">
        <v>104.09</v>
      </c>
      <c r="DM96" s="49">
        <v>104.09</v>
      </c>
      <c r="DN96" s="49">
        <v>104.09</v>
      </c>
      <c r="DO96" s="49">
        <v>104.09</v>
      </c>
      <c r="DP96" s="49">
        <v>104.09</v>
      </c>
      <c r="DQ96" s="34">
        <v>29</v>
      </c>
      <c r="DR96" s="42" t="s">
        <v>101</v>
      </c>
      <c r="DT96" s="34">
        <v>72.489999999999995</v>
      </c>
      <c r="DU96" s="34">
        <v>75.36</v>
      </c>
      <c r="EB96" s="23"/>
      <c r="EK96" s="35"/>
      <c r="EL96" s="35"/>
      <c r="EM96" s="35"/>
      <c r="EN96" s="35"/>
      <c r="EO96" s="35"/>
      <c r="EP96" s="35"/>
    </row>
    <row r="97" spans="1:146" s="34" customFormat="1" x14ac:dyDescent="0.5">
      <c r="A97">
        <v>90658</v>
      </c>
      <c r="B97" t="s">
        <v>135</v>
      </c>
      <c r="C97" s="38" t="s">
        <v>136</v>
      </c>
      <c r="D97" s="49">
        <v>0</v>
      </c>
      <c r="E97" s="49">
        <v>0</v>
      </c>
      <c r="F97" s="49">
        <v>0</v>
      </c>
      <c r="G97" s="49">
        <v>0</v>
      </c>
      <c r="H97" s="49">
        <v>0</v>
      </c>
      <c r="I97" s="49">
        <v>0</v>
      </c>
      <c r="J97" s="49">
        <v>0</v>
      </c>
      <c r="K97" s="49">
        <v>0</v>
      </c>
      <c r="L97" s="49">
        <v>0</v>
      </c>
      <c r="M97" s="49">
        <v>0</v>
      </c>
      <c r="N97" s="49">
        <v>11.68</v>
      </c>
      <c r="O97" s="49">
        <v>11.68</v>
      </c>
      <c r="P97" s="49">
        <v>11.68</v>
      </c>
      <c r="Q97" s="49">
        <v>11.68</v>
      </c>
      <c r="R97" s="49">
        <v>11.68</v>
      </c>
      <c r="S97" s="49">
        <v>11.68</v>
      </c>
      <c r="T97" s="49">
        <v>11.68</v>
      </c>
      <c r="U97" s="49">
        <v>11.68</v>
      </c>
      <c r="V97" s="49">
        <v>11.68</v>
      </c>
      <c r="W97" s="49">
        <v>11.68</v>
      </c>
      <c r="X97" s="49">
        <v>11.68</v>
      </c>
      <c r="Y97" s="49">
        <v>11.68</v>
      </c>
      <c r="Z97" s="49">
        <v>11.68</v>
      </c>
      <c r="AA97" s="49">
        <v>11.68</v>
      </c>
      <c r="AB97" s="49">
        <v>11.68</v>
      </c>
      <c r="AC97" s="49">
        <v>11.68</v>
      </c>
      <c r="AD97" s="49">
        <v>11.68</v>
      </c>
      <c r="AE97" s="49">
        <v>11.68</v>
      </c>
      <c r="AF97" s="49">
        <v>11.68</v>
      </c>
      <c r="AG97" s="49">
        <v>11.68</v>
      </c>
      <c r="AH97" s="49">
        <v>11.68</v>
      </c>
      <c r="AI97" s="49">
        <v>11.68</v>
      </c>
      <c r="AJ97" s="49">
        <v>11.68</v>
      </c>
      <c r="AK97" s="49">
        <v>11.68</v>
      </c>
      <c r="AL97" s="49">
        <v>11.68</v>
      </c>
      <c r="AM97" s="49">
        <v>11.68</v>
      </c>
      <c r="AN97" s="49">
        <v>11.68</v>
      </c>
      <c r="AO97" s="49">
        <v>11.68</v>
      </c>
      <c r="AP97" s="49">
        <v>8.7490000000000006</v>
      </c>
      <c r="AQ97" s="49">
        <v>8.7490000000000006</v>
      </c>
      <c r="AR97" s="49">
        <v>8.7490000000000006</v>
      </c>
      <c r="AS97" s="49">
        <v>8.7490000000000006</v>
      </c>
      <c r="AT97" s="49">
        <v>8.7490000000000006</v>
      </c>
      <c r="AU97" s="49">
        <v>8.7490000000000006</v>
      </c>
      <c r="AV97" s="49">
        <v>8.7490000000000006</v>
      </c>
      <c r="AW97" s="49">
        <v>8.7490000000000006</v>
      </c>
      <c r="AX97" s="49">
        <v>8.7490000000000006</v>
      </c>
      <c r="AY97" s="49">
        <v>8.7490000000000006</v>
      </c>
      <c r="AZ97" s="49">
        <v>8.7490000000000006</v>
      </c>
      <c r="BA97" s="49">
        <v>8.7490000000000006</v>
      </c>
      <c r="BB97" s="49">
        <v>8.7490000000000006</v>
      </c>
      <c r="BC97" s="49">
        <v>8.7490000000000006</v>
      </c>
      <c r="BD97" s="49">
        <v>8.7490000000000006</v>
      </c>
      <c r="BE97" s="49">
        <v>8.7490000000000006</v>
      </c>
      <c r="BF97" s="49">
        <v>8.7490000000000006</v>
      </c>
      <c r="BG97" s="49">
        <v>8.7490000000000006</v>
      </c>
      <c r="BH97" s="49">
        <v>8.7490000000000006</v>
      </c>
      <c r="BI97" s="49">
        <v>8.7490000000000006</v>
      </c>
      <c r="BJ97" s="49">
        <v>8.7490000000000006</v>
      </c>
      <c r="BK97" s="49">
        <v>8.7490000000000006</v>
      </c>
      <c r="BL97" s="49">
        <v>8.7490000000000006</v>
      </c>
      <c r="BM97" s="49">
        <v>8.7490000000000006</v>
      </c>
      <c r="BN97" s="49">
        <v>8.7490000000000006</v>
      </c>
      <c r="BO97" s="49">
        <v>8.7490000000000006</v>
      </c>
      <c r="BP97" s="49">
        <v>8.7490000000000006</v>
      </c>
      <c r="BQ97" s="49">
        <v>8.7490000000000006</v>
      </c>
      <c r="BR97" s="49">
        <v>8.7490000000000006</v>
      </c>
      <c r="BS97" s="49">
        <v>8.7490000000000006</v>
      </c>
      <c r="BT97" s="49">
        <v>8.7490000000000006</v>
      </c>
      <c r="BU97" s="49">
        <v>8.7490000000000006</v>
      </c>
      <c r="BV97" s="49">
        <v>8.7490000000000006</v>
      </c>
      <c r="BW97" s="49">
        <v>8.7490000000000006</v>
      </c>
      <c r="BX97" s="49">
        <v>8.7490000000000006</v>
      </c>
      <c r="BY97" s="49">
        <v>8.7490000000000006</v>
      </c>
      <c r="BZ97" s="49">
        <v>8.7490000000000006</v>
      </c>
      <c r="CA97" s="49">
        <v>8.7490000000000006</v>
      </c>
      <c r="CB97" s="49">
        <v>8.7490000000000006</v>
      </c>
      <c r="CC97" s="49">
        <v>8.7490000000000006</v>
      </c>
      <c r="CD97" s="49">
        <v>8.7490000000000006</v>
      </c>
      <c r="CE97" s="49">
        <v>8.7490000000000006</v>
      </c>
      <c r="CF97" s="49">
        <v>8.7490000000000006</v>
      </c>
      <c r="CG97" s="49">
        <v>8.7490000000000006</v>
      </c>
      <c r="CH97" s="49">
        <v>8.7490000000000006</v>
      </c>
      <c r="CI97" s="49">
        <v>8.7490000000000006</v>
      </c>
      <c r="CJ97" s="49">
        <v>8.7490000000000006</v>
      </c>
      <c r="CK97" s="49">
        <v>8.7490000000000006</v>
      </c>
      <c r="CL97" s="49">
        <v>8.7490000000000006</v>
      </c>
      <c r="CM97" s="49">
        <v>8.7490000000000006</v>
      </c>
      <c r="CN97" s="49">
        <v>8.7490000000000006</v>
      </c>
      <c r="CO97" s="49">
        <v>8.7490000000000006</v>
      </c>
      <c r="CP97" s="49">
        <v>8.7490000000000006</v>
      </c>
      <c r="CQ97" s="49">
        <v>8.7490000000000006</v>
      </c>
      <c r="CR97" s="49">
        <v>8.7490000000000006</v>
      </c>
      <c r="CS97" s="49">
        <v>8.7490000000000006</v>
      </c>
      <c r="CT97" s="49">
        <v>8.7490000000000006</v>
      </c>
      <c r="CU97" s="49">
        <v>8.7490000000000006</v>
      </c>
      <c r="CV97" s="49">
        <v>8.7490000000000006</v>
      </c>
      <c r="CW97" s="49">
        <v>8.7490000000000006</v>
      </c>
      <c r="CX97" s="49">
        <v>8.7490000000000006</v>
      </c>
      <c r="CY97" s="49">
        <v>8.7490000000000006</v>
      </c>
      <c r="CZ97" s="49">
        <v>8.7490000000000006</v>
      </c>
      <c r="DA97" s="49">
        <v>8.7490000000000006</v>
      </c>
      <c r="DB97" s="49">
        <v>8.7490000000000006</v>
      </c>
      <c r="DC97" s="49">
        <v>8.7490000000000006</v>
      </c>
      <c r="DD97" s="49">
        <v>8.7490000000000006</v>
      </c>
      <c r="DE97" s="49">
        <v>8.7490000000000006</v>
      </c>
      <c r="DF97" s="49">
        <v>8.7490000000000006</v>
      </c>
      <c r="DG97" s="49">
        <v>8.7490000000000006</v>
      </c>
      <c r="DH97" s="49">
        <v>8.7490000000000006</v>
      </c>
      <c r="DI97" s="49">
        <v>8.7490000000000006</v>
      </c>
      <c r="DJ97" s="49">
        <v>8.7490000000000006</v>
      </c>
      <c r="DK97" s="49">
        <v>8.7490000000000006</v>
      </c>
      <c r="DL97" s="49">
        <v>8.7490000000000006</v>
      </c>
      <c r="DM97" s="49">
        <v>8.7490000000000006</v>
      </c>
      <c r="DN97" s="49">
        <v>0</v>
      </c>
      <c r="DO97" s="49">
        <v>0</v>
      </c>
      <c r="DP97" s="49">
        <v>0</v>
      </c>
      <c r="DQ97" s="34">
        <v>30</v>
      </c>
      <c r="DR97" s="42" t="s">
        <v>101</v>
      </c>
      <c r="EB97" s="23"/>
      <c r="EK97" s="35"/>
      <c r="EL97" s="35"/>
      <c r="EM97" s="35"/>
      <c r="EN97" s="35"/>
      <c r="EO97" s="35"/>
      <c r="EP97" s="35"/>
    </row>
    <row r="98" spans="1:146" s="34" customFormat="1" x14ac:dyDescent="0.5">
      <c r="A98">
        <v>90657</v>
      </c>
      <c r="B98"/>
      <c r="C98" s="38" t="s">
        <v>137</v>
      </c>
      <c r="D98" s="49">
        <v>0</v>
      </c>
      <c r="E98" s="49">
        <v>0</v>
      </c>
      <c r="F98" s="49">
        <v>0</v>
      </c>
      <c r="G98" s="49">
        <v>0</v>
      </c>
      <c r="H98" s="49">
        <v>0</v>
      </c>
      <c r="I98" s="49">
        <v>0</v>
      </c>
      <c r="J98" s="49">
        <v>0</v>
      </c>
      <c r="K98" s="49">
        <v>0</v>
      </c>
      <c r="L98" s="49">
        <v>0</v>
      </c>
      <c r="M98" s="49">
        <v>0</v>
      </c>
      <c r="N98" s="49">
        <v>9.3000000000000007</v>
      </c>
      <c r="O98" s="49">
        <v>9.3000000000000007</v>
      </c>
      <c r="P98" s="49">
        <v>9.3000000000000007</v>
      </c>
      <c r="Q98" s="49">
        <v>9.3000000000000007</v>
      </c>
      <c r="R98" s="49">
        <v>9.3000000000000007</v>
      </c>
      <c r="S98" s="49">
        <v>9.3000000000000007</v>
      </c>
      <c r="T98" s="49">
        <v>9.3000000000000007</v>
      </c>
      <c r="U98" s="49">
        <v>9.3000000000000007</v>
      </c>
      <c r="V98" s="49">
        <v>9.3000000000000007</v>
      </c>
      <c r="W98" s="49">
        <v>9.3000000000000007</v>
      </c>
      <c r="X98" s="49">
        <v>9.3000000000000007</v>
      </c>
      <c r="Y98" s="49">
        <v>9.3000000000000007</v>
      </c>
      <c r="Z98" s="49">
        <v>9.3000000000000007</v>
      </c>
      <c r="AA98" s="49">
        <v>9.3000000000000007</v>
      </c>
      <c r="AB98" s="49">
        <v>9.3000000000000007</v>
      </c>
      <c r="AC98" s="49">
        <v>9.3000000000000007</v>
      </c>
      <c r="AD98" s="49">
        <v>8.7490000000000006</v>
      </c>
      <c r="AE98" s="49">
        <v>8.7490000000000006</v>
      </c>
      <c r="AF98" s="49">
        <v>8.7490000000000006</v>
      </c>
      <c r="AG98" s="49">
        <v>8.7490000000000006</v>
      </c>
      <c r="AH98" s="49">
        <v>8.7490000000000006</v>
      </c>
      <c r="AI98" s="49">
        <v>8.7490000000000006</v>
      </c>
      <c r="AJ98" s="49">
        <v>8.7490000000000006</v>
      </c>
      <c r="AK98" s="49">
        <v>8.7490000000000006</v>
      </c>
      <c r="AL98" s="49">
        <v>8.7490000000000006</v>
      </c>
      <c r="AM98" s="49">
        <v>8.7490000000000006</v>
      </c>
      <c r="AN98" s="49">
        <v>8.7490000000000006</v>
      </c>
      <c r="AO98" s="49">
        <v>8.7490000000000006</v>
      </c>
      <c r="AP98" s="49">
        <v>8.7490000000000006</v>
      </c>
      <c r="AQ98" s="49">
        <v>8.7490000000000006</v>
      </c>
      <c r="AR98" s="49">
        <v>8.7490000000000006</v>
      </c>
      <c r="AS98" s="49">
        <v>8.7490000000000006</v>
      </c>
      <c r="AT98" s="49">
        <v>8.7490000000000006</v>
      </c>
      <c r="AU98" s="49">
        <v>8.7490000000000006</v>
      </c>
      <c r="AV98" s="49">
        <v>8.7490000000000006</v>
      </c>
      <c r="AW98" s="49">
        <v>8.7490000000000006</v>
      </c>
      <c r="AX98" s="49">
        <v>8.7490000000000006</v>
      </c>
      <c r="AY98" s="49">
        <v>8.7490000000000006</v>
      </c>
      <c r="AZ98" s="49">
        <v>8.7490000000000006</v>
      </c>
      <c r="BA98" s="49">
        <v>8.7490000000000006</v>
      </c>
      <c r="BB98" s="49">
        <v>8.7490000000000006</v>
      </c>
      <c r="BC98" s="49">
        <v>8.7490000000000006</v>
      </c>
      <c r="BD98" s="49">
        <v>8.7490000000000006</v>
      </c>
      <c r="BE98" s="49">
        <v>8.7490000000000006</v>
      </c>
      <c r="BF98" s="49">
        <v>8.7490000000000006</v>
      </c>
      <c r="BG98" s="49">
        <v>8.7490000000000006</v>
      </c>
      <c r="BH98" s="49">
        <v>8.7490000000000006</v>
      </c>
      <c r="BI98" s="49">
        <v>8.7490000000000006</v>
      </c>
      <c r="BJ98" s="49">
        <v>8.7490000000000006</v>
      </c>
      <c r="BK98" s="49">
        <v>8.7490000000000006</v>
      </c>
      <c r="BL98" s="49">
        <v>8.7490000000000006</v>
      </c>
      <c r="BM98" s="49">
        <v>8.7490000000000006</v>
      </c>
      <c r="BN98" s="49">
        <v>8.7490000000000006</v>
      </c>
      <c r="BO98" s="49">
        <v>8.7490000000000006</v>
      </c>
      <c r="BP98" s="49">
        <v>8.7490000000000006</v>
      </c>
      <c r="BQ98" s="49">
        <v>8.7490000000000006</v>
      </c>
      <c r="BR98" s="49">
        <v>8.7490000000000006</v>
      </c>
      <c r="BS98" s="49">
        <v>8.7490000000000006</v>
      </c>
      <c r="BT98" s="49">
        <v>8.7490000000000006</v>
      </c>
      <c r="BU98" s="49">
        <v>8.7490000000000006</v>
      </c>
      <c r="BV98" s="49">
        <v>8.7490000000000006</v>
      </c>
      <c r="BW98" s="49">
        <v>8.7490000000000006</v>
      </c>
      <c r="BX98" s="49">
        <v>8.7490000000000006</v>
      </c>
      <c r="BY98" s="49">
        <v>8.7490000000000006</v>
      </c>
      <c r="BZ98" s="49">
        <v>8.7490000000000006</v>
      </c>
      <c r="CA98" s="49">
        <v>8.7490000000000006</v>
      </c>
      <c r="CB98" s="49">
        <v>8.7490000000000006</v>
      </c>
      <c r="CC98" s="49">
        <v>8.7490000000000006</v>
      </c>
      <c r="CD98" s="49">
        <v>8.7490000000000006</v>
      </c>
      <c r="CE98" s="49">
        <v>8.7490000000000006</v>
      </c>
      <c r="CF98" s="49">
        <v>8.7490000000000006</v>
      </c>
      <c r="CG98" s="49">
        <v>8.7490000000000006</v>
      </c>
      <c r="CH98" s="49">
        <v>8.7490000000000006</v>
      </c>
      <c r="CI98" s="49">
        <v>8.7490000000000006</v>
      </c>
      <c r="CJ98" s="49">
        <v>8.7490000000000006</v>
      </c>
      <c r="CK98" s="49">
        <v>8.7490000000000006</v>
      </c>
      <c r="CL98" s="49">
        <v>8.7490000000000006</v>
      </c>
      <c r="CM98" s="49">
        <v>8.7490000000000006</v>
      </c>
      <c r="CN98" s="49">
        <v>8.7490000000000006</v>
      </c>
      <c r="CO98" s="49">
        <v>8.7490000000000006</v>
      </c>
      <c r="CP98" s="49">
        <v>8.7490000000000006</v>
      </c>
      <c r="CQ98" s="49">
        <v>8.7490000000000006</v>
      </c>
      <c r="CR98" s="49">
        <v>8.7490000000000006</v>
      </c>
      <c r="CS98" s="49">
        <v>8.7490000000000006</v>
      </c>
      <c r="CT98" s="49">
        <v>8.7490000000000006</v>
      </c>
      <c r="CU98" s="49">
        <v>8.7490000000000006</v>
      </c>
      <c r="CV98" s="49">
        <v>8.7490000000000006</v>
      </c>
      <c r="CW98" s="49">
        <v>8.7490000000000006</v>
      </c>
      <c r="CX98" s="49">
        <v>8.7490000000000006</v>
      </c>
      <c r="CY98" s="49">
        <v>8.7490000000000006</v>
      </c>
      <c r="CZ98" s="49">
        <v>8.7490000000000006</v>
      </c>
      <c r="DA98" s="49">
        <v>8.7490000000000006</v>
      </c>
      <c r="DB98" s="49">
        <v>8.7490000000000006</v>
      </c>
      <c r="DC98" s="49">
        <v>8.7490000000000006</v>
      </c>
      <c r="DD98" s="49">
        <v>8.7490000000000006</v>
      </c>
      <c r="DE98" s="49">
        <v>8.7490000000000006</v>
      </c>
      <c r="DF98" s="49">
        <v>8.7490000000000006</v>
      </c>
      <c r="DG98" s="49">
        <v>8.7490000000000006</v>
      </c>
      <c r="DH98" s="49">
        <v>8.7490000000000006</v>
      </c>
      <c r="DI98" s="49">
        <v>8.7490000000000006</v>
      </c>
      <c r="DJ98" s="49">
        <v>8.7490000000000006</v>
      </c>
      <c r="DK98" s="49">
        <v>8.7490000000000006</v>
      </c>
      <c r="DL98" s="49">
        <v>8.7490000000000006</v>
      </c>
      <c r="DM98" s="49">
        <v>8.7490000000000006</v>
      </c>
      <c r="DN98" s="49">
        <v>0</v>
      </c>
      <c r="DO98" s="49">
        <v>0</v>
      </c>
      <c r="DP98" s="49">
        <v>0</v>
      </c>
      <c r="DQ98" s="34">
        <v>31</v>
      </c>
      <c r="DR98" s="42" t="s">
        <v>101</v>
      </c>
      <c r="EB98" s="23"/>
      <c r="EK98" s="35"/>
      <c r="EL98" s="35"/>
      <c r="EM98" s="35"/>
      <c r="EN98" s="35"/>
      <c r="EO98" s="35"/>
      <c r="EP98" s="35"/>
    </row>
    <row r="99" spans="1:146" s="34" customFormat="1" x14ac:dyDescent="0.5">
      <c r="A99">
        <v>90660</v>
      </c>
      <c r="B99"/>
      <c r="C99" s="38" t="s">
        <v>138</v>
      </c>
      <c r="D99" s="49">
        <v>0</v>
      </c>
      <c r="E99" s="49">
        <v>0</v>
      </c>
      <c r="F99" s="49">
        <v>0</v>
      </c>
      <c r="G99" s="49">
        <v>0</v>
      </c>
      <c r="H99" s="49">
        <v>0</v>
      </c>
      <c r="I99" s="49">
        <v>0</v>
      </c>
      <c r="J99" s="49">
        <v>0</v>
      </c>
      <c r="K99" s="49">
        <v>0</v>
      </c>
      <c r="L99" s="49">
        <v>0</v>
      </c>
      <c r="M99" s="49">
        <v>0</v>
      </c>
      <c r="N99" s="49">
        <v>15.7</v>
      </c>
      <c r="O99" s="49">
        <v>15.7</v>
      </c>
      <c r="P99" s="49">
        <v>15.7</v>
      </c>
      <c r="Q99" s="49">
        <v>15.7</v>
      </c>
      <c r="R99" s="49">
        <v>15.7</v>
      </c>
      <c r="S99" s="49">
        <v>15.7</v>
      </c>
      <c r="T99" s="49">
        <v>15.7</v>
      </c>
      <c r="U99" s="49">
        <v>15.7</v>
      </c>
      <c r="V99" s="49">
        <v>15.7</v>
      </c>
      <c r="W99" s="49">
        <v>15.7</v>
      </c>
      <c r="X99" s="49">
        <v>15.7</v>
      </c>
      <c r="Y99" s="49">
        <v>15.7</v>
      </c>
      <c r="Z99" s="49">
        <v>15.7</v>
      </c>
      <c r="AA99" s="49">
        <v>15.7</v>
      </c>
      <c r="AB99" s="49">
        <v>15.7</v>
      </c>
      <c r="AC99" s="49">
        <v>15.7</v>
      </c>
      <c r="AD99" s="49">
        <v>16.5</v>
      </c>
      <c r="AE99" s="49">
        <v>16.5</v>
      </c>
      <c r="AF99" s="49">
        <v>16.5</v>
      </c>
      <c r="AG99" s="49">
        <v>16.5</v>
      </c>
      <c r="AH99" s="49">
        <v>16.5</v>
      </c>
      <c r="AI99" s="49">
        <v>16.5</v>
      </c>
      <c r="AJ99" s="49">
        <v>16.5</v>
      </c>
      <c r="AK99" s="49">
        <v>16.5</v>
      </c>
      <c r="AL99" s="49">
        <v>16.5</v>
      </c>
      <c r="AM99" s="49">
        <v>16.5</v>
      </c>
      <c r="AN99" s="49">
        <v>16.5</v>
      </c>
      <c r="AO99" s="49">
        <v>16.5</v>
      </c>
      <c r="AP99" s="49">
        <v>16.5</v>
      </c>
      <c r="AQ99" s="49">
        <v>16.5</v>
      </c>
      <c r="AR99" s="49">
        <v>16.5</v>
      </c>
      <c r="AS99" s="49">
        <v>16.5</v>
      </c>
      <c r="AT99" s="49">
        <v>16.5</v>
      </c>
      <c r="AU99" s="49">
        <v>16.5</v>
      </c>
      <c r="AV99" s="49">
        <v>16.5</v>
      </c>
      <c r="AW99" s="49">
        <v>16.5</v>
      </c>
      <c r="AX99" s="49">
        <v>16.5</v>
      </c>
      <c r="AY99" s="49">
        <v>16.5</v>
      </c>
      <c r="AZ99" s="49">
        <v>16.5</v>
      </c>
      <c r="BA99" s="49">
        <v>16.5</v>
      </c>
      <c r="BB99" s="49">
        <v>16.5</v>
      </c>
      <c r="BC99" s="49">
        <v>16.5</v>
      </c>
      <c r="BD99" s="49">
        <v>16.5</v>
      </c>
      <c r="BE99" s="49">
        <v>16.5</v>
      </c>
      <c r="BF99" s="49">
        <v>16.5</v>
      </c>
      <c r="BG99" s="49">
        <v>16.5</v>
      </c>
      <c r="BH99" s="49">
        <v>16.5</v>
      </c>
      <c r="BI99" s="49">
        <v>16.5</v>
      </c>
      <c r="BJ99" s="49">
        <v>16.5</v>
      </c>
      <c r="BK99" s="49">
        <v>16.5</v>
      </c>
      <c r="BL99" s="49">
        <v>16.5</v>
      </c>
      <c r="BM99" s="49">
        <v>16.5</v>
      </c>
      <c r="BN99" s="49">
        <v>16.5</v>
      </c>
      <c r="BO99" s="49">
        <v>16.5</v>
      </c>
      <c r="BP99" s="49">
        <v>16.5</v>
      </c>
      <c r="BQ99" s="49">
        <v>16.5</v>
      </c>
      <c r="BR99" s="49">
        <v>16.5</v>
      </c>
      <c r="BS99" s="49">
        <v>16.5</v>
      </c>
      <c r="BT99" s="49">
        <v>16.5</v>
      </c>
      <c r="BU99" s="49">
        <v>16.5</v>
      </c>
      <c r="BV99" s="49">
        <v>16.5</v>
      </c>
      <c r="BW99" s="49">
        <v>16.5</v>
      </c>
      <c r="BX99" s="49">
        <v>16.5</v>
      </c>
      <c r="BY99" s="49">
        <v>16.5</v>
      </c>
      <c r="BZ99" s="49">
        <v>16.5</v>
      </c>
      <c r="CA99" s="49">
        <v>16.5</v>
      </c>
      <c r="CB99" s="49">
        <v>16.5</v>
      </c>
      <c r="CC99" s="49">
        <v>16.5</v>
      </c>
      <c r="CD99" s="49">
        <v>16.5</v>
      </c>
      <c r="CE99" s="49">
        <v>16.5</v>
      </c>
      <c r="CF99" s="49">
        <v>16.5</v>
      </c>
      <c r="CG99" s="49">
        <v>16.5</v>
      </c>
      <c r="CH99" s="49">
        <v>16.5</v>
      </c>
      <c r="CI99" s="49">
        <v>16.5</v>
      </c>
      <c r="CJ99" s="49">
        <v>16.5</v>
      </c>
      <c r="CK99" s="49">
        <v>16.5</v>
      </c>
      <c r="CL99" s="49">
        <v>16.5</v>
      </c>
      <c r="CM99" s="49">
        <v>16.5</v>
      </c>
      <c r="CN99" s="49">
        <v>16.5</v>
      </c>
      <c r="CO99" s="49">
        <v>16.5</v>
      </c>
      <c r="CP99" s="49">
        <v>16.5</v>
      </c>
      <c r="CQ99" s="49">
        <v>16.5</v>
      </c>
      <c r="CR99" s="49">
        <v>16.5</v>
      </c>
      <c r="CS99" s="49">
        <v>16.5</v>
      </c>
      <c r="CT99" s="49">
        <v>16.5</v>
      </c>
      <c r="CU99" s="49">
        <v>16.5</v>
      </c>
      <c r="CV99" s="49">
        <v>16.5</v>
      </c>
      <c r="CW99" s="49">
        <v>16.5</v>
      </c>
      <c r="CX99" s="49">
        <v>16.5</v>
      </c>
      <c r="CY99" s="49">
        <v>16.5</v>
      </c>
      <c r="CZ99" s="49">
        <v>16.5</v>
      </c>
      <c r="DA99" s="49">
        <v>16.5</v>
      </c>
      <c r="DB99" s="49">
        <v>16.5</v>
      </c>
      <c r="DC99" s="49">
        <v>16.5</v>
      </c>
      <c r="DD99" s="49">
        <v>16.5</v>
      </c>
      <c r="DE99" s="49">
        <v>16.5</v>
      </c>
      <c r="DF99" s="49">
        <v>16.5</v>
      </c>
      <c r="DG99" s="49">
        <v>16.5</v>
      </c>
      <c r="DH99" s="49">
        <v>16.5</v>
      </c>
      <c r="DI99" s="49">
        <v>16.5</v>
      </c>
      <c r="DJ99" s="49">
        <v>16.5</v>
      </c>
      <c r="DK99" s="49">
        <v>16.5</v>
      </c>
      <c r="DL99" s="49">
        <v>16.5</v>
      </c>
      <c r="DM99" s="49">
        <v>16.5</v>
      </c>
      <c r="DN99" s="49">
        <v>0</v>
      </c>
      <c r="DO99" s="49">
        <v>0</v>
      </c>
      <c r="DP99" s="49">
        <v>0</v>
      </c>
      <c r="DQ99" s="34">
        <v>32</v>
      </c>
      <c r="DR99" s="42" t="s">
        <v>101</v>
      </c>
      <c r="EB99" s="23"/>
      <c r="EK99" s="35"/>
      <c r="EL99" s="35"/>
      <c r="EM99" s="35"/>
      <c r="EN99" s="35"/>
      <c r="EO99" s="35"/>
      <c r="EP99" s="35"/>
    </row>
    <row r="100" spans="1:146" s="34" customFormat="1" x14ac:dyDescent="0.5">
      <c r="A100">
        <v>90655</v>
      </c>
      <c r="B100" t="s">
        <v>139</v>
      </c>
      <c r="C100" s="38" t="s">
        <v>140</v>
      </c>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v>11.68</v>
      </c>
      <c r="AE100" s="49">
        <v>11.68</v>
      </c>
      <c r="AF100" s="49">
        <v>11.68</v>
      </c>
      <c r="AG100" s="49">
        <v>11.68</v>
      </c>
      <c r="AH100" s="49">
        <v>11.68</v>
      </c>
      <c r="AI100" s="49">
        <v>11.68</v>
      </c>
      <c r="AJ100" s="49">
        <v>11.68</v>
      </c>
      <c r="AK100" s="49">
        <v>11.68</v>
      </c>
      <c r="AL100" s="49">
        <v>11.68</v>
      </c>
      <c r="AM100" s="49">
        <v>11.68</v>
      </c>
      <c r="AN100" s="49">
        <v>11.68</v>
      </c>
      <c r="AO100" s="49">
        <v>11.68</v>
      </c>
      <c r="AP100" s="49">
        <v>12.227</v>
      </c>
      <c r="AQ100" s="49">
        <v>12.227</v>
      </c>
      <c r="AR100" s="49">
        <v>12.227</v>
      </c>
      <c r="AS100" s="49">
        <v>12.227</v>
      </c>
      <c r="AT100" s="49">
        <v>12.227</v>
      </c>
      <c r="AU100" s="49">
        <v>12.227</v>
      </c>
      <c r="AV100" s="49">
        <v>12.227</v>
      </c>
      <c r="AW100" s="49">
        <v>12.227</v>
      </c>
      <c r="AX100" s="49">
        <v>12.227</v>
      </c>
      <c r="AY100" s="49">
        <v>12.227</v>
      </c>
      <c r="AZ100" s="49">
        <v>12.227</v>
      </c>
      <c r="BA100" s="49">
        <v>12.227</v>
      </c>
      <c r="BB100" s="49">
        <v>12.227</v>
      </c>
      <c r="BC100" s="49">
        <v>12.227</v>
      </c>
      <c r="BD100" s="49">
        <v>12.227</v>
      </c>
      <c r="BE100" s="49">
        <v>12.227</v>
      </c>
      <c r="BF100" s="49">
        <v>12.227</v>
      </c>
      <c r="BG100" s="49">
        <v>12.227</v>
      </c>
      <c r="BH100" s="49">
        <v>12.227</v>
      </c>
      <c r="BI100" s="49">
        <v>12.227</v>
      </c>
      <c r="BJ100" s="49">
        <v>12.227</v>
      </c>
      <c r="BK100" s="49">
        <v>12.227</v>
      </c>
      <c r="BL100" s="49">
        <v>12.227</v>
      </c>
      <c r="BM100" s="49">
        <v>12.227</v>
      </c>
      <c r="BN100" s="49">
        <v>12.227</v>
      </c>
      <c r="BO100" s="49">
        <v>12.227</v>
      </c>
      <c r="BP100" s="49">
        <v>12.227</v>
      </c>
      <c r="BQ100" s="49">
        <v>12.227</v>
      </c>
      <c r="BR100" s="49">
        <v>12.227</v>
      </c>
      <c r="BS100" s="49">
        <v>12.227</v>
      </c>
      <c r="BT100" s="49">
        <v>12.227</v>
      </c>
      <c r="BU100" s="49">
        <v>12.227</v>
      </c>
      <c r="BV100" s="49">
        <v>12.227</v>
      </c>
      <c r="BW100" s="49">
        <v>12.227</v>
      </c>
      <c r="BX100" s="49">
        <v>12.227</v>
      </c>
      <c r="BY100" s="49">
        <v>12.227</v>
      </c>
      <c r="BZ100" s="49">
        <v>12.227</v>
      </c>
      <c r="CA100" s="49">
        <v>12.227</v>
      </c>
      <c r="CB100" s="49">
        <v>12.227</v>
      </c>
      <c r="CC100" s="49">
        <v>12.227</v>
      </c>
      <c r="CD100" s="49">
        <v>12.227</v>
      </c>
      <c r="CE100" s="49">
        <v>12.227</v>
      </c>
      <c r="CF100" s="49">
        <v>12.227</v>
      </c>
      <c r="CG100" s="49">
        <v>12.227</v>
      </c>
      <c r="CH100" s="49">
        <v>12.227</v>
      </c>
      <c r="CI100" s="49">
        <v>12.227</v>
      </c>
      <c r="CJ100" s="49">
        <v>12.227</v>
      </c>
      <c r="CK100" s="49">
        <v>12.227</v>
      </c>
      <c r="CL100" s="49">
        <v>12.227</v>
      </c>
      <c r="CM100" s="49">
        <v>12.227</v>
      </c>
      <c r="CN100" s="49">
        <v>12.227</v>
      </c>
      <c r="CO100" s="49">
        <v>12.227</v>
      </c>
      <c r="CP100" s="49">
        <v>12.227</v>
      </c>
      <c r="CQ100" s="49">
        <v>12.227</v>
      </c>
      <c r="CR100" s="49">
        <v>12.227</v>
      </c>
      <c r="CS100" s="49">
        <v>12.227</v>
      </c>
      <c r="CT100" s="49">
        <v>12.227</v>
      </c>
      <c r="CU100" s="49">
        <v>12.227</v>
      </c>
      <c r="CV100" s="49">
        <v>12.227</v>
      </c>
      <c r="CW100" s="49">
        <v>12.227</v>
      </c>
      <c r="CX100" s="49">
        <v>12.227</v>
      </c>
      <c r="CY100" s="49">
        <v>12.227</v>
      </c>
      <c r="CZ100" s="49">
        <v>12.227</v>
      </c>
      <c r="DA100" s="49">
        <v>12.227</v>
      </c>
      <c r="DB100" s="49">
        <v>12.227</v>
      </c>
      <c r="DC100" s="49">
        <v>12.227</v>
      </c>
      <c r="DD100" s="49">
        <v>12.227</v>
      </c>
      <c r="DE100" s="49">
        <v>12.227</v>
      </c>
      <c r="DF100" s="49">
        <v>12.227</v>
      </c>
      <c r="DG100" s="49">
        <v>12.227</v>
      </c>
      <c r="DH100" s="49">
        <v>12.227</v>
      </c>
      <c r="DI100" s="49">
        <v>12.227</v>
      </c>
      <c r="DJ100" s="49">
        <v>12.227</v>
      </c>
      <c r="DK100" s="49">
        <v>12.227</v>
      </c>
      <c r="DL100" s="49">
        <v>12.227</v>
      </c>
      <c r="DM100" s="49">
        <v>12.227</v>
      </c>
      <c r="DN100" s="49">
        <v>0</v>
      </c>
      <c r="DO100" s="49">
        <v>0</v>
      </c>
      <c r="DP100" s="49">
        <v>0</v>
      </c>
      <c r="DQ100" s="34">
        <v>33</v>
      </c>
      <c r="DR100" s="42" t="s">
        <v>101</v>
      </c>
      <c r="EB100" s="23"/>
      <c r="EK100" s="35"/>
      <c r="EL100" s="35"/>
      <c r="EM100" s="35"/>
      <c r="EN100" s="35"/>
      <c r="EO100" s="35"/>
      <c r="EP100" s="35"/>
    </row>
    <row r="101" spans="1:146" s="34" customFormat="1" x14ac:dyDescent="0.5">
      <c r="A101">
        <v>90685</v>
      </c>
      <c r="B101" s="26" t="s">
        <v>310</v>
      </c>
      <c r="C101" s="38" t="s">
        <v>141</v>
      </c>
      <c r="D101"/>
      <c r="E101"/>
      <c r="F101"/>
      <c r="G101"/>
      <c r="H101"/>
      <c r="I101"/>
      <c r="J101"/>
      <c r="K101"/>
      <c r="L101"/>
      <c r="M101"/>
      <c r="N101"/>
      <c r="O101"/>
      <c r="P101"/>
      <c r="Q101"/>
      <c r="R101"/>
      <c r="S101"/>
      <c r="T101"/>
      <c r="U101"/>
      <c r="V101"/>
      <c r="W101"/>
      <c r="X101"/>
      <c r="Y101"/>
      <c r="Z101"/>
      <c r="AA101"/>
      <c r="AB101"/>
      <c r="AC101"/>
      <c r="AD101">
        <v>9.25</v>
      </c>
      <c r="AE101">
        <v>9.25</v>
      </c>
      <c r="AF101">
        <v>9.25</v>
      </c>
      <c r="AG101">
        <v>9.25</v>
      </c>
      <c r="AH101">
        <v>9.25</v>
      </c>
      <c r="AI101">
        <v>9.25</v>
      </c>
      <c r="AJ101">
        <v>9.25</v>
      </c>
      <c r="AK101">
        <v>9.25</v>
      </c>
      <c r="AL101">
        <v>9.25</v>
      </c>
      <c r="AM101">
        <v>9.25</v>
      </c>
      <c r="AN101">
        <v>9.25</v>
      </c>
      <c r="AO101">
        <v>9.25</v>
      </c>
      <c r="AP101">
        <v>9.25</v>
      </c>
      <c r="AQ101">
        <v>9.25</v>
      </c>
      <c r="AR101">
        <v>9.25</v>
      </c>
      <c r="AS101">
        <v>9.25</v>
      </c>
      <c r="AT101">
        <v>9.25</v>
      </c>
      <c r="AU101">
        <v>9.25</v>
      </c>
      <c r="AV101">
        <v>9.25</v>
      </c>
      <c r="AW101">
        <v>9.25</v>
      </c>
      <c r="AX101">
        <v>9.25</v>
      </c>
      <c r="AY101">
        <v>9.25</v>
      </c>
      <c r="AZ101">
        <v>9.25</v>
      </c>
      <c r="BA101">
        <v>9.25</v>
      </c>
      <c r="BB101">
        <v>9.25</v>
      </c>
      <c r="BC101">
        <v>9.25</v>
      </c>
      <c r="BD101">
        <v>9.25</v>
      </c>
      <c r="BE101">
        <v>9.25</v>
      </c>
      <c r="BF101">
        <v>9.25</v>
      </c>
      <c r="BG101">
        <v>9.25</v>
      </c>
      <c r="BH101">
        <v>9.25</v>
      </c>
      <c r="BI101">
        <v>9.25</v>
      </c>
      <c r="BJ101">
        <v>9.25</v>
      </c>
      <c r="BK101">
        <v>9.25</v>
      </c>
      <c r="BL101">
        <v>9.25</v>
      </c>
      <c r="BM101">
        <v>9.25</v>
      </c>
      <c r="BN101">
        <v>9.25</v>
      </c>
      <c r="BO101">
        <v>9.25</v>
      </c>
      <c r="BP101">
        <v>9.25</v>
      </c>
      <c r="BQ101">
        <v>9.25</v>
      </c>
      <c r="BR101">
        <v>9.25</v>
      </c>
      <c r="BS101">
        <v>9.25</v>
      </c>
      <c r="BT101">
        <v>9.25</v>
      </c>
      <c r="BU101">
        <v>9.25</v>
      </c>
      <c r="BV101">
        <v>9.25</v>
      </c>
      <c r="BW101">
        <v>9.25</v>
      </c>
      <c r="BX101">
        <v>9.25</v>
      </c>
      <c r="BY101">
        <v>9.25</v>
      </c>
      <c r="BZ101">
        <v>9.25</v>
      </c>
      <c r="CA101">
        <v>9.25</v>
      </c>
      <c r="CB101">
        <v>19.143000000000001</v>
      </c>
      <c r="CC101">
        <v>19.143000000000001</v>
      </c>
      <c r="CD101">
        <v>19.143000000000001</v>
      </c>
      <c r="CE101">
        <v>19.143000000000001</v>
      </c>
      <c r="CF101">
        <v>19.143000000000001</v>
      </c>
      <c r="CG101">
        <v>19.143000000000001</v>
      </c>
      <c r="CH101">
        <v>19.143000000000001</v>
      </c>
      <c r="CI101">
        <v>19.143000000000001</v>
      </c>
      <c r="CJ101">
        <v>19.143000000000001</v>
      </c>
      <c r="CK101">
        <v>19.143000000000001</v>
      </c>
      <c r="CL101">
        <v>19.143000000000001</v>
      </c>
      <c r="CM101">
        <v>19.143000000000001</v>
      </c>
      <c r="CN101">
        <v>19.143000000000001</v>
      </c>
      <c r="CO101">
        <v>15.68</v>
      </c>
      <c r="CP101">
        <v>15.68</v>
      </c>
      <c r="CQ101">
        <v>15.68</v>
      </c>
      <c r="CR101">
        <v>15.68</v>
      </c>
      <c r="CS101">
        <v>15.68</v>
      </c>
      <c r="CT101">
        <v>15.68</v>
      </c>
      <c r="CU101">
        <v>15.68</v>
      </c>
      <c r="CV101">
        <v>15.68</v>
      </c>
      <c r="CW101">
        <v>15.68</v>
      </c>
      <c r="CX101">
        <v>15.68</v>
      </c>
      <c r="CY101">
        <v>15.11</v>
      </c>
      <c r="CZ101">
        <v>15.11</v>
      </c>
      <c r="DA101">
        <v>15.11</v>
      </c>
      <c r="DB101">
        <v>15.11</v>
      </c>
      <c r="DC101">
        <v>15.11</v>
      </c>
      <c r="DD101">
        <v>15.11</v>
      </c>
      <c r="DE101">
        <v>15.11</v>
      </c>
      <c r="DF101">
        <v>15.11</v>
      </c>
      <c r="DG101">
        <v>15.11</v>
      </c>
      <c r="DH101">
        <v>15.11</v>
      </c>
      <c r="DI101">
        <v>15.11</v>
      </c>
      <c r="DJ101">
        <v>15.11</v>
      </c>
      <c r="DK101">
        <v>15.11</v>
      </c>
      <c r="DL101">
        <v>15.11</v>
      </c>
      <c r="DM101">
        <v>15.11</v>
      </c>
      <c r="DN101">
        <v>13.757</v>
      </c>
      <c r="DO101">
        <v>13.757</v>
      </c>
      <c r="DP101">
        <v>13.757</v>
      </c>
      <c r="DQ101" s="34">
        <v>34</v>
      </c>
      <c r="DR101" s="42" t="s">
        <v>101</v>
      </c>
      <c r="EB101" s="23"/>
      <c r="EK101" s="35"/>
      <c r="EL101" s="35"/>
      <c r="EM101" s="35"/>
      <c r="EN101" s="35"/>
      <c r="EO101" s="35"/>
      <c r="EP101" s="35"/>
    </row>
    <row r="102" spans="1:146" s="34" customFormat="1" x14ac:dyDescent="0.5">
      <c r="A102">
        <v>90686</v>
      </c>
      <c r="B102" s="26" t="s">
        <v>311</v>
      </c>
      <c r="C102" s="38" t="s">
        <v>142</v>
      </c>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v>17.3</v>
      </c>
      <c r="AQ102">
        <v>17.3</v>
      </c>
      <c r="AR102">
        <v>17.3</v>
      </c>
      <c r="AS102">
        <v>17.3</v>
      </c>
      <c r="AT102">
        <v>17.3</v>
      </c>
      <c r="AU102">
        <v>17.3</v>
      </c>
      <c r="AV102">
        <v>17.3</v>
      </c>
      <c r="AW102">
        <v>17.3</v>
      </c>
      <c r="AX102">
        <v>17.3</v>
      </c>
      <c r="AY102">
        <v>17.3</v>
      </c>
      <c r="AZ102">
        <v>17.3</v>
      </c>
      <c r="BA102">
        <v>17.3</v>
      </c>
      <c r="BB102">
        <v>17.3</v>
      </c>
      <c r="BC102">
        <v>17.3</v>
      </c>
      <c r="BD102" s="85">
        <v>18.09</v>
      </c>
      <c r="BE102" s="85">
        <v>18.09</v>
      </c>
      <c r="BF102" s="85">
        <v>18.09</v>
      </c>
      <c r="BG102" s="85">
        <v>18.09</v>
      </c>
      <c r="BH102" s="85">
        <v>18.09</v>
      </c>
      <c r="BI102" s="85">
        <v>18.09</v>
      </c>
      <c r="BJ102" s="85">
        <v>18.09</v>
      </c>
      <c r="BK102" s="85">
        <v>18.09</v>
      </c>
      <c r="BL102" s="85">
        <v>18.09</v>
      </c>
      <c r="BM102" s="85">
        <v>18.09</v>
      </c>
      <c r="BN102" s="85">
        <v>18.09</v>
      </c>
      <c r="BO102" s="85">
        <v>18.09</v>
      </c>
      <c r="BP102" s="85">
        <v>18.09</v>
      </c>
      <c r="BQ102" s="85">
        <v>18.09</v>
      </c>
      <c r="BR102" s="85">
        <v>18.13</v>
      </c>
      <c r="BS102" s="85">
        <v>18.88</v>
      </c>
      <c r="BT102" s="85">
        <v>18.88</v>
      </c>
      <c r="BU102" s="85">
        <v>18.88</v>
      </c>
      <c r="BV102" s="85">
        <v>18.88</v>
      </c>
      <c r="BW102" s="85">
        <v>18.88</v>
      </c>
      <c r="BX102" s="85">
        <v>18.88</v>
      </c>
      <c r="BY102" s="85">
        <v>18.88</v>
      </c>
      <c r="BZ102" s="85">
        <v>18.88</v>
      </c>
      <c r="CA102" s="85">
        <v>18.88</v>
      </c>
      <c r="CB102" s="85">
        <v>14.43</v>
      </c>
      <c r="CC102" s="85">
        <v>14.43</v>
      </c>
      <c r="CD102" s="85">
        <v>14.43</v>
      </c>
      <c r="CE102" s="85">
        <v>14.43</v>
      </c>
      <c r="CF102" s="85">
        <v>14.43</v>
      </c>
      <c r="CG102" s="85">
        <v>14.43</v>
      </c>
      <c r="CH102" s="85">
        <v>14.43</v>
      </c>
      <c r="CI102" s="85">
        <v>14.43</v>
      </c>
      <c r="CJ102" s="85">
        <v>14.43</v>
      </c>
      <c r="CK102" s="85">
        <v>14.43</v>
      </c>
      <c r="CL102" s="85">
        <v>14.43</v>
      </c>
      <c r="CM102" s="85">
        <v>14.43</v>
      </c>
      <c r="CN102" s="85">
        <v>14.43</v>
      </c>
      <c r="CO102" s="85">
        <v>14.43</v>
      </c>
      <c r="CP102" s="85">
        <v>14.43</v>
      </c>
      <c r="CQ102" s="85">
        <v>14.43</v>
      </c>
      <c r="CR102" s="85">
        <v>14.43</v>
      </c>
      <c r="CS102" s="85">
        <v>14.43</v>
      </c>
      <c r="CT102" s="85">
        <v>14.43</v>
      </c>
      <c r="CU102" s="85">
        <v>14.43</v>
      </c>
      <c r="CV102" s="85">
        <v>14.43</v>
      </c>
      <c r="CW102" s="85">
        <v>14.43</v>
      </c>
      <c r="CX102" s="85">
        <v>14.43</v>
      </c>
      <c r="CY102" s="85">
        <v>13.5</v>
      </c>
      <c r="CZ102" s="85">
        <v>13.5</v>
      </c>
      <c r="DA102" s="85">
        <v>13.5</v>
      </c>
      <c r="DB102" s="85">
        <v>13.5</v>
      </c>
      <c r="DC102" s="85">
        <v>13.5</v>
      </c>
      <c r="DD102" s="85">
        <v>13.5</v>
      </c>
      <c r="DE102" s="85">
        <v>13.5</v>
      </c>
      <c r="DF102" s="85">
        <v>13.5</v>
      </c>
      <c r="DG102" s="85">
        <v>13.5</v>
      </c>
      <c r="DH102" s="85">
        <v>13.5</v>
      </c>
      <c r="DI102" s="85">
        <v>13.5</v>
      </c>
      <c r="DJ102" s="85">
        <v>13.5</v>
      </c>
      <c r="DK102" s="85">
        <v>13.5</v>
      </c>
      <c r="DL102" s="85">
        <v>13.5</v>
      </c>
      <c r="DM102" s="85">
        <v>13.5</v>
      </c>
      <c r="DN102" s="85">
        <v>13.5</v>
      </c>
      <c r="DO102" s="85">
        <v>13.5</v>
      </c>
      <c r="DP102" s="85">
        <v>13.5</v>
      </c>
      <c r="DQ102" s="34">
        <v>35</v>
      </c>
      <c r="DR102" s="42" t="s">
        <v>101</v>
      </c>
      <c r="EB102" s="23"/>
      <c r="EK102" s="35"/>
      <c r="EL102" s="35"/>
      <c r="EM102" s="35"/>
      <c r="EN102" s="35"/>
      <c r="EO102" s="35"/>
      <c r="EP102" s="35"/>
    </row>
    <row r="103" spans="1:146" s="34" customFormat="1" x14ac:dyDescent="0.5">
      <c r="A103">
        <v>90686</v>
      </c>
      <c r="B103" s="26" t="s">
        <v>312</v>
      </c>
      <c r="C103" s="38" t="s">
        <v>144</v>
      </c>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s="85">
        <v>17.439</v>
      </c>
      <c r="BE103" s="85">
        <v>17.439</v>
      </c>
      <c r="BF103" s="85">
        <v>17.439</v>
      </c>
      <c r="BG103" s="85">
        <v>17.439</v>
      </c>
      <c r="BH103" s="85">
        <v>17.439</v>
      </c>
      <c r="BI103" s="85">
        <v>17.439</v>
      </c>
      <c r="BJ103" s="85">
        <v>17.439</v>
      </c>
      <c r="BK103" s="85">
        <v>17.439</v>
      </c>
      <c r="BL103" s="85">
        <v>17.439</v>
      </c>
      <c r="BM103" s="85">
        <v>17.439</v>
      </c>
      <c r="BN103" s="85">
        <v>17.439</v>
      </c>
      <c r="BO103" s="85">
        <v>17.439</v>
      </c>
      <c r="BP103" s="85">
        <v>17.439</v>
      </c>
      <c r="BQ103" s="85">
        <v>17.439</v>
      </c>
      <c r="BR103" s="85">
        <v>14.25</v>
      </c>
      <c r="BS103" s="85">
        <v>14.25</v>
      </c>
      <c r="BT103" s="85">
        <v>14.25</v>
      </c>
      <c r="BU103" s="85">
        <v>14.25</v>
      </c>
      <c r="BV103" s="85">
        <v>14.25</v>
      </c>
      <c r="BW103" s="85">
        <v>14.25</v>
      </c>
      <c r="BX103" s="85">
        <v>14.25</v>
      </c>
      <c r="BY103" s="85">
        <v>14.25</v>
      </c>
      <c r="BZ103" s="85">
        <v>14.25</v>
      </c>
      <c r="CA103" s="85">
        <v>14.25</v>
      </c>
      <c r="CB103" s="85">
        <v>14.925000000000001</v>
      </c>
      <c r="CC103" s="85">
        <v>14.925000000000001</v>
      </c>
      <c r="CD103" s="85">
        <v>14.925000000000001</v>
      </c>
      <c r="CE103" s="85">
        <v>14.925000000000001</v>
      </c>
      <c r="CF103" s="85">
        <v>14.925000000000001</v>
      </c>
      <c r="CG103" s="85">
        <v>14.925000000000001</v>
      </c>
      <c r="CH103" s="85">
        <v>14.925000000000001</v>
      </c>
      <c r="CI103" s="85">
        <v>14.925000000000001</v>
      </c>
      <c r="CJ103" s="85">
        <v>14.925000000000001</v>
      </c>
      <c r="CK103" s="85">
        <v>14.925000000000001</v>
      </c>
      <c r="CL103" s="85">
        <v>14.925000000000001</v>
      </c>
      <c r="CM103" s="85">
        <v>14.925000000000001</v>
      </c>
      <c r="CN103" s="85">
        <v>14.925000000000001</v>
      </c>
      <c r="CO103" s="85">
        <v>14.925000000000001</v>
      </c>
      <c r="CP103" s="85">
        <v>14.925000000000001</v>
      </c>
      <c r="CQ103" s="85">
        <v>14.925000000000001</v>
      </c>
      <c r="CR103" s="85">
        <v>14.925000000000001</v>
      </c>
      <c r="CS103" s="85">
        <v>14.925000000000001</v>
      </c>
      <c r="CT103" s="85">
        <v>14.925000000000001</v>
      </c>
      <c r="CU103" s="85">
        <v>14.925000000000001</v>
      </c>
      <c r="CV103" s="85">
        <v>14.925000000000001</v>
      </c>
      <c r="CW103" s="85">
        <v>14.925000000000001</v>
      </c>
      <c r="CX103" s="85">
        <v>14.925000000000001</v>
      </c>
      <c r="CY103" s="85">
        <v>14.925000000000001</v>
      </c>
      <c r="CZ103" s="85">
        <v>14.925000000000001</v>
      </c>
      <c r="DA103" s="85">
        <v>14.925000000000001</v>
      </c>
      <c r="DB103" s="85">
        <v>14.925000000000001</v>
      </c>
      <c r="DC103" s="85">
        <v>14.925000000000001</v>
      </c>
      <c r="DD103" s="85">
        <v>14.925000000000001</v>
      </c>
      <c r="DE103" s="85">
        <v>14.925000000000001</v>
      </c>
      <c r="DF103" s="85">
        <v>14.925000000000001</v>
      </c>
      <c r="DG103" s="85">
        <v>14.925000000000001</v>
      </c>
      <c r="DH103" s="85">
        <v>14.925000000000001</v>
      </c>
      <c r="DI103" s="85">
        <v>14.925000000000001</v>
      </c>
      <c r="DJ103" s="85">
        <v>14.925000000000001</v>
      </c>
      <c r="DK103" s="85">
        <v>14.925000000000001</v>
      </c>
      <c r="DL103" s="85">
        <v>14.925000000000001</v>
      </c>
      <c r="DM103" s="85">
        <v>14.925000000000001</v>
      </c>
      <c r="DN103" s="85">
        <v>0</v>
      </c>
      <c r="DO103" s="85">
        <v>0</v>
      </c>
      <c r="DP103" s="85">
        <v>0</v>
      </c>
      <c r="DQ103" s="34">
        <v>36</v>
      </c>
      <c r="DR103" s="42" t="s">
        <v>101</v>
      </c>
      <c r="EB103" s="23"/>
      <c r="EK103" s="35"/>
      <c r="EL103" s="35"/>
      <c r="EM103" s="35"/>
      <c r="EN103" s="35"/>
      <c r="EO103" s="35"/>
      <c r="EP103" s="35"/>
    </row>
    <row r="104" spans="1:146" s="34" customFormat="1" x14ac:dyDescent="0.5">
      <c r="A104">
        <v>90686</v>
      </c>
      <c r="B104" s="26" t="s">
        <v>145</v>
      </c>
      <c r="C104" s="38" t="s">
        <v>146</v>
      </c>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s="85">
        <v>12.8</v>
      </c>
      <c r="BE104" s="85">
        <v>12.8</v>
      </c>
      <c r="BF104" s="85">
        <v>12.8</v>
      </c>
      <c r="BG104" s="85">
        <v>12.8</v>
      </c>
      <c r="BH104" s="85">
        <v>12.8</v>
      </c>
      <c r="BI104" s="85">
        <v>12.8</v>
      </c>
      <c r="BJ104" s="85">
        <v>12.8</v>
      </c>
      <c r="BK104" s="85">
        <v>12.8</v>
      </c>
      <c r="BL104" s="85">
        <v>12.8</v>
      </c>
      <c r="BM104" s="85">
        <v>12.8</v>
      </c>
      <c r="BN104" s="85">
        <v>12.8</v>
      </c>
      <c r="BO104" s="85">
        <v>12.8</v>
      </c>
      <c r="BP104" s="85">
        <v>12.8</v>
      </c>
      <c r="BQ104" s="85">
        <v>12.8</v>
      </c>
      <c r="BR104" s="85">
        <v>13.15</v>
      </c>
      <c r="BS104" s="85">
        <v>13.15</v>
      </c>
      <c r="BT104" s="85">
        <v>13.15</v>
      </c>
      <c r="BU104" s="85">
        <v>13.15</v>
      </c>
      <c r="BV104" s="85">
        <v>13.15</v>
      </c>
      <c r="BW104" s="85">
        <v>13.15</v>
      </c>
      <c r="BX104" s="85">
        <v>13.15</v>
      </c>
      <c r="BY104" s="85">
        <v>13.15</v>
      </c>
      <c r="BZ104" s="85">
        <v>13.15</v>
      </c>
      <c r="CA104" s="85">
        <v>13.15</v>
      </c>
      <c r="CB104" s="85">
        <v>13.55</v>
      </c>
      <c r="CC104" s="85">
        <v>13.55</v>
      </c>
      <c r="CD104" s="85">
        <v>13.55</v>
      </c>
      <c r="CE104" s="85">
        <v>13.55</v>
      </c>
      <c r="CF104" s="85">
        <v>13.55</v>
      </c>
      <c r="CG104" s="85">
        <v>13.55</v>
      </c>
      <c r="CH104" s="85">
        <v>13.55</v>
      </c>
      <c r="CI104" s="85">
        <v>13.55</v>
      </c>
      <c r="CJ104" s="85">
        <v>13.55</v>
      </c>
      <c r="CK104" s="85">
        <v>13.55</v>
      </c>
      <c r="CL104" s="85">
        <v>13.55</v>
      </c>
      <c r="CM104" s="85">
        <v>13.55</v>
      </c>
      <c r="CN104" s="85">
        <v>13.55</v>
      </c>
      <c r="CO104" s="85">
        <v>14.43</v>
      </c>
      <c r="CP104" s="85">
        <v>14.43</v>
      </c>
      <c r="CQ104" s="85">
        <v>14.43</v>
      </c>
      <c r="CR104" s="85">
        <v>14.43</v>
      </c>
      <c r="CS104" s="85">
        <v>14.43</v>
      </c>
      <c r="CT104" s="85">
        <v>14.43</v>
      </c>
      <c r="CU104" s="85">
        <v>14.43</v>
      </c>
      <c r="CV104" s="85">
        <v>14.43</v>
      </c>
      <c r="CW104" s="85">
        <v>14.43</v>
      </c>
      <c r="CX104" s="85">
        <v>14.43</v>
      </c>
      <c r="CY104" s="85">
        <v>14.15</v>
      </c>
      <c r="CZ104" s="85">
        <v>14.15</v>
      </c>
      <c r="DA104" s="85">
        <v>13.5</v>
      </c>
      <c r="DB104" s="85">
        <v>13.5</v>
      </c>
      <c r="DC104" s="85">
        <v>13.5</v>
      </c>
      <c r="DD104" s="85">
        <v>13.5</v>
      </c>
      <c r="DE104" s="85">
        <v>13.5</v>
      </c>
      <c r="DF104" s="85">
        <v>13.5</v>
      </c>
      <c r="DG104" s="85">
        <v>13.5</v>
      </c>
      <c r="DH104" s="85">
        <v>13.5</v>
      </c>
      <c r="DI104" s="85">
        <v>13.5</v>
      </c>
      <c r="DJ104" s="85">
        <v>13.5</v>
      </c>
      <c r="DK104" s="85">
        <v>13.5</v>
      </c>
      <c r="DL104" s="85">
        <v>13.5</v>
      </c>
      <c r="DM104" s="85">
        <v>13.5</v>
      </c>
      <c r="DN104" s="85">
        <v>0</v>
      </c>
      <c r="DO104" s="85">
        <v>0</v>
      </c>
      <c r="DP104" s="85">
        <v>0</v>
      </c>
      <c r="DQ104" s="34">
        <v>37</v>
      </c>
      <c r="DR104" s="42" t="s">
        <v>101</v>
      </c>
      <c r="EB104" s="23"/>
      <c r="EK104" s="35"/>
      <c r="EL104" s="35"/>
      <c r="EM104" s="35"/>
      <c r="EN104" s="35"/>
      <c r="EO104" s="35"/>
      <c r="EP104" s="35"/>
    </row>
    <row r="105" spans="1:146" s="34" customFormat="1" x14ac:dyDescent="0.5">
      <c r="A105">
        <v>90688</v>
      </c>
      <c r="B105" s="26" t="s">
        <v>313</v>
      </c>
      <c r="C105" s="38" t="s">
        <v>147</v>
      </c>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v>13.65</v>
      </c>
      <c r="AQ105">
        <v>13.65</v>
      </c>
      <c r="AR105">
        <v>13.65</v>
      </c>
      <c r="AS105">
        <v>13.65</v>
      </c>
      <c r="AT105">
        <v>13.65</v>
      </c>
      <c r="AU105">
        <v>13.65</v>
      </c>
      <c r="AV105">
        <v>13.65</v>
      </c>
      <c r="AW105">
        <v>13.65</v>
      </c>
      <c r="AX105">
        <v>13.65</v>
      </c>
      <c r="AY105">
        <v>13.65</v>
      </c>
      <c r="AZ105">
        <v>13.65</v>
      </c>
      <c r="BA105">
        <v>13.65</v>
      </c>
      <c r="BB105">
        <v>13.65</v>
      </c>
      <c r="BC105">
        <v>13.65</v>
      </c>
      <c r="BD105">
        <v>13.65</v>
      </c>
      <c r="BE105">
        <v>13.65</v>
      </c>
      <c r="BF105">
        <v>13.65</v>
      </c>
      <c r="BG105">
        <v>13.65</v>
      </c>
      <c r="BH105">
        <v>13.65</v>
      </c>
      <c r="BI105">
        <v>13.65</v>
      </c>
      <c r="BJ105">
        <v>13.65</v>
      </c>
      <c r="BK105">
        <v>13.65</v>
      </c>
      <c r="BL105">
        <v>13.65</v>
      </c>
      <c r="BM105">
        <v>13.65</v>
      </c>
      <c r="BN105">
        <v>13.65</v>
      </c>
      <c r="BO105">
        <v>13.65</v>
      </c>
      <c r="BP105">
        <v>13.65</v>
      </c>
      <c r="BQ105">
        <v>13.65</v>
      </c>
      <c r="BR105">
        <v>17.940000000000001</v>
      </c>
      <c r="BS105">
        <v>17.940000000000001</v>
      </c>
      <c r="BT105">
        <v>17.940000000000001</v>
      </c>
      <c r="BU105">
        <v>17.940000000000001</v>
      </c>
      <c r="BV105">
        <v>17.940000000000001</v>
      </c>
      <c r="BW105">
        <v>17.940000000000001</v>
      </c>
      <c r="BX105">
        <v>17.940000000000001</v>
      </c>
      <c r="BY105">
        <v>17.940000000000001</v>
      </c>
      <c r="BZ105">
        <v>17.940000000000001</v>
      </c>
      <c r="CA105">
        <v>17.940000000000001</v>
      </c>
      <c r="CB105">
        <v>13.77</v>
      </c>
      <c r="CC105">
        <v>13.77</v>
      </c>
      <c r="CD105">
        <v>13.77</v>
      </c>
      <c r="CE105">
        <v>13.77</v>
      </c>
      <c r="CF105">
        <v>13.77</v>
      </c>
      <c r="CG105">
        <v>13.77</v>
      </c>
      <c r="CH105">
        <v>13.77</v>
      </c>
      <c r="CI105">
        <v>13.77</v>
      </c>
      <c r="CJ105">
        <v>13.77</v>
      </c>
      <c r="CK105">
        <v>13.77</v>
      </c>
      <c r="CL105">
        <v>13.77</v>
      </c>
      <c r="CM105">
        <v>13.77</v>
      </c>
      <c r="CN105">
        <v>13.77</v>
      </c>
      <c r="CO105">
        <v>14.52</v>
      </c>
      <c r="CP105">
        <v>14.52</v>
      </c>
      <c r="CQ105">
        <v>14.52</v>
      </c>
      <c r="CR105">
        <v>14.52</v>
      </c>
      <c r="CS105">
        <v>14.52</v>
      </c>
      <c r="CT105">
        <v>14.52</v>
      </c>
      <c r="CU105">
        <v>14.52</v>
      </c>
      <c r="CV105">
        <v>14.52</v>
      </c>
      <c r="CW105">
        <v>14.52</v>
      </c>
      <c r="CX105">
        <v>14.52</v>
      </c>
      <c r="CY105">
        <v>14.52</v>
      </c>
      <c r="CZ105">
        <v>14.52</v>
      </c>
      <c r="DA105">
        <v>14.15</v>
      </c>
      <c r="DB105">
        <v>14.15</v>
      </c>
      <c r="DC105">
        <v>14.15</v>
      </c>
      <c r="DD105">
        <v>14.15</v>
      </c>
      <c r="DE105">
        <v>14.15</v>
      </c>
      <c r="DF105">
        <v>14.15</v>
      </c>
      <c r="DG105">
        <v>14.15</v>
      </c>
      <c r="DH105">
        <v>14.15</v>
      </c>
      <c r="DI105">
        <v>14.15</v>
      </c>
      <c r="DJ105">
        <v>14.15</v>
      </c>
      <c r="DK105">
        <v>14.15</v>
      </c>
      <c r="DL105">
        <v>14.15</v>
      </c>
      <c r="DM105">
        <v>14.15</v>
      </c>
      <c r="DN105">
        <v>13.803000000000001</v>
      </c>
      <c r="DO105">
        <v>13.803000000000001</v>
      </c>
      <c r="DP105">
        <v>13.803000000000001</v>
      </c>
      <c r="DQ105" s="34">
        <v>38</v>
      </c>
      <c r="DR105" s="42" t="s">
        <v>101</v>
      </c>
      <c r="EB105" s="23"/>
      <c r="EK105" s="35"/>
      <c r="EL105" s="35"/>
      <c r="EM105" s="35"/>
      <c r="EN105" s="35"/>
      <c r="EO105" s="35"/>
      <c r="EP105" s="35"/>
    </row>
    <row r="106" spans="1:146" s="34" customFormat="1" x14ac:dyDescent="0.5">
      <c r="A106">
        <v>90672</v>
      </c>
      <c r="B106" s="26" t="s">
        <v>314</v>
      </c>
      <c r="C106" s="38" t="s">
        <v>148</v>
      </c>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v>19.798999999999999</v>
      </c>
      <c r="CZ106">
        <v>19.798999999999999</v>
      </c>
      <c r="DA106">
        <v>19.798999999999999</v>
      </c>
      <c r="DB106">
        <v>19.798999999999999</v>
      </c>
      <c r="DC106">
        <v>19.798999999999999</v>
      </c>
      <c r="DD106">
        <v>19.798999999999999</v>
      </c>
      <c r="DE106">
        <v>19.798999999999999</v>
      </c>
      <c r="DF106">
        <v>19.798999999999999</v>
      </c>
      <c r="DG106">
        <v>19.798999999999999</v>
      </c>
      <c r="DH106">
        <v>19.798999999999999</v>
      </c>
      <c r="DI106">
        <v>19.798999999999999</v>
      </c>
      <c r="DJ106">
        <v>19.798999999999999</v>
      </c>
      <c r="DK106">
        <v>19.798999999999999</v>
      </c>
      <c r="DL106">
        <v>19.798999999999999</v>
      </c>
      <c r="DM106">
        <v>19.798999999999999</v>
      </c>
      <c r="DN106">
        <v>18.88</v>
      </c>
      <c r="DO106">
        <v>18.88</v>
      </c>
      <c r="DP106">
        <v>18.88</v>
      </c>
      <c r="DQ106" s="34">
        <v>39</v>
      </c>
      <c r="DR106" s="42"/>
      <c r="EB106" s="23"/>
      <c r="EK106" s="35"/>
      <c r="EL106" s="35"/>
      <c r="EM106" s="35"/>
      <c r="EN106" s="35"/>
      <c r="EO106" s="35"/>
      <c r="EP106" s="35"/>
    </row>
    <row r="107" spans="1:146" s="34" customFormat="1" x14ac:dyDescent="0.5">
      <c r="A107">
        <v>90674</v>
      </c>
      <c r="B107" t="s">
        <v>75</v>
      </c>
      <c r="C107" s="38" t="s">
        <v>149</v>
      </c>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v>15.55</v>
      </c>
      <c r="DO107">
        <v>15.55</v>
      </c>
      <c r="DP107">
        <v>15.55</v>
      </c>
      <c r="DQ107" s="34">
        <v>40</v>
      </c>
      <c r="DR107" s="42"/>
      <c r="EB107" s="23"/>
      <c r="EK107" s="35"/>
      <c r="EL107" s="35"/>
      <c r="EM107" s="35"/>
      <c r="EN107" s="35"/>
      <c r="EO107" s="35"/>
      <c r="EP107" s="35"/>
    </row>
    <row r="108" spans="1:146" s="34" customFormat="1" x14ac:dyDescent="0.5">
      <c r="A108" t="s">
        <v>315</v>
      </c>
      <c r="B108"/>
      <c r="C108"/>
      <c r="D108" t="s">
        <v>325</v>
      </c>
      <c r="E108"/>
      <c r="F108"/>
      <c r="G108"/>
      <c r="H108"/>
      <c r="I108"/>
      <c r="J108"/>
      <c r="K108"/>
      <c r="L108"/>
      <c r="M108" t="s">
        <v>325</v>
      </c>
      <c r="N108"/>
      <c r="O108"/>
      <c r="P108"/>
      <c r="Q108"/>
      <c r="R108" t="s">
        <v>325</v>
      </c>
      <c r="S108"/>
      <c r="T108"/>
      <c r="U108"/>
      <c r="V108"/>
      <c r="W108" t="s">
        <v>325</v>
      </c>
      <c r="X108"/>
      <c r="Y108"/>
      <c r="Z108"/>
      <c r="AA108"/>
      <c r="AB108" t="s">
        <v>325</v>
      </c>
      <c r="AC108"/>
      <c r="AD108"/>
      <c r="AE108"/>
      <c r="AF108"/>
      <c r="AG108" t="s">
        <v>325</v>
      </c>
      <c r="AH108"/>
      <c r="AI108"/>
      <c r="AJ108"/>
      <c r="AK108" t="s">
        <v>325</v>
      </c>
      <c r="AL108"/>
      <c r="AM108"/>
      <c r="AN108"/>
      <c r="AO108"/>
      <c r="AP108"/>
      <c r="AQ108"/>
      <c r="AR108"/>
      <c r="AS108"/>
      <c r="AT108"/>
      <c r="AU108"/>
      <c r="AV108"/>
      <c r="AW108"/>
      <c r="AX108"/>
      <c r="AY108"/>
      <c r="AZ108"/>
      <c r="BA108"/>
      <c r="BB108"/>
      <c r="BC108"/>
      <c r="BD108" t="s">
        <v>325</v>
      </c>
      <c r="BE108"/>
      <c r="BF108"/>
      <c r="BG108"/>
      <c r="BH108"/>
      <c r="BI108"/>
      <c r="BJ108"/>
      <c r="BK108"/>
      <c r="BL108"/>
      <c r="BM108"/>
      <c r="BN108"/>
      <c r="BO108"/>
      <c r="BP108"/>
      <c r="BQ108"/>
      <c r="BR108"/>
      <c r="BS108"/>
      <c r="BT108"/>
      <c r="BU108"/>
      <c r="BV108"/>
      <c r="BW108"/>
      <c r="BX108"/>
      <c r="BY108" t="s">
        <v>325</v>
      </c>
      <c r="BZ108"/>
      <c r="CA108"/>
      <c r="CB108"/>
      <c r="CC108"/>
      <c r="CD108"/>
      <c r="CE108"/>
      <c r="CF108"/>
      <c r="CG108"/>
      <c r="CH108"/>
      <c r="CI108" t="s">
        <v>325</v>
      </c>
      <c r="CJ108"/>
      <c r="CK108"/>
      <c r="CL108"/>
      <c r="CM108"/>
      <c r="CN108"/>
      <c r="CO108"/>
      <c r="CP108"/>
      <c r="CQ108"/>
      <c r="CR108"/>
      <c r="CS108" t="s">
        <v>325</v>
      </c>
      <c r="CT108"/>
      <c r="CU108"/>
      <c r="CV108"/>
      <c r="CW108"/>
      <c r="CX108"/>
      <c r="CY108"/>
      <c r="CZ108" t="s">
        <v>325</v>
      </c>
      <c r="DA108"/>
      <c r="DB108"/>
      <c r="DC108"/>
      <c r="DD108"/>
      <c r="DE108"/>
      <c r="DF108"/>
      <c r="DG108" t="s">
        <v>325</v>
      </c>
      <c r="DH108"/>
      <c r="DI108"/>
      <c r="DJ108"/>
      <c r="DK108"/>
      <c r="DL108"/>
      <c r="DM108"/>
      <c r="DN108"/>
      <c r="DO108"/>
      <c r="DP108"/>
      <c r="EB108" s="23"/>
      <c r="EK108" s="35"/>
      <c r="EL108" s="35"/>
      <c r="EM108" s="35"/>
      <c r="EN108" s="35"/>
      <c r="EO108" s="35"/>
      <c r="EP108" s="35"/>
    </row>
    <row r="109" spans="1:146" s="34" customFormat="1" x14ac:dyDescent="0.5">
      <c r="A109"/>
      <c r="B109"/>
      <c r="C109" s="18" t="s">
        <v>98</v>
      </c>
      <c r="D109" s="28">
        <v>40299</v>
      </c>
      <c r="E109" s="28">
        <v>40330</v>
      </c>
      <c r="F109" s="28">
        <v>40360</v>
      </c>
      <c r="G109" s="28">
        <v>40391</v>
      </c>
      <c r="H109" s="28">
        <v>40422</v>
      </c>
      <c r="I109" s="28">
        <v>40452</v>
      </c>
      <c r="J109" s="28">
        <v>40483</v>
      </c>
      <c r="K109" s="28">
        <v>40513</v>
      </c>
      <c r="L109" s="28">
        <v>40544</v>
      </c>
      <c r="M109" s="28">
        <v>40575</v>
      </c>
      <c r="N109" s="28">
        <v>40603</v>
      </c>
      <c r="O109" s="28">
        <v>40634</v>
      </c>
      <c r="P109" s="28">
        <v>40664</v>
      </c>
      <c r="Q109" s="28">
        <v>40695</v>
      </c>
      <c r="R109" s="28">
        <v>40725</v>
      </c>
      <c r="S109" s="28">
        <v>40756</v>
      </c>
      <c r="T109" s="28">
        <f t="shared" ref="T109:CE109" si="9">+T11</f>
        <v>40787</v>
      </c>
      <c r="U109" s="28">
        <f t="shared" si="9"/>
        <v>40817</v>
      </c>
      <c r="V109" s="28">
        <f t="shared" si="9"/>
        <v>40848</v>
      </c>
      <c r="W109" s="28">
        <f t="shared" si="9"/>
        <v>40878</v>
      </c>
      <c r="X109" s="28">
        <f t="shared" si="9"/>
        <v>40909</v>
      </c>
      <c r="Y109" s="28">
        <f t="shared" si="9"/>
        <v>40940</v>
      </c>
      <c r="Z109" s="28">
        <f t="shared" si="9"/>
        <v>40969</v>
      </c>
      <c r="AA109" s="28">
        <f t="shared" si="9"/>
        <v>41000</v>
      </c>
      <c r="AB109" s="28">
        <f t="shared" si="9"/>
        <v>41030</v>
      </c>
      <c r="AC109" s="28">
        <f t="shared" si="9"/>
        <v>41061</v>
      </c>
      <c r="AD109" s="28">
        <f t="shared" si="9"/>
        <v>41091</v>
      </c>
      <c r="AE109" s="28">
        <f t="shared" si="9"/>
        <v>41122</v>
      </c>
      <c r="AF109" s="28">
        <f t="shared" si="9"/>
        <v>41153</v>
      </c>
      <c r="AG109" s="28">
        <f t="shared" si="9"/>
        <v>41183</v>
      </c>
      <c r="AH109" s="28">
        <f t="shared" si="9"/>
        <v>41214</v>
      </c>
      <c r="AI109" s="28">
        <f t="shared" si="9"/>
        <v>41244</v>
      </c>
      <c r="AJ109" s="28">
        <f t="shared" si="9"/>
        <v>41275</v>
      </c>
      <c r="AK109" s="28">
        <f t="shared" si="9"/>
        <v>41306</v>
      </c>
      <c r="AL109" s="28">
        <f t="shared" si="9"/>
        <v>41334</v>
      </c>
      <c r="AM109" s="28">
        <f t="shared" si="9"/>
        <v>41365</v>
      </c>
      <c r="AN109" s="28">
        <f t="shared" si="9"/>
        <v>41395</v>
      </c>
      <c r="AO109" s="28">
        <f t="shared" si="9"/>
        <v>41426</v>
      </c>
      <c r="AP109" s="28">
        <f t="shared" si="9"/>
        <v>41456</v>
      </c>
      <c r="AQ109" s="28">
        <f t="shared" si="9"/>
        <v>41487</v>
      </c>
      <c r="AR109" s="28">
        <f t="shared" si="9"/>
        <v>41518</v>
      </c>
      <c r="AS109" s="28">
        <f t="shared" si="9"/>
        <v>41548</v>
      </c>
      <c r="AT109" s="28">
        <f t="shared" si="9"/>
        <v>41579</v>
      </c>
      <c r="AU109" s="28">
        <f t="shared" si="9"/>
        <v>41609</v>
      </c>
      <c r="AV109" s="28">
        <f t="shared" si="9"/>
        <v>41640</v>
      </c>
      <c r="AW109" s="28">
        <f t="shared" si="9"/>
        <v>41671</v>
      </c>
      <c r="AX109" s="28">
        <f t="shared" si="9"/>
        <v>41699</v>
      </c>
      <c r="AY109" s="28">
        <f t="shared" si="9"/>
        <v>41730</v>
      </c>
      <c r="AZ109" s="28">
        <f t="shared" si="9"/>
        <v>41760</v>
      </c>
      <c r="BA109" s="28">
        <f t="shared" si="9"/>
        <v>41791</v>
      </c>
      <c r="BB109" s="28">
        <f t="shared" si="9"/>
        <v>41834</v>
      </c>
      <c r="BC109" s="28">
        <f t="shared" si="9"/>
        <v>41852</v>
      </c>
      <c r="BD109" s="28">
        <f t="shared" si="9"/>
        <v>41883</v>
      </c>
      <c r="BE109" s="28">
        <f t="shared" si="9"/>
        <v>41913</v>
      </c>
      <c r="BF109" s="28">
        <f t="shared" si="9"/>
        <v>41944</v>
      </c>
      <c r="BG109" s="28">
        <f t="shared" si="9"/>
        <v>41974</v>
      </c>
      <c r="BH109" s="28">
        <f t="shared" si="9"/>
        <v>42005</v>
      </c>
      <c r="BI109" s="28">
        <f t="shared" si="9"/>
        <v>42036</v>
      </c>
      <c r="BJ109" s="28">
        <f t="shared" si="9"/>
        <v>42064</v>
      </c>
      <c r="BK109" s="28">
        <f t="shared" si="9"/>
        <v>42095</v>
      </c>
      <c r="BL109" s="28">
        <f t="shared" si="9"/>
        <v>42125</v>
      </c>
      <c r="BM109" s="28">
        <f t="shared" si="9"/>
        <v>42156</v>
      </c>
      <c r="BN109" s="28">
        <f t="shared" si="9"/>
        <v>42200</v>
      </c>
      <c r="BO109" s="28">
        <f t="shared" si="9"/>
        <v>42217</v>
      </c>
      <c r="BP109" s="28">
        <f t="shared" si="9"/>
        <v>42217</v>
      </c>
      <c r="BQ109" s="28">
        <f t="shared" si="9"/>
        <v>42248</v>
      </c>
      <c r="BR109" s="28">
        <f t="shared" si="9"/>
        <v>42278</v>
      </c>
      <c r="BS109" s="28">
        <f t="shared" si="9"/>
        <v>42309</v>
      </c>
      <c r="BT109" s="28">
        <f t="shared" si="9"/>
        <v>42339</v>
      </c>
      <c r="BU109" s="28">
        <f t="shared" si="9"/>
        <v>42370</v>
      </c>
      <c r="BV109" s="28">
        <f t="shared" si="9"/>
        <v>42401</v>
      </c>
      <c r="BW109" s="28">
        <f t="shared" si="9"/>
        <v>42430</v>
      </c>
      <c r="BX109" s="28">
        <f t="shared" si="9"/>
        <v>42461</v>
      </c>
      <c r="BY109" s="28">
        <f t="shared" si="9"/>
        <v>42491</v>
      </c>
      <c r="BZ109" s="28">
        <f t="shared" si="9"/>
        <v>42522</v>
      </c>
      <c r="CA109" s="28">
        <f t="shared" si="9"/>
        <v>42552</v>
      </c>
      <c r="CB109" s="28">
        <f t="shared" si="9"/>
        <v>42583</v>
      </c>
      <c r="CC109" s="28">
        <f t="shared" si="9"/>
        <v>42614</v>
      </c>
      <c r="CD109" s="28">
        <f t="shared" si="9"/>
        <v>42644</v>
      </c>
      <c r="CE109" s="28">
        <f t="shared" si="9"/>
        <v>42675</v>
      </c>
      <c r="CF109" s="28">
        <f t="shared" ref="CF109:DN109" si="10">+CF11</f>
        <v>42705</v>
      </c>
      <c r="CG109" s="28">
        <f t="shared" si="10"/>
        <v>42736</v>
      </c>
      <c r="CH109" s="28">
        <f t="shared" si="10"/>
        <v>42767</v>
      </c>
      <c r="CI109" s="28">
        <f t="shared" si="10"/>
        <v>42795</v>
      </c>
      <c r="CJ109" s="28">
        <f t="shared" si="10"/>
        <v>42826</v>
      </c>
      <c r="CK109" s="28">
        <f t="shared" si="10"/>
        <v>42856</v>
      </c>
      <c r="CL109" s="28">
        <f t="shared" si="10"/>
        <v>42887</v>
      </c>
      <c r="CM109" s="28">
        <f t="shared" si="10"/>
        <v>42917</v>
      </c>
      <c r="CN109" s="28">
        <f t="shared" si="10"/>
        <v>42948</v>
      </c>
      <c r="CO109" s="28">
        <f t="shared" si="10"/>
        <v>42979</v>
      </c>
      <c r="CP109" s="28">
        <f t="shared" si="10"/>
        <v>43009</v>
      </c>
      <c r="CQ109" s="28">
        <f t="shared" si="10"/>
        <v>43040</v>
      </c>
      <c r="CR109" s="28">
        <f t="shared" si="10"/>
        <v>43070</v>
      </c>
      <c r="CS109" s="28">
        <f t="shared" si="10"/>
        <v>43101</v>
      </c>
      <c r="CT109" s="28">
        <f t="shared" si="10"/>
        <v>43132</v>
      </c>
      <c r="CU109" s="28">
        <f t="shared" si="10"/>
        <v>43160</v>
      </c>
      <c r="CV109" s="28">
        <f t="shared" si="10"/>
        <v>43191</v>
      </c>
      <c r="CW109" s="28">
        <f t="shared" si="10"/>
        <v>43221</v>
      </c>
      <c r="CX109" s="28">
        <f t="shared" si="10"/>
        <v>43252</v>
      </c>
      <c r="CY109" s="28">
        <f t="shared" si="10"/>
        <v>43282</v>
      </c>
      <c r="CZ109" s="28">
        <f t="shared" si="10"/>
        <v>43313</v>
      </c>
      <c r="DA109" s="28">
        <f t="shared" si="10"/>
        <v>43344</v>
      </c>
      <c r="DB109" s="28">
        <f t="shared" si="10"/>
        <v>43374</v>
      </c>
      <c r="DC109" s="28">
        <f t="shared" si="10"/>
        <v>43405</v>
      </c>
      <c r="DD109" s="28">
        <f t="shared" si="10"/>
        <v>43435</v>
      </c>
      <c r="DE109" s="28">
        <f t="shared" si="10"/>
        <v>43466</v>
      </c>
      <c r="DF109" s="28">
        <f t="shared" si="10"/>
        <v>43497</v>
      </c>
      <c r="DG109" s="28">
        <f t="shared" si="10"/>
        <v>43525</v>
      </c>
      <c r="DH109" s="28">
        <f t="shared" si="10"/>
        <v>43556</v>
      </c>
      <c r="DI109" s="28">
        <f t="shared" si="10"/>
        <v>43586</v>
      </c>
      <c r="DJ109" s="28">
        <f t="shared" si="10"/>
        <v>43617</v>
      </c>
      <c r="DK109" s="28">
        <f t="shared" si="10"/>
        <v>43647</v>
      </c>
      <c r="DL109" s="28">
        <f t="shared" si="10"/>
        <v>43678</v>
      </c>
      <c r="DM109" s="28">
        <f t="shared" si="10"/>
        <v>43709</v>
      </c>
      <c r="DN109" s="28">
        <f t="shared" si="10"/>
        <v>43739</v>
      </c>
      <c r="DO109" s="28">
        <f>+DO11</f>
        <v>43770</v>
      </c>
      <c r="DP109" s="28">
        <f>+DP11</f>
        <v>43800</v>
      </c>
      <c r="DR109" s="37" t="s">
        <v>77</v>
      </c>
      <c r="EB109" s="23"/>
      <c r="EK109" s="35"/>
      <c r="EL109" s="35"/>
      <c r="EM109" s="35"/>
      <c r="EN109" s="35"/>
      <c r="EO109" s="35"/>
      <c r="EP109" s="35"/>
    </row>
    <row r="110" spans="1:146" s="34" customFormat="1" x14ac:dyDescent="0.5">
      <c r="A110">
        <v>90700</v>
      </c>
      <c r="B110" t="s">
        <v>17</v>
      </c>
      <c r="C110" s="38" t="s">
        <v>100</v>
      </c>
      <c r="D110" s="19">
        <f t="shared" ref="D110:BO113" si="11">+D12*D62</f>
        <v>130321.5</v>
      </c>
      <c r="E110" s="19">
        <f t="shared" si="11"/>
        <v>124944.5</v>
      </c>
      <c r="F110" s="19">
        <f t="shared" si="11"/>
        <v>157914</v>
      </c>
      <c r="G110" s="19">
        <f t="shared" si="11"/>
        <v>156216</v>
      </c>
      <c r="H110" s="19">
        <f t="shared" si="11"/>
        <v>216636.5</v>
      </c>
      <c r="I110" s="19">
        <f t="shared" si="11"/>
        <v>343137.5</v>
      </c>
      <c r="J110" s="19">
        <f t="shared" si="11"/>
        <v>91267.5</v>
      </c>
      <c r="K110" s="19">
        <f t="shared" si="11"/>
        <v>67212.5</v>
      </c>
      <c r="L110" s="19">
        <f t="shared" si="11"/>
        <v>18961</v>
      </c>
      <c r="M110" s="19">
        <f t="shared" si="11"/>
        <v>109238</v>
      </c>
      <c r="N110" s="19">
        <f t="shared" si="11"/>
        <v>109550.5</v>
      </c>
      <c r="O110" s="19">
        <f t="shared" si="11"/>
        <v>169041.5</v>
      </c>
      <c r="P110" s="19">
        <f t="shared" si="11"/>
        <v>98087.6</v>
      </c>
      <c r="Q110" s="19">
        <f t="shared" si="11"/>
        <v>95620.9</v>
      </c>
      <c r="R110" s="19">
        <f t="shared" si="11"/>
        <v>122319.3</v>
      </c>
      <c r="S110" s="19">
        <f t="shared" si="11"/>
        <v>98958.2</v>
      </c>
      <c r="T110" s="19">
        <f t="shared" si="11"/>
        <v>109695.59999999999</v>
      </c>
      <c r="U110" s="19">
        <f t="shared" si="11"/>
        <v>67036.2</v>
      </c>
      <c r="V110" s="19">
        <f t="shared" si="11"/>
        <v>42949.599999999999</v>
      </c>
      <c r="W110" s="19">
        <f t="shared" si="11"/>
        <v>46286.9</v>
      </c>
      <c r="X110" s="19">
        <f t="shared" si="11"/>
        <v>33373</v>
      </c>
      <c r="Y110" s="19">
        <f t="shared" si="11"/>
        <v>53251.7</v>
      </c>
      <c r="Z110" s="19">
        <f t="shared" si="11"/>
        <v>45996.7</v>
      </c>
      <c r="AA110" s="19">
        <f t="shared" si="11"/>
        <v>73200</v>
      </c>
      <c r="AB110" s="19">
        <f t="shared" si="11"/>
        <v>72900</v>
      </c>
      <c r="AC110" s="19">
        <f t="shared" si="11"/>
        <v>67500</v>
      </c>
      <c r="AD110" s="19">
        <f t="shared" si="11"/>
        <v>70200</v>
      </c>
      <c r="AE110" s="19">
        <f t="shared" si="11"/>
        <v>53100</v>
      </c>
      <c r="AF110" s="19">
        <f t="shared" si="11"/>
        <v>74550</v>
      </c>
      <c r="AG110" s="19">
        <f t="shared" si="11"/>
        <v>73350</v>
      </c>
      <c r="AH110" s="19">
        <f t="shared" si="11"/>
        <v>91200</v>
      </c>
      <c r="AI110" s="19">
        <f t="shared" si="11"/>
        <v>41400</v>
      </c>
      <c r="AJ110" s="19">
        <f t="shared" si="11"/>
        <v>44190</v>
      </c>
      <c r="AK110" s="19">
        <f t="shared" si="11"/>
        <v>90525</v>
      </c>
      <c r="AL110" s="19">
        <f t="shared" si="11"/>
        <v>119964</v>
      </c>
      <c r="AM110" s="19">
        <f t="shared" si="11"/>
        <v>63950.04</v>
      </c>
      <c r="AN110" s="19">
        <f t="shared" si="11"/>
        <v>85205.2</v>
      </c>
      <c r="AO110" s="19">
        <f t="shared" si="11"/>
        <v>79822.2</v>
      </c>
      <c r="AP110" s="19">
        <f t="shared" si="11"/>
        <v>276347.84000000003</v>
      </c>
      <c r="AQ110" s="19">
        <f t="shared" si="11"/>
        <v>0</v>
      </c>
      <c r="AR110" s="19">
        <f t="shared" si="11"/>
        <v>0</v>
      </c>
      <c r="AS110" s="19">
        <f t="shared" si="11"/>
        <v>0</v>
      </c>
      <c r="AT110" s="19">
        <f t="shared" si="11"/>
        <v>0</v>
      </c>
      <c r="AU110" s="19">
        <f t="shared" si="11"/>
        <v>0</v>
      </c>
      <c r="AV110" s="19">
        <f t="shared" si="11"/>
        <v>0</v>
      </c>
      <c r="AW110" s="19">
        <f t="shared" si="11"/>
        <v>0</v>
      </c>
      <c r="AX110" s="19">
        <f t="shared" si="11"/>
        <v>0</v>
      </c>
      <c r="AY110" s="19">
        <f t="shared" si="11"/>
        <v>0</v>
      </c>
      <c r="AZ110" s="19">
        <f t="shared" si="11"/>
        <v>0</v>
      </c>
      <c r="BA110" s="19">
        <f t="shared" si="11"/>
        <v>82283</v>
      </c>
      <c r="BB110" s="19">
        <f t="shared" si="11"/>
        <v>85512.8</v>
      </c>
      <c r="BC110" s="19">
        <f t="shared" si="11"/>
        <v>83513.400000000009</v>
      </c>
      <c r="BD110" s="19">
        <f t="shared" si="11"/>
        <v>85359</v>
      </c>
      <c r="BE110" s="19">
        <f t="shared" si="11"/>
        <v>62904.200000000004</v>
      </c>
      <c r="BF110" s="19">
        <f t="shared" si="11"/>
        <v>46140</v>
      </c>
      <c r="BG110" s="19">
        <f t="shared" si="11"/>
        <v>45678.600000000006</v>
      </c>
      <c r="BH110" s="19">
        <f t="shared" si="11"/>
        <v>40141.800000000003</v>
      </c>
      <c r="BI110" s="19">
        <f t="shared" si="11"/>
        <v>47678</v>
      </c>
      <c r="BJ110" s="19">
        <f t="shared" si="11"/>
        <v>49831.200000000004</v>
      </c>
      <c r="BK110" s="19">
        <f t="shared" si="11"/>
        <v>95971.200000000012</v>
      </c>
      <c r="BL110" s="19">
        <f t="shared" si="11"/>
        <v>80681.2</v>
      </c>
      <c r="BM110" s="19">
        <f t="shared" si="11"/>
        <v>80200</v>
      </c>
      <c r="BN110" s="19">
        <f t="shared" si="11"/>
        <v>91909.2</v>
      </c>
      <c r="BO110" s="19">
        <f t="shared" si="11"/>
        <v>0</v>
      </c>
      <c r="BP110" s="19">
        <f t="shared" ref="BP110:DP115" si="12">+BP12*BP62</f>
        <v>91909.2</v>
      </c>
      <c r="BQ110" s="19">
        <f t="shared" si="12"/>
        <v>80200</v>
      </c>
      <c r="BR110" s="19">
        <f t="shared" si="12"/>
        <v>69453.2</v>
      </c>
      <c r="BS110" s="19">
        <f t="shared" si="12"/>
        <v>64160</v>
      </c>
      <c r="BT110" s="19">
        <f t="shared" si="12"/>
        <v>40100</v>
      </c>
      <c r="BU110" s="19">
        <f t="shared" si="12"/>
        <v>85012</v>
      </c>
      <c r="BV110" s="19">
        <f t="shared" si="12"/>
        <v>0</v>
      </c>
      <c r="BW110" s="19">
        <f t="shared" si="12"/>
        <v>0</v>
      </c>
      <c r="BX110" s="19">
        <f t="shared" si="12"/>
        <v>0</v>
      </c>
      <c r="BY110" s="19">
        <f t="shared" si="12"/>
        <v>0</v>
      </c>
      <c r="BZ110" s="19">
        <f t="shared" si="12"/>
        <v>0</v>
      </c>
      <c r="CA110" s="19">
        <f t="shared" si="12"/>
        <v>0</v>
      </c>
      <c r="CB110" s="19">
        <f t="shared" si="12"/>
        <v>0</v>
      </c>
      <c r="CC110" s="19">
        <f t="shared" si="12"/>
        <v>83650</v>
      </c>
      <c r="CD110" s="19">
        <f t="shared" si="12"/>
        <v>74615.8</v>
      </c>
      <c r="CE110" s="19">
        <f t="shared" si="12"/>
        <v>66920</v>
      </c>
      <c r="CF110" s="19">
        <f t="shared" si="12"/>
        <v>50190</v>
      </c>
      <c r="CG110" s="19">
        <f t="shared" si="12"/>
        <v>75285</v>
      </c>
      <c r="CH110" s="19">
        <f t="shared" si="12"/>
        <v>77627.199999999997</v>
      </c>
      <c r="CI110" s="19">
        <f t="shared" si="12"/>
        <v>58555</v>
      </c>
      <c r="CJ110" s="19">
        <f t="shared" si="12"/>
        <v>83650</v>
      </c>
      <c r="CK110" s="19">
        <f t="shared" si="12"/>
        <v>51480</v>
      </c>
      <c r="CL110" s="19">
        <f t="shared" si="12"/>
        <v>60060</v>
      </c>
      <c r="CM110" s="19">
        <f t="shared" si="12"/>
        <v>60060</v>
      </c>
      <c r="CN110" s="19">
        <f t="shared" si="12"/>
        <v>68640</v>
      </c>
      <c r="CO110" s="19">
        <f t="shared" si="12"/>
        <v>65208</v>
      </c>
      <c r="CP110" s="19">
        <f t="shared" si="12"/>
        <v>54912</v>
      </c>
      <c r="CQ110" s="19">
        <f t="shared" si="12"/>
        <v>51480</v>
      </c>
      <c r="CR110" s="19">
        <f t="shared" si="12"/>
        <v>42900</v>
      </c>
      <c r="CS110" s="19">
        <f t="shared" si="12"/>
        <v>44616</v>
      </c>
      <c r="CT110" s="19">
        <f t="shared" si="12"/>
        <v>46332</v>
      </c>
      <c r="CU110" s="19">
        <f t="shared" si="12"/>
        <v>41184</v>
      </c>
      <c r="CV110" s="19">
        <f t="shared" si="12"/>
        <v>49764</v>
      </c>
      <c r="CW110" s="19">
        <f t="shared" si="12"/>
        <v>56352</v>
      </c>
      <c r="CX110" s="19">
        <f t="shared" si="12"/>
        <v>59874</v>
      </c>
      <c r="CY110" s="19">
        <f t="shared" si="12"/>
        <v>47547</v>
      </c>
      <c r="CZ110" s="19">
        <f t="shared" si="12"/>
        <v>49308</v>
      </c>
      <c r="DA110" s="19">
        <f t="shared" si="12"/>
        <v>47547</v>
      </c>
      <c r="DB110" s="19">
        <f t="shared" si="12"/>
        <v>52830</v>
      </c>
      <c r="DC110" s="19">
        <f t="shared" si="12"/>
        <v>56352</v>
      </c>
      <c r="DD110" s="19">
        <f t="shared" si="12"/>
        <v>45786</v>
      </c>
      <c r="DE110" s="19">
        <f t="shared" si="12"/>
        <v>35748.299999999996</v>
      </c>
      <c r="DF110" s="19">
        <f t="shared" si="12"/>
        <v>45786</v>
      </c>
      <c r="DG110" s="19">
        <f t="shared" si="12"/>
        <v>29937</v>
      </c>
      <c r="DH110" s="19">
        <f t="shared" si="12"/>
        <v>45786</v>
      </c>
      <c r="DI110" s="19">
        <f t="shared" si="12"/>
        <v>39756.200000000004</v>
      </c>
      <c r="DJ110" s="19">
        <f t="shared" si="12"/>
        <v>54213.000000000007</v>
      </c>
      <c r="DK110" s="19">
        <f t="shared" si="12"/>
        <v>53670.87</v>
      </c>
      <c r="DL110" s="19">
        <f t="shared" si="12"/>
        <v>52044.480000000003</v>
      </c>
      <c r="DM110" s="19">
        <f t="shared" si="12"/>
        <v>45719.630000000005</v>
      </c>
      <c r="DN110" s="19">
        <f t="shared" si="12"/>
        <v>49514.54</v>
      </c>
      <c r="DO110" s="19">
        <f t="shared" si="12"/>
        <v>48249.570000000007</v>
      </c>
      <c r="DP110" s="19">
        <f t="shared" si="12"/>
        <v>35419.160000000003</v>
      </c>
      <c r="DR110" s="42" t="s">
        <v>101</v>
      </c>
      <c r="DT110" s="34" t="s">
        <v>326</v>
      </c>
      <c r="DU110" s="34">
        <v>1</v>
      </c>
      <c r="DW110" s="35">
        <f>+DB110</f>
        <v>52830</v>
      </c>
      <c r="EB110" s="23"/>
      <c r="EK110" s="35"/>
      <c r="EL110" s="35"/>
      <c r="EM110" s="35"/>
      <c r="EN110" s="35"/>
      <c r="EO110" s="35"/>
      <c r="EP110" s="35"/>
    </row>
    <row r="111" spans="1:146" s="34" customFormat="1" x14ac:dyDescent="0.5">
      <c r="A111">
        <v>90700</v>
      </c>
      <c r="B111" t="s">
        <v>19</v>
      </c>
      <c r="C111" s="38" t="s">
        <v>102</v>
      </c>
      <c r="D111" s="19">
        <f t="shared" si="11"/>
        <v>0</v>
      </c>
      <c r="E111" s="19">
        <f t="shared" si="11"/>
        <v>0</v>
      </c>
      <c r="F111" s="19">
        <f t="shared" si="11"/>
        <v>0</v>
      </c>
      <c r="G111" s="19">
        <f t="shared" si="11"/>
        <v>0</v>
      </c>
      <c r="H111" s="19">
        <f t="shared" si="11"/>
        <v>0</v>
      </c>
      <c r="I111" s="19">
        <f t="shared" si="11"/>
        <v>0</v>
      </c>
      <c r="J111" s="19">
        <f t="shared" si="11"/>
        <v>0</v>
      </c>
      <c r="K111" s="19">
        <f t="shared" si="11"/>
        <v>0</v>
      </c>
      <c r="L111" s="19">
        <f t="shared" si="11"/>
        <v>0</v>
      </c>
      <c r="M111" s="19">
        <f t="shared" si="11"/>
        <v>0</v>
      </c>
      <c r="N111" s="19">
        <f t="shared" si="11"/>
        <v>0</v>
      </c>
      <c r="O111" s="19">
        <f t="shared" si="11"/>
        <v>0</v>
      </c>
      <c r="P111" s="19">
        <f t="shared" si="11"/>
        <v>0</v>
      </c>
      <c r="Q111" s="19">
        <f t="shared" si="11"/>
        <v>0</v>
      </c>
      <c r="R111" s="19">
        <f t="shared" si="11"/>
        <v>4752</v>
      </c>
      <c r="S111" s="19">
        <f t="shared" si="11"/>
        <v>2376</v>
      </c>
      <c r="T111" s="19">
        <f t="shared" si="11"/>
        <v>4306.5</v>
      </c>
      <c r="U111" s="19">
        <f t="shared" si="11"/>
        <v>742.5</v>
      </c>
      <c r="V111" s="19">
        <f t="shared" si="11"/>
        <v>297</v>
      </c>
      <c r="W111" s="19">
        <f t="shared" si="11"/>
        <v>445.5</v>
      </c>
      <c r="X111" s="19">
        <f t="shared" si="11"/>
        <v>445.5</v>
      </c>
      <c r="Y111" s="19">
        <f t="shared" si="11"/>
        <v>742.5</v>
      </c>
      <c r="Z111" s="19">
        <f t="shared" si="11"/>
        <v>445.5</v>
      </c>
      <c r="AA111" s="19">
        <f t="shared" si="11"/>
        <v>263406</v>
      </c>
      <c r="AB111" s="19">
        <f t="shared" si="11"/>
        <v>190800.5</v>
      </c>
      <c r="AC111" s="19">
        <f t="shared" si="11"/>
        <v>215667.5</v>
      </c>
      <c r="AD111" s="19">
        <f t="shared" si="11"/>
        <v>163631</v>
      </c>
      <c r="AE111" s="19">
        <f t="shared" si="11"/>
        <v>1535</v>
      </c>
      <c r="AF111" s="19">
        <f t="shared" si="11"/>
        <v>1535</v>
      </c>
      <c r="AG111" s="19">
        <f t="shared" si="11"/>
        <v>2149</v>
      </c>
      <c r="AH111" s="19">
        <f t="shared" si="11"/>
        <v>1995.5</v>
      </c>
      <c r="AI111" s="19">
        <f t="shared" si="11"/>
        <v>614</v>
      </c>
      <c r="AJ111" s="19">
        <f t="shared" si="11"/>
        <v>1535</v>
      </c>
      <c r="AK111" s="19">
        <f t="shared" si="11"/>
        <v>1995.5</v>
      </c>
      <c r="AL111" s="19">
        <f t="shared" si="11"/>
        <v>2081.3000000000002</v>
      </c>
      <c r="AM111" s="19">
        <f t="shared" si="11"/>
        <v>334269.59999999998</v>
      </c>
      <c r="AN111" s="19">
        <f t="shared" si="11"/>
        <v>1733.6</v>
      </c>
      <c r="AO111" s="19">
        <f t="shared" si="11"/>
        <v>2364</v>
      </c>
      <c r="AP111" s="19">
        <f t="shared" si="11"/>
        <v>3624.7999999999997</v>
      </c>
      <c r="AQ111" s="19">
        <f t="shared" si="11"/>
        <v>115993.59999999999</v>
      </c>
      <c r="AR111" s="19">
        <f t="shared" si="11"/>
        <v>71156.399999999994</v>
      </c>
      <c r="AS111" s="19">
        <f t="shared" si="11"/>
        <v>70920</v>
      </c>
      <c r="AT111" s="19">
        <f t="shared" si="11"/>
        <v>1891.2</v>
      </c>
      <c r="AU111" s="19">
        <f t="shared" si="11"/>
        <v>0</v>
      </c>
      <c r="AV111" s="19">
        <f t="shared" si="11"/>
        <v>0</v>
      </c>
      <c r="AW111" s="19">
        <f t="shared" si="11"/>
        <v>0</v>
      </c>
      <c r="AX111" s="19">
        <f t="shared" si="11"/>
        <v>0</v>
      </c>
      <c r="AY111" s="19">
        <f t="shared" si="11"/>
        <v>0</v>
      </c>
      <c r="AZ111" s="19">
        <f t="shared" si="11"/>
        <v>0</v>
      </c>
      <c r="BA111" s="19">
        <f t="shared" si="11"/>
        <v>0</v>
      </c>
      <c r="BB111" s="19">
        <f t="shared" si="11"/>
        <v>0</v>
      </c>
      <c r="BC111" s="19">
        <f t="shared" si="11"/>
        <v>0</v>
      </c>
      <c r="BD111" s="19">
        <f t="shared" si="11"/>
        <v>0</v>
      </c>
      <c r="BE111" s="19">
        <f t="shared" si="11"/>
        <v>1733.6</v>
      </c>
      <c r="BF111" s="19">
        <f t="shared" si="11"/>
        <v>630.4</v>
      </c>
      <c r="BG111" s="19">
        <f t="shared" si="11"/>
        <v>1576</v>
      </c>
      <c r="BH111" s="19">
        <f t="shared" si="11"/>
        <v>1576</v>
      </c>
      <c r="BI111" s="19">
        <f t="shared" si="11"/>
        <v>1576</v>
      </c>
      <c r="BJ111" s="19">
        <f t="shared" si="11"/>
        <v>1576</v>
      </c>
      <c r="BK111" s="19">
        <f t="shared" si="11"/>
        <v>1576</v>
      </c>
      <c r="BL111" s="19">
        <f t="shared" si="11"/>
        <v>2422.5</v>
      </c>
      <c r="BM111" s="19">
        <f t="shared" si="11"/>
        <v>1614.9999999999998</v>
      </c>
      <c r="BN111" s="19">
        <f t="shared" si="11"/>
        <v>1614.9999999999998</v>
      </c>
      <c r="BO111" s="19">
        <f t="shared" si="11"/>
        <v>0</v>
      </c>
      <c r="BP111" s="19">
        <f t="shared" si="12"/>
        <v>1614.9999999999998</v>
      </c>
      <c r="BQ111" s="19">
        <f t="shared" si="12"/>
        <v>1614.9999999999998</v>
      </c>
      <c r="BR111" s="19">
        <f t="shared" si="12"/>
        <v>1614.9999999999998</v>
      </c>
      <c r="BS111" s="19">
        <f t="shared" si="12"/>
        <v>1614.9999999999998</v>
      </c>
      <c r="BT111" s="19">
        <f t="shared" si="12"/>
        <v>1614.9999999999998</v>
      </c>
      <c r="BU111" s="19">
        <f t="shared" si="12"/>
        <v>1614.9999999999998</v>
      </c>
      <c r="BV111" s="19">
        <f t="shared" si="12"/>
        <v>1614.9999999999998</v>
      </c>
      <c r="BW111" s="19">
        <f t="shared" si="12"/>
        <v>1614.9999999999998</v>
      </c>
      <c r="BX111" s="19">
        <f t="shared" si="12"/>
        <v>1614.9999999999998</v>
      </c>
      <c r="BY111" s="19">
        <f t="shared" si="12"/>
        <v>1685.0000000000002</v>
      </c>
      <c r="BZ111" s="19">
        <f t="shared" si="12"/>
        <v>1685.0000000000002</v>
      </c>
      <c r="CA111" s="19">
        <f t="shared" si="12"/>
        <v>1685.0000000000002</v>
      </c>
      <c r="CB111" s="19">
        <f t="shared" si="12"/>
        <v>1685.0000000000002</v>
      </c>
      <c r="CC111" s="19">
        <f t="shared" si="12"/>
        <v>1685.0000000000002</v>
      </c>
      <c r="CD111" s="19">
        <f t="shared" si="12"/>
        <v>1685.0000000000002</v>
      </c>
      <c r="CE111" s="19">
        <f t="shared" si="12"/>
        <v>1685.0000000000002</v>
      </c>
      <c r="CF111" s="19">
        <f t="shared" si="12"/>
        <v>1685.0000000000002</v>
      </c>
      <c r="CG111" s="19">
        <f t="shared" si="12"/>
        <v>10110</v>
      </c>
      <c r="CH111" s="19">
        <f t="shared" si="12"/>
        <v>8425</v>
      </c>
      <c r="CI111" s="19">
        <f t="shared" si="12"/>
        <v>4212.5</v>
      </c>
      <c r="CJ111" s="19">
        <f t="shared" si="12"/>
        <v>8425</v>
      </c>
      <c r="CK111" s="19">
        <f t="shared" si="12"/>
        <v>3546</v>
      </c>
      <c r="CL111" s="19">
        <f t="shared" si="12"/>
        <v>5319</v>
      </c>
      <c r="CM111" s="19">
        <f t="shared" si="12"/>
        <v>3546</v>
      </c>
      <c r="CN111" s="19">
        <f t="shared" si="12"/>
        <v>5319</v>
      </c>
      <c r="CO111" s="19">
        <f t="shared" si="12"/>
        <v>5319</v>
      </c>
      <c r="CP111" s="19">
        <f t="shared" si="12"/>
        <v>4432.5</v>
      </c>
      <c r="CQ111" s="19">
        <f t="shared" si="12"/>
        <v>5319</v>
      </c>
      <c r="CR111" s="19">
        <f t="shared" si="12"/>
        <v>5319</v>
      </c>
      <c r="CS111" s="19">
        <f t="shared" si="12"/>
        <v>5319</v>
      </c>
      <c r="CT111" s="19">
        <f t="shared" si="12"/>
        <v>4432.5</v>
      </c>
      <c r="CU111" s="19">
        <f t="shared" si="12"/>
        <v>3900.6</v>
      </c>
      <c r="CV111" s="19">
        <f t="shared" si="12"/>
        <v>3546</v>
      </c>
      <c r="CW111" s="19">
        <f t="shared" si="12"/>
        <v>5457</v>
      </c>
      <c r="CX111" s="19">
        <f t="shared" si="12"/>
        <v>6366.5</v>
      </c>
      <c r="CY111" s="19">
        <f t="shared" si="12"/>
        <v>5457</v>
      </c>
      <c r="CZ111" s="19">
        <f t="shared" si="12"/>
        <v>4547.5</v>
      </c>
      <c r="DA111" s="19">
        <f t="shared" si="12"/>
        <v>4547.5</v>
      </c>
      <c r="DB111" s="19">
        <f t="shared" si="12"/>
        <v>3638.0000000000005</v>
      </c>
      <c r="DC111" s="19">
        <f t="shared" si="12"/>
        <v>0</v>
      </c>
      <c r="DD111" s="19">
        <f t="shared" si="12"/>
        <v>4547.5</v>
      </c>
      <c r="DE111" s="19">
        <f t="shared" si="12"/>
        <v>3638.0000000000005</v>
      </c>
      <c r="DF111" s="19">
        <f t="shared" si="12"/>
        <v>5457</v>
      </c>
      <c r="DG111" s="19">
        <f t="shared" si="12"/>
        <v>7276.0000000000009</v>
      </c>
      <c r="DH111" s="19">
        <f t="shared" si="12"/>
        <v>5457</v>
      </c>
      <c r="DI111" s="19">
        <f t="shared" si="12"/>
        <v>7468.0000000000009</v>
      </c>
      <c r="DJ111" s="19">
        <f t="shared" si="12"/>
        <v>5601.0000000000009</v>
      </c>
      <c r="DK111" s="19">
        <f t="shared" si="12"/>
        <v>4294.1000000000004</v>
      </c>
      <c r="DL111" s="19">
        <f t="shared" si="12"/>
        <v>3920.7000000000003</v>
      </c>
      <c r="DM111" s="19">
        <f t="shared" si="12"/>
        <v>5040.9000000000005</v>
      </c>
      <c r="DN111" s="19">
        <f t="shared" si="12"/>
        <v>3920.7000000000003</v>
      </c>
      <c r="DO111" s="19">
        <f t="shared" si="12"/>
        <v>3734.0000000000005</v>
      </c>
      <c r="DP111" s="19">
        <f t="shared" si="12"/>
        <v>3173.9</v>
      </c>
      <c r="DR111" s="42"/>
      <c r="DT111" s="34" t="s">
        <v>326</v>
      </c>
      <c r="DU111" s="34">
        <v>2</v>
      </c>
      <c r="DW111" s="35">
        <f t="shared" ref="DW111:DW154" si="13">+DB111</f>
        <v>3638.0000000000005</v>
      </c>
      <c r="EB111" s="23"/>
      <c r="EK111" s="35"/>
      <c r="EL111" s="35"/>
      <c r="EM111" s="35"/>
      <c r="EN111" s="35"/>
      <c r="EO111" s="35"/>
      <c r="EP111" s="35"/>
    </row>
    <row r="112" spans="1:146" s="34" customFormat="1" x14ac:dyDescent="0.5">
      <c r="A112">
        <v>90723</v>
      </c>
      <c r="B112" t="s">
        <v>23</v>
      </c>
      <c r="C112" s="38" t="s">
        <v>103</v>
      </c>
      <c r="D112" s="19">
        <f t="shared" si="11"/>
        <v>0</v>
      </c>
      <c r="E112" s="19">
        <f t="shared" si="11"/>
        <v>0</v>
      </c>
      <c r="F112" s="19">
        <f t="shared" si="11"/>
        <v>110942.5</v>
      </c>
      <c r="G112" s="19">
        <f t="shared" si="11"/>
        <v>53978.75</v>
      </c>
      <c r="H112" s="19">
        <f t="shared" si="11"/>
        <v>48257.5</v>
      </c>
      <c r="I112" s="19">
        <f t="shared" si="11"/>
        <v>34825</v>
      </c>
      <c r="J112" s="19">
        <f t="shared" si="11"/>
        <v>36815</v>
      </c>
      <c r="K112" s="19">
        <f t="shared" si="11"/>
        <v>20397.5</v>
      </c>
      <c r="L112" s="19">
        <f t="shared" si="11"/>
        <v>65670</v>
      </c>
      <c r="M112" s="19">
        <f t="shared" si="11"/>
        <v>19402.5</v>
      </c>
      <c r="N112" s="19">
        <f t="shared" si="11"/>
        <v>0</v>
      </c>
      <c r="O112" s="19">
        <f t="shared" si="11"/>
        <v>0</v>
      </c>
      <c r="P112" s="19">
        <f t="shared" si="11"/>
        <v>0</v>
      </c>
      <c r="Q112" s="19">
        <f t="shared" si="11"/>
        <v>23529</v>
      </c>
      <c r="R112" s="19">
        <f t="shared" si="11"/>
        <v>41431.5</v>
      </c>
      <c r="S112" s="19">
        <f t="shared" si="11"/>
        <v>189766.5</v>
      </c>
      <c r="T112" s="19">
        <f t="shared" si="11"/>
        <v>120714</v>
      </c>
      <c r="U112" s="19">
        <f t="shared" si="11"/>
        <v>61380</v>
      </c>
      <c r="V112" s="19">
        <f t="shared" si="11"/>
        <v>55242</v>
      </c>
      <c r="W112" s="19">
        <f t="shared" si="11"/>
        <v>60868.5</v>
      </c>
      <c r="X112" s="19">
        <f t="shared" si="11"/>
        <v>69564</v>
      </c>
      <c r="Y112" s="19">
        <f t="shared" si="11"/>
        <v>55753.5</v>
      </c>
      <c r="Z112" s="19">
        <f t="shared" si="11"/>
        <v>53707.5</v>
      </c>
      <c r="AA112" s="19">
        <f t="shared" si="11"/>
        <v>64604</v>
      </c>
      <c r="AB112" s="19">
        <f t="shared" si="11"/>
        <v>87007</v>
      </c>
      <c r="AC112" s="19">
        <f t="shared" si="11"/>
        <v>70335</v>
      </c>
      <c r="AD112" s="19">
        <f t="shared" si="11"/>
        <v>72419</v>
      </c>
      <c r="AE112" s="19">
        <f t="shared" si="11"/>
        <v>280819</v>
      </c>
      <c r="AF112" s="19">
        <f t="shared" si="11"/>
        <v>76066</v>
      </c>
      <c r="AG112" s="19">
        <f t="shared" si="11"/>
        <v>297491</v>
      </c>
      <c r="AH112" s="19">
        <f t="shared" si="11"/>
        <v>202669</v>
      </c>
      <c r="AI112" s="19">
        <f t="shared" si="11"/>
        <v>57831</v>
      </c>
      <c r="AJ112" s="19">
        <f t="shared" si="11"/>
        <v>246120.4</v>
      </c>
      <c r="AK112" s="19">
        <f t="shared" si="11"/>
        <v>313642</v>
      </c>
      <c r="AL112" s="19">
        <f t="shared" si="11"/>
        <v>170885</v>
      </c>
      <c r="AM112" s="19">
        <f t="shared" si="11"/>
        <v>0</v>
      </c>
      <c r="AN112" s="19">
        <f t="shared" si="11"/>
        <v>0</v>
      </c>
      <c r="AO112" s="19">
        <f t="shared" si="11"/>
        <v>0</v>
      </c>
      <c r="AP112" s="19">
        <f t="shared" si="11"/>
        <v>83391.87999999999</v>
      </c>
      <c r="AQ112" s="19">
        <f t="shared" si="11"/>
        <v>270261.2</v>
      </c>
      <c r="AR112" s="19">
        <f t="shared" si="11"/>
        <v>289190</v>
      </c>
      <c r="AS112" s="19">
        <f t="shared" si="11"/>
        <v>603618.4</v>
      </c>
      <c r="AT112" s="19">
        <f t="shared" si="11"/>
        <v>105160</v>
      </c>
      <c r="AU112" s="19">
        <f t="shared" si="11"/>
        <v>596257.19999999995</v>
      </c>
      <c r="AV112" s="19">
        <f t="shared" si="11"/>
        <v>594154</v>
      </c>
      <c r="AW112" s="19">
        <f t="shared" si="11"/>
        <v>502139</v>
      </c>
      <c r="AX112" s="19">
        <f t="shared" si="11"/>
        <v>787648.4</v>
      </c>
      <c r="AY112" s="19">
        <f t="shared" si="11"/>
        <v>738223.2</v>
      </c>
      <c r="AZ112" s="19">
        <f t="shared" si="11"/>
        <v>214901.4</v>
      </c>
      <c r="BA112" s="19">
        <f t="shared" si="11"/>
        <v>217594.4</v>
      </c>
      <c r="BB112" s="19">
        <f t="shared" si="11"/>
        <v>214901.4</v>
      </c>
      <c r="BC112" s="19">
        <f t="shared" si="11"/>
        <v>218671.6</v>
      </c>
      <c r="BD112" s="19">
        <f t="shared" si="11"/>
        <v>214362.8</v>
      </c>
      <c r="BE112" s="19">
        <f t="shared" si="11"/>
        <v>66786.399999999994</v>
      </c>
      <c r="BF112" s="19">
        <f t="shared" si="11"/>
        <v>60323.199999999997</v>
      </c>
      <c r="BG112" s="19">
        <f t="shared" si="11"/>
        <v>66247.8</v>
      </c>
      <c r="BH112" s="19">
        <f t="shared" si="11"/>
        <v>161580</v>
      </c>
      <c r="BI112" s="19">
        <f t="shared" si="11"/>
        <v>60861.8</v>
      </c>
      <c r="BJ112" s="19">
        <f t="shared" si="11"/>
        <v>269300</v>
      </c>
      <c r="BK112" s="19">
        <f t="shared" si="11"/>
        <v>323160</v>
      </c>
      <c r="BL112" s="19">
        <f t="shared" si="11"/>
        <v>269300</v>
      </c>
      <c r="BM112" s="19">
        <f t="shared" si="11"/>
        <v>242370</v>
      </c>
      <c r="BN112" s="19">
        <f t="shared" si="11"/>
        <v>269300</v>
      </c>
      <c r="BO112" s="19">
        <f t="shared" si="11"/>
        <v>0</v>
      </c>
      <c r="BP112" s="19">
        <f t="shared" si="12"/>
        <v>269300</v>
      </c>
      <c r="BQ112" s="19">
        <f t="shared" si="12"/>
        <v>323160</v>
      </c>
      <c r="BR112" s="19">
        <f t="shared" si="12"/>
        <v>215440</v>
      </c>
      <c r="BS112" s="19">
        <f t="shared" si="12"/>
        <v>215440</v>
      </c>
      <c r="BT112" s="19">
        <f t="shared" si="12"/>
        <v>215440</v>
      </c>
      <c r="BU112" s="19">
        <f t="shared" si="12"/>
        <v>350090</v>
      </c>
      <c r="BV112" s="19">
        <f t="shared" si="12"/>
        <v>323160</v>
      </c>
      <c r="BW112" s="19">
        <f t="shared" si="12"/>
        <v>269300</v>
      </c>
      <c r="BX112" s="19">
        <f t="shared" si="12"/>
        <v>323160</v>
      </c>
      <c r="BY112" s="19">
        <f t="shared" si="12"/>
        <v>384300</v>
      </c>
      <c r="BZ112" s="19">
        <f t="shared" si="12"/>
        <v>219600</v>
      </c>
      <c r="CA112" s="19">
        <f t="shared" si="12"/>
        <v>0</v>
      </c>
      <c r="CB112" s="19">
        <f t="shared" si="12"/>
        <v>0</v>
      </c>
      <c r="CC112" s="19">
        <f t="shared" si="12"/>
        <v>274500</v>
      </c>
      <c r="CD112" s="19">
        <f t="shared" si="12"/>
        <v>226188</v>
      </c>
      <c r="CE112" s="19">
        <f t="shared" si="12"/>
        <v>226188</v>
      </c>
      <c r="CF112" s="19">
        <f t="shared" si="12"/>
        <v>226188</v>
      </c>
      <c r="CG112" s="19">
        <f t="shared" si="12"/>
        <v>290970</v>
      </c>
      <c r="CH112" s="19">
        <f t="shared" si="12"/>
        <v>274500</v>
      </c>
      <c r="CI112" s="19">
        <f t="shared" si="12"/>
        <v>274500</v>
      </c>
      <c r="CJ112" s="19">
        <f t="shared" si="12"/>
        <v>411750</v>
      </c>
      <c r="CK112" s="19">
        <f t="shared" si="12"/>
        <v>282150</v>
      </c>
      <c r="CL112" s="19">
        <f t="shared" si="12"/>
        <v>282150</v>
      </c>
      <c r="CM112" s="19">
        <f t="shared" si="12"/>
        <v>232491.6</v>
      </c>
      <c r="CN112" s="19">
        <f t="shared" si="12"/>
        <v>270864</v>
      </c>
      <c r="CO112" s="19">
        <f t="shared" si="12"/>
        <v>225720</v>
      </c>
      <c r="CP112" s="19">
        <f t="shared" si="12"/>
        <v>225720</v>
      </c>
      <c r="CQ112" s="19">
        <f t="shared" si="12"/>
        <v>259578</v>
      </c>
      <c r="CR112" s="19">
        <f t="shared" si="12"/>
        <v>231363</v>
      </c>
      <c r="CS112" s="19">
        <f t="shared" si="12"/>
        <v>237006</v>
      </c>
      <c r="CT112" s="19">
        <f t="shared" si="12"/>
        <v>231363</v>
      </c>
      <c r="CU112" s="19">
        <f t="shared" si="12"/>
        <v>191862</v>
      </c>
      <c r="CV112" s="19">
        <f t="shared" si="12"/>
        <v>214434</v>
      </c>
      <c r="CW112" s="19">
        <f t="shared" si="12"/>
        <v>214489</v>
      </c>
      <c r="CX112" s="19">
        <f t="shared" si="12"/>
        <v>226083</v>
      </c>
      <c r="CY112" s="19">
        <f t="shared" si="12"/>
        <v>197098</v>
      </c>
      <c r="CZ112" s="19">
        <f t="shared" si="12"/>
        <v>208692</v>
      </c>
      <c r="DA112" s="19">
        <f t="shared" si="12"/>
        <v>220286</v>
      </c>
      <c r="DB112" s="19">
        <f t="shared" si="12"/>
        <v>202895</v>
      </c>
      <c r="DC112" s="19">
        <f t="shared" si="12"/>
        <v>226083</v>
      </c>
      <c r="DD112" s="19">
        <f t="shared" si="12"/>
        <v>211590.5</v>
      </c>
      <c r="DE112" s="19">
        <f t="shared" si="12"/>
        <v>211590.5</v>
      </c>
      <c r="DF112" s="19">
        <f t="shared" si="12"/>
        <v>226083</v>
      </c>
      <c r="DG112" s="19">
        <f t="shared" si="12"/>
        <v>173330.3</v>
      </c>
      <c r="DH112" s="19">
        <f t="shared" si="12"/>
        <v>243474</v>
      </c>
      <c r="DI112" s="19">
        <f t="shared" si="12"/>
        <v>200770</v>
      </c>
      <c r="DJ112" s="19">
        <f t="shared" si="12"/>
        <v>253915</v>
      </c>
      <c r="DK112" s="19">
        <f t="shared" si="12"/>
        <v>247419.5</v>
      </c>
      <c r="DL112" s="19">
        <f t="shared" si="12"/>
        <v>243286</v>
      </c>
      <c r="DM112" s="19">
        <f t="shared" si="12"/>
        <v>213170.5</v>
      </c>
      <c r="DN112" s="19">
        <f t="shared" si="12"/>
        <v>217304</v>
      </c>
      <c r="DO112" s="19">
        <f t="shared" si="12"/>
        <v>249781.5</v>
      </c>
      <c r="DP112" s="19">
        <f t="shared" si="12"/>
        <v>188960</v>
      </c>
      <c r="DR112" s="42" t="s">
        <v>101</v>
      </c>
      <c r="DT112" s="34" t="s">
        <v>326</v>
      </c>
      <c r="DU112" s="34">
        <v>3</v>
      </c>
      <c r="DW112" s="35">
        <f t="shared" si="13"/>
        <v>202895</v>
      </c>
      <c r="EB112" s="23"/>
      <c r="EK112" s="35"/>
      <c r="EL112" s="35"/>
      <c r="EM112" s="35"/>
      <c r="EN112" s="35"/>
      <c r="EO112" s="35"/>
      <c r="EP112" s="35"/>
    </row>
    <row r="113" spans="1:146" s="34" customFormat="1" x14ac:dyDescent="0.5">
      <c r="A113">
        <v>90698</v>
      </c>
      <c r="B113" t="s">
        <v>25</v>
      </c>
      <c r="C113" s="38" t="s">
        <v>26</v>
      </c>
      <c r="D113" s="19">
        <f t="shared" si="11"/>
        <v>302172</v>
      </c>
      <c r="E113" s="19">
        <f t="shared" si="11"/>
        <v>0</v>
      </c>
      <c r="F113" s="19">
        <f t="shared" si="11"/>
        <v>125736</v>
      </c>
      <c r="G113" s="19">
        <f t="shared" si="11"/>
        <v>384306</v>
      </c>
      <c r="H113" s="19">
        <f t="shared" si="11"/>
        <v>282906</v>
      </c>
      <c r="I113" s="19">
        <f t="shared" si="11"/>
        <v>254007</v>
      </c>
      <c r="J113" s="19">
        <f t="shared" si="11"/>
        <v>245388</v>
      </c>
      <c r="K113" s="19">
        <f t="shared" si="11"/>
        <v>256035</v>
      </c>
      <c r="L113" s="19">
        <f t="shared" si="11"/>
        <v>280371</v>
      </c>
      <c r="M113" s="19">
        <f t="shared" si="11"/>
        <v>249951</v>
      </c>
      <c r="N113" s="19">
        <f t="shared" si="11"/>
        <v>139783</v>
      </c>
      <c r="O113" s="19">
        <f t="shared" si="11"/>
        <v>381250.25</v>
      </c>
      <c r="P113" s="19">
        <f t="shared" si="11"/>
        <v>238577</v>
      </c>
      <c r="Q113" s="19">
        <f t="shared" si="11"/>
        <v>235949.5</v>
      </c>
      <c r="R113" s="19">
        <f t="shared" si="11"/>
        <v>321080.5</v>
      </c>
      <c r="S113" s="19">
        <f t="shared" si="11"/>
        <v>262224.5</v>
      </c>
      <c r="T113" s="19">
        <f t="shared" si="11"/>
        <v>359442</v>
      </c>
      <c r="U113" s="19">
        <f t="shared" si="11"/>
        <v>278515</v>
      </c>
      <c r="V113" s="19">
        <f t="shared" si="11"/>
        <v>252240</v>
      </c>
      <c r="W113" s="19">
        <f t="shared" si="11"/>
        <v>274836.5</v>
      </c>
      <c r="X113" s="19">
        <f t="shared" si="11"/>
        <v>289550.5</v>
      </c>
      <c r="Y113" s="19">
        <f t="shared" si="11"/>
        <v>311621.5</v>
      </c>
      <c r="Z113" s="19">
        <f t="shared" si="11"/>
        <v>246196.75</v>
      </c>
      <c r="AA113" s="19">
        <f t="shared" si="11"/>
        <v>0</v>
      </c>
      <c r="AB113" s="19">
        <f t="shared" si="11"/>
        <v>0</v>
      </c>
      <c r="AC113" s="19">
        <f t="shared" si="11"/>
        <v>0</v>
      </c>
      <c r="AD113" s="19">
        <f t="shared" si="11"/>
        <v>0</v>
      </c>
      <c r="AE113" s="19">
        <f t="shared" si="11"/>
        <v>0</v>
      </c>
      <c r="AF113" s="19">
        <f t="shared" si="11"/>
        <v>0</v>
      </c>
      <c r="AG113" s="19">
        <f t="shared" si="11"/>
        <v>0</v>
      </c>
      <c r="AH113" s="19">
        <f t="shared" si="11"/>
        <v>0</v>
      </c>
      <c r="AI113" s="19">
        <f t="shared" si="11"/>
        <v>0</v>
      </c>
      <c r="AJ113" s="19">
        <f t="shared" si="11"/>
        <v>0</v>
      </c>
      <c r="AK113" s="19">
        <f t="shared" si="11"/>
        <v>0</v>
      </c>
      <c r="AL113" s="19">
        <f t="shared" si="11"/>
        <v>0</v>
      </c>
      <c r="AM113" s="19">
        <f t="shared" si="11"/>
        <v>0</v>
      </c>
      <c r="AN113" s="19">
        <f t="shared" si="11"/>
        <v>0</v>
      </c>
      <c r="AO113" s="19">
        <f t="shared" si="11"/>
        <v>0</v>
      </c>
      <c r="AP113" s="19">
        <f t="shared" si="11"/>
        <v>0</v>
      </c>
      <c r="AQ113" s="19">
        <f t="shared" si="11"/>
        <v>0</v>
      </c>
      <c r="AR113" s="19">
        <f t="shared" si="11"/>
        <v>0</v>
      </c>
      <c r="AS113" s="19">
        <f t="shared" si="11"/>
        <v>0</v>
      </c>
      <c r="AT113" s="19">
        <f t="shared" si="11"/>
        <v>0</v>
      </c>
      <c r="AU113" s="19">
        <f t="shared" si="11"/>
        <v>0</v>
      </c>
      <c r="AV113" s="19">
        <f t="shared" si="11"/>
        <v>0</v>
      </c>
      <c r="AW113" s="19">
        <f t="shared" si="11"/>
        <v>0</v>
      </c>
      <c r="AX113" s="19">
        <f t="shared" si="11"/>
        <v>0</v>
      </c>
      <c r="AY113" s="19">
        <f t="shared" si="11"/>
        <v>0</v>
      </c>
      <c r="AZ113" s="19">
        <f t="shared" si="11"/>
        <v>0</v>
      </c>
      <c r="BA113" s="19">
        <f t="shared" si="11"/>
        <v>419440</v>
      </c>
      <c r="BB113" s="19">
        <f t="shared" si="11"/>
        <v>64488.9</v>
      </c>
      <c r="BC113" s="19">
        <f t="shared" si="11"/>
        <v>471870</v>
      </c>
      <c r="BD113" s="19">
        <f t="shared" si="11"/>
        <v>471870</v>
      </c>
      <c r="BE113" s="19">
        <f t="shared" si="11"/>
        <v>378544.6</v>
      </c>
      <c r="BF113" s="19">
        <f t="shared" si="11"/>
        <v>374874.5</v>
      </c>
      <c r="BG113" s="19">
        <f t="shared" si="11"/>
        <v>365961.4</v>
      </c>
      <c r="BH113" s="19">
        <f t="shared" si="11"/>
        <v>430450.3</v>
      </c>
      <c r="BI113" s="19">
        <f t="shared" si="11"/>
        <v>396370.8</v>
      </c>
      <c r="BJ113" s="19">
        <f t="shared" si="11"/>
        <v>367010</v>
      </c>
      <c r="BK113" s="19">
        <f t="shared" si="11"/>
        <v>445655</v>
      </c>
      <c r="BL113" s="19">
        <f t="shared" si="11"/>
        <v>489420</v>
      </c>
      <c r="BM113" s="19">
        <f t="shared" si="11"/>
        <v>353470</v>
      </c>
      <c r="BN113" s="19">
        <f t="shared" si="11"/>
        <v>380660</v>
      </c>
      <c r="BO113" s="19">
        <f t="shared" ref="BO113:CA114" si="14">+BO15*BO65</f>
        <v>0</v>
      </c>
      <c r="BP113" s="19">
        <f t="shared" si="14"/>
        <v>380660</v>
      </c>
      <c r="BQ113" s="19">
        <f t="shared" si="14"/>
        <v>326280</v>
      </c>
      <c r="BR113" s="19">
        <f t="shared" si="14"/>
        <v>353470</v>
      </c>
      <c r="BS113" s="19">
        <f t="shared" si="14"/>
        <v>217520</v>
      </c>
      <c r="BT113" s="19">
        <f t="shared" si="14"/>
        <v>217520</v>
      </c>
      <c r="BU113" s="19">
        <f t="shared" si="14"/>
        <v>0</v>
      </c>
      <c r="BV113" s="19">
        <f t="shared" si="14"/>
        <v>0</v>
      </c>
      <c r="BW113" s="19">
        <f t="shared" si="14"/>
        <v>0</v>
      </c>
      <c r="BX113" s="19">
        <f t="shared" si="14"/>
        <v>0</v>
      </c>
      <c r="BY113" s="19">
        <f t="shared" si="14"/>
        <v>0</v>
      </c>
      <c r="BZ113" s="19">
        <f t="shared" si="14"/>
        <v>0</v>
      </c>
      <c r="CA113" s="19">
        <f t="shared" si="14"/>
        <v>0</v>
      </c>
      <c r="CB113" s="19">
        <f t="shared" si="12"/>
        <v>0</v>
      </c>
      <c r="CC113" s="19">
        <f t="shared" si="12"/>
        <v>0</v>
      </c>
      <c r="CD113" s="19">
        <f t="shared" si="12"/>
        <v>0</v>
      </c>
      <c r="CE113" s="19">
        <f t="shared" si="12"/>
        <v>0</v>
      </c>
      <c r="CF113" s="19">
        <f t="shared" si="12"/>
        <v>0</v>
      </c>
      <c r="CG113" s="19">
        <f t="shared" si="12"/>
        <v>170730</v>
      </c>
      <c r="CH113" s="19">
        <f t="shared" si="12"/>
        <v>313005</v>
      </c>
      <c r="CI113" s="19">
        <f t="shared" si="12"/>
        <v>256094.99999999997</v>
      </c>
      <c r="CJ113" s="19">
        <f t="shared" si="12"/>
        <v>398370</v>
      </c>
      <c r="CK113" s="19">
        <f t="shared" si="12"/>
        <v>170220</v>
      </c>
      <c r="CL113" s="19">
        <f t="shared" si="12"/>
        <v>226960</v>
      </c>
      <c r="CM113" s="19">
        <f t="shared" si="12"/>
        <v>233768.80000000002</v>
      </c>
      <c r="CN113" s="19">
        <f t="shared" si="12"/>
        <v>255321</v>
      </c>
      <c r="CO113" s="19">
        <f t="shared" si="12"/>
        <v>238299.6</v>
      </c>
      <c r="CP113" s="19">
        <f t="shared" si="12"/>
        <v>187235.4</v>
      </c>
      <c r="CQ113" s="19">
        <f t="shared" si="12"/>
        <v>215604.4</v>
      </c>
      <c r="CR113" s="19">
        <f t="shared" si="12"/>
        <v>187235.4</v>
      </c>
      <c r="CS113" s="19">
        <f t="shared" si="12"/>
        <v>215604.4</v>
      </c>
      <c r="CT113" s="19">
        <f t="shared" si="12"/>
        <v>226952</v>
      </c>
      <c r="CU113" s="19">
        <f t="shared" si="12"/>
        <v>198583</v>
      </c>
      <c r="CV113" s="19">
        <f t="shared" si="12"/>
        <v>187235.4</v>
      </c>
      <c r="CW113" s="19">
        <f t="shared" si="12"/>
        <v>239153</v>
      </c>
      <c r="CX113" s="19">
        <f t="shared" si="12"/>
        <v>256652</v>
      </c>
      <c r="CY113" s="19">
        <f t="shared" si="12"/>
        <v>233320</v>
      </c>
      <c r="CZ113" s="19">
        <f t="shared" si="12"/>
        <v>192489</v>
      </c>
      <c r="DA113" s="19">
        <f t="shared" si="12"/>
        <v>244986</v>
      </c>
      <c r="DB113" s="19">
        <f t="shared" si="12"/>
        <v>233320</v>
      </c>
      <c r="DC113" s="19">
        <f t="shared" si="12"/>
        <v>262485</v>
      </c>
      <c r="DD113" s="19">
        <f t="shared" si="12"/>
        <v>240319.6</v>
      </c>
      <c r="DE113" s="19">
        <f t="shared" si="12"/>
        <v>221654</v>
      </c>
      <c r="DF113" s="19">
        <f t="shared" si="12"/>
        <v>262485</v>
      </c>
      <c r="DG113" s="19">
        <f t="shared" si="12"/>
        <v>192489</v>
      </c>
      <c r="DH113" s="19">
        <f t="shared" si="12"/>
        <v>250819</v>
      </c>
      <c r="DI113" s="19">
        <f t="shared" si="12"/>
        <v>196092.59999999998</v>
      </c>
      <c r="DJ113" s="19">
        <f t="shared" si="12"/>
        <v>273341.2</v>
      </c>
      <c r="DK113" s="19">
        <f t="shared" si="12"/>
        <v>251355.06</v>
      </c>
      <c r="DL113" s="19">
        <f t="shared" si="12"/>
        <v>262645.24</v>
      </c>
      <c r="DM113" s="19">
        <f t="shared" si="12"/>
        <v>242441.75999999998</v>
      </c>
      <c r="DN113" s="19">
        <f t="shared" si="12"/>
        <v>246007.08</v>
      </c>
      <c r="DO113" s="19">
        <f t="shared" si="12"/>
        <v>270964.32</v>
      </c>
      <c r="DP113" s="19">
        <f t="shared" si="12"/>
        <v>186585.08</v>
      </c>
      <c r="DR113" s="42" t="s">
        <v>101</v>
      </c>
      <c r="DT113" s="34" t="s">
        <v>326</v>
      </c>
      <c r="DU113" s="34">
        <v>4</v>
      </c>
      <c r="DW113" s="35">
        <f t="shared" si="13"/>
        <v>233320</v>
      </c>
      <c r="EB113" s="23"/>
      <c r="EK113" s="35"/>
      <c r="EL113" s="35"/>
      <c r="EM113" s="35"/>
      <c r="EN113" s="35"/>
      <c r="EO113" s="35"/>
      <c r="EP113" s="35"/>
    </row>
    <row r="114" spans="1:146" s="34" customFormat="1" x14ac:dyDescent="0.5">
      <c r="A114">
        <v>90696</v>
      </c>
      <c r="B114" t="s">
        <v>296</v>
      </c>
      <c r="C114" s="38" t="s">
        <v>104</v>
      </c>
      <c r="D114" s="19">
        <f t="shared" ref="D114:BO114" si="15">+D16*D66</f>
        <v>0</v>
      </c>
      <c r="E114" s="19">
        <f t="shared" si="15"/>
        <v>0</v>
      </c>
      <c r="F114" s="19">
        <f t="shared" si="15"/>
        <v>0</v>
      </c>
      <c r="G114" s="19">
        <f t="shared" si="15"/>
        <v>0</v>
      </c>
      <c r="H114" s="19">
        <f t="shared" si="15"/>
        <v>0</v>
      </c>
      <c r="I114" s="19">
        <f t="shared" si="15"/>
        <v>0</v>
      </c>
      <c r="J114" s="19">
        <f t="shared" si="15"/>
        <v>0</v>
      </c>
      <c r="K114" s="19">
        <f t="shared" si="15"/>
        <v>0</v>
      </c>
      <c r="L114" s="19">
        <f t="shared" si="15"/>
        <v>0</v>
      </c>
      <c r="M114" s="19">
        <f t="shared" si="15"/>
        <v>0</v>
      </c>
      <c r="N114" s="19">
        <f t="shared" si="15"/>
        <v>0</v>
      </c>
      <c r="O114" s="19">
        <f t="shared" si="15"/>
        <v>0</v>
      </c>
      <c r="P114" s="19">
        <f t="shared" si="15"/>
        <v>0</v>
      </c>
      <c r="Q114" s="19">
        <f t="shared" si="15"/>
        <v>0</v>
      </c>
      <c r="R114" s="19">
        <f t="shared" si="15"/>
        <v>0</v>
      </c>
      <c r="S114" s="19">
        <f t="shared" si="15"/>
        <v>34935</v>
      </c>
      <c r="T114" s="19">
        <f t="shared" si="15"/>
        <v>21577.5</v>
      </c>
      <c r="U114" s="19">
        <f t="shared" si="15"/>
        <v>2055</v>
      </c>
      <c r="V114" s="19">
        <f t="shared" si="15"/>
        <v>1712.5</v>
      </c>
      <c r="W114" s="19">
        <f t="shared" si="15"/>
        <v>1712.5</v>
      </c>
      <c r="X114" s="19">
        <f t="shared" si="15"/>
        <v>1027.5</v>
      </c>
      <c r="Y114" s="19">
        <f t="shared" si="15"/>
        <v>1712.5</v>
      </c>
      <c r="Z114" s="19">
        <f t="shared" si="15"/>
        <v>2055</v>
      </c>
      <c r="AA114" s="19">
        <f t="shared" si="15"/>
        <v>3195</v>
      </c>
      <c r="AB114" s="19">
        <f t="shared" si="15"/>
        <v>2130</v>
      </c>
      <c r="AC114" s="19">
        <f t="shared" si="15"/>
        <v>2840</v>
      </c>
      <c r="AD114" s="19">
        <f t="shared" si="15"/>
        <v>2485</v>
      </c>
      <c r="AE114" s="19">
        <f t="shared" si="15"/>
        <v>3550</v>
      </c>
      <c r="AF114" s="19">
        <f t="shared" si="15"/>
        <v>3550</v>
      </c>
      <c r="AG114" s="19">
        <f t="shared" si="15"/>
        <v>74195</v>
      </c>
      <c r="AH114" s="19">
        <f t="shared" si="15"/>
        <v>42600</v>
      </c>
      <c r="AI114" s="19">
        <f t="shared" si="15"/>
        <v>13135</v>
      </c>
      <c r="AJ114" s="19">
        <f t="shared" si="15"/>
        <v>23394.5</v>
      </c>
      <c r="AK114" s="19">
        <f t="shared" si="15"/>
        <v>22720</v>
      </c>
      <c r="AL114" s="19">
        <f t="shared" si="15"/>
        <v>28590.100000000002</v>
      </c>
      <c r="AM114" s="19">
        <f t="shared" si="15"/>
        <v>113729.19</v>
      </c>
      <c r="AN114" s="19">
        <f t="shared" si="15"/>
        <v>86141.6</v>
      </c>
      <c r="AO114" s="19">
        <f t="shared" si="15"/>
        <v>92082.400000000009</v>
      </c>
      <c r="AP114" s="19">
        <f t="shared" si="15"/>
        <v>89149.13</v>
      </c>
      <c r="AQ114" s="19">
        <f t="shared" si="15"/>
        <v>127355.90000000001</v>
      </c>
      <c r="AR114" s="19">
        <f t="shared" si="15"/>
        <v>150376.5</v>
      </c>
      <c r="AS114" s="19">
        <f t="shared" si="15"/>
        <v>104892.25</v>
      </c>
      <c r="AT114" s="19">
        <f t="shared" si="15"/>
        <v>55695.000000000007</v>
      </c>
      <c r="AU114" s="19">
        <f t="shared" si="15"/>
        <v>0</v>
      </c>
      <c r="AV114" s="19">
        <f t="shared" si="15"/>
        <v>0</v>
      </c>
      <c r="AW114" s="19">
        <f t="shared" si="15"/>
        <v>0</v>
      </c>
      <c r="AX114" s="19">
        <f t="shared" si="15"/>
        <v>67947.900000000009</v>
      </c>
      <c r="AY114" s="19">
        <f t="shared" si="15"/>
        <v>70547</v>
      </c>
      <c r="AZ114" s="19">
        <f t="shared" si="15"/>
        <v>0</v>
      </c>
      <c r="BA114" s="19">
        <f t="shared" si="15"/>
        <v>0</v>
      </c>
      <c r="BB114" s="19">
        <f t="shared" si="15"/>
        <v>0</v>
      </c>
      <c r="BC114" s="19">
        <f t="shared" si="15"/>
        <v>74305</v>
      </c>
      <c r="BD114" s="19">
        <f t="shared" si="15"/>
        <v>0</v>
      </c>
      <c r="BE114" s="19">
        <f t="shared" si="15"/>
        <v>0</v>
      </c>
      <c r="BF114" s="19">
        <f t="shared" si="15"/>
        <v>0</v>
      </c>
      <c r="BG114" s="19">
        <f t="shared" si="15"/>
        <v>54285</v>
      </c>
      <c r="BH114" s="19">
        <f t="shared" si="15"/>
        <v>48125</v>
      </c>
      <c r="BI114" s="19">
        <f t="shared" si="15"/>
        <v>0</v>
      </c>
      <c r="BJ114" s="19">
        <f t="shared" si="15"/>
        <v>0</v>
      </c>
      <c r="BK114" s="19">
        <f t="shared" si="15"/>
        <v>0</v>
      </c>
      <c r="BL114" s="19">
        <f t="shared" si="15"/>
        <v>115115</v>
      </c>
      <c r="BM114" s="19">
        <f t="shared" si="15"/>
        <v>84700</v>
      </c>
      <c r="BN114" s="19">
        <f t="shared" si="15"/>
        <v>96250</v>
      </c>
      <c r="BO114" s="19">
        <f t="shared" si="15"/>
        <v>0</v>
      </c>
      <c r="BP114" s="19">
        <f t="shared" si="14"/>
        <v>96250</v>
      </c>
      <c r="BQ114" s="19">
        <f t="shared" si="14"/>
        <v>96250</v>
      </c>
      <c r="BR114" s="19">
        <f t="shared" si="14"/>
        <v>57750</v>
      </c>
      <c r="BS114" s="19">
        <f t="shared" si="14"/>
        <v>38500</v>
      </c>
      <c r="BT114" s="19">
        <f t="shared" si="14"/>
        <v>57750</v>
      </c>
      <c r="BU114" s="19">
        <f t="shared" si="14"/>
        <v>57750</v>
      </c>
      <c r="BV114" s="19">
        <f t="shared" si="14"/>
        <v>115500</v>
      </c>
      <c r="BW114" s="19">
        <f t="shared" si="14"/>
        <v>0</v>
      </c>
      <c r="BX114" s="19">
        <f t="shared" si="14"/>
        <v>0</v>
      </c>
      <c r="BY114" s="19">
        <f t="shared" si="14"/>
        <v>0</v>
      </c>
      <c r="BZ114" s="19">
        <f t="shared" si="14"/>
        <v>59355</v>
      </c>
      <c r="CA114" s="19">
        <f t="shared" si="14"/>
        <v>101694.9</v>
      </c>
      <c r="CB114" s="19">
        <f t="shared" si="12"/>
        <v>102090.6</v>
      </c>
      <c r="CC114" s="19">
        <f t="shared" si="12"/>
        <v>102090.6</v>
      </c>
      <c r="CD114" s="19">
        <f t="shared" si="12"/>
        <v>61333.5</v>
      </c>
      <c r="CE114" s="19">
        <f t="shared" si="12"/>
        <v>79140</v>
      </c>
      <c r="CF114" s="19">
        <f t="shared" si="12"/>
        <v>63312</v>
      </c>
      <c r="CG114" s="19">
        <f t="shared" si="12"/>
        <v>71226</v>
      </c>
      <c r="CH114" s="19">
        <f t="shared" si="12"/>
        <v>79140</v>
      </c>
      <c r="CI114" s="19">
        <f t="shared" si="12"/>
        <v>91011</v>
      </c>
      <c r="CJ114" s="19">
        <f t="shared" si="12"/>
        <v>138495</v>
      </c>
      <c r="CK114" s="19">
        <f t="shared" si="12"/>
        <v>98925</v>
      </c>
      <c r="CL114" s="19">
        <f t="shared" si="12"/>
        <v>98925</v>
      </c>
      <c r="CM114" s="19">
        <f t="shared" si="12"/>
        <v>59355</v>
      </c>
      <c r="CN114" s="19">
        <f t="shared" si="12"/>
        <v>130581</v>
      </c>
      <c r="CO114" s="19">
        <f t="shared" si="12"/>
        <v>118710</v>
      </c>
      <c r="CP114" s="19">
        <f t="shared" si="12"/>
        <v>94968</v>
      </c>
      <c r="CQ114" s="19">
        <f t="shared" si="12"/>
        <v>83097</v>
      </c>
      <c r="CR114" s="19">
        <f t="shared" si="12"/>
        <v>71226</v>
      </c>
      <c r="CS114" s="19">
        <f t="shared" si="12"/>
        <v>59355</v>
      </c>
      <c r="CT114" s="19">
        <f t="shared" si="12"/>
        <v>59355</v>
      </c>
      <c r="CU114" s="19">
        <f t="shared" si="12"/>
        <v>67269</v>
      </c>
      <c r="CV114" s="19">
        <f t="shared" si="12"/>
        <v>75183</v>
      </c>
      <c r="CW114" s="19">
        <f t="shared" si="12"/>
        <v>101600</v>
      </c>
      <c r="CX114" s="19">
        <f t="shared" si="12"/>
        <v>117856</v>
      </c>
      <c r="CY114" s="19">
        <f t="shared" si="12"/>
        <v>72342</v>
      </c>
      <c r="CZ114" s="19">
        <f t="shared" si="12"/>
        <v>80380</v>
      </c>
      <c r="DA114" s="19">
        <f t="shared" si="12"/>
        <v>108513</v>
      </c>
      <c r="DB114" s="19">
        <f t="shared" si="12"/>
        <v>88418</v>
      </c>
      <c r="DC114" s="19">
        <f t="shared" si="12"/>
        <v>80380</v>
      </c>
      <c r="DD114" s="19">
        <f t="shared" si="12"/>
        <v>0</v>
      </c>
      <c r="DE114" s="19">
        <f t="shared" si="12"/>
        <v>0</v>
      </c>
      <c r="DF114" s="19">
        <f t="shared" si="12"/>
        <v>0</v>
      </c>
      <c r="DG114" s="19">
        <f t="shared" si="12"/>
        <v>0</v>
      </c>
      <c r="DH114" s="19">
        <f t="shared" si="12"/>
        <v>0</v>
      </c>
      <c r="DI114" s="19">
        <f t="shared" si="12"/>
        <v>66096</v>
      </c>
      <c r="DJ114" s="19">
        <f t="shared" si="12"/>
        <v>107406</v>
      </c>
      <c r="DK114" s="19">
        <f t="shared" si="12"/>
        <v>101622.6</v>
      </c>
      <c r="DL114" s="19">
        <f t="shared" si="12"/>
        <v>93360.6</v>
      </c>
      <c r="DM114" s="19">
        <f t="shared" si="12"/>
        <v>92947.5</v>
      </c>
      <c r="DN114" s="19">
        <f t="shared" si="12"/>
        <v>90468.900000000009</v>
      </c>
      <c r="DO114" s="19">
        <f t="shared" si="12"/>
        <v>73531.8</v>
      </c>
      <c r="DP114" s="19">
        <f t="shared" si="12"/>
        <v>58247.100000000006</v>
      </c>
      <c r="DR114" s="42"/>
      <c r="DT114" s="34" t="s">
        <v>326</v>
      </c>
      <c r="DU114" s="34">
        <v>5</v>
      </c>
      <c r="DW114" s="35">
        <f t="shared" si="13"/>
        <v>88418</v>
      </c>
      <c r="EB114" s="23"/>
      <c r="EK114" s="35"/>
      <c r="EL114" s="35"/>
      <c r="EM114" s="35"/>
      <c r="EN114" s="35"/>
      <c r="EO114" s="35"/>
      <c r="EP114" s="35"/>
    </row>
    <row r="115" spans="1:146" s="34" customFormat="1" x14ac:dyDescent="0.5">
      <c r="A115">
        <v>90696</v>
      </c>
      <c r="B115" s="26" t="s">
        <v>20</v>
      </c>
      <c r="C115" s="38" t="s">
        <v>105</v>
      </c>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f t="shared" si="12"/>
        <v>59355</v>
      </c>
      <c r="CO115" s="19">
        <f t="shared" si="12"/>
        <v>31656</v>
      </c>
      <c r="CP115" s="19">
        <f t="shared" si="12"/>
        <v>11871</v>
      </c>
      <c r="CQ115" s="19">
        <f t="shared" si="12"/>
        <v>15828</v>
      </c>
      <c r="CR115" s="19">
        <f t="shared" si="12"/>
        <v>21763.5</v>
      </c>
      <c r="CS115" s="19">
        <f t="shared" si="12"/>
        <v>22159.200000000001</v>
      </c>
      <c r="CT115" s="19">
        <f t="shared" si="12"/>
        <v>19785</v>
      </c>
      <c r="CU115" s="19">
        <f t="shared" si="12"/>
        <v>27699</v>
      </c>
      <c r="CV115" s="19">
        <f t="shared" si="12"/>
        <v>31656</v>
      </c>
      <c r="CW115" s="19">
        <f t="shared" si="12"/>
        <v>31656</v>
      </c>
      <c r="CX115" s="19">
        <f t="shared" si="12"/>
        <v>31656</v>
      </c>
      <c r="CY115" s="19">
        <f t="shared" si="12"/>
        <v>31656</v>
      </c>
      <c r="CZ115" s="19">
        <f t="shared" si="12"/>
        <v>31656</v>
      </c>
      <c r="DA115" s="19">
        <f t="shared" si="12"/>
        <v>31656</v>
      </c>
      <c r="DB115" s="19">
        <f t="shared" ref="DB115:DP119" si="16">+DB17*DB67</f>
        <v>39570</v>
      </c>
      <c r="DC115" s="19">
        <f t="shared" si="16"/>
        <v>27699</v>
      </c>
      <c r="DD115" s="19">
        <f t="shared" si="16"/>
        <v>15828</v>
      </c>
      <c r="DE115" s="19">
        <f t="shared" si="16"/>
        <v>35613</v>
      </c>
      <c r="DF115" s="19">
        <f t="shared" si="16"/>
        <v>35613</v>
      </c>
      <c r="DG115" s="19">
        <f t="shared" si="16"/>
        <v>0</v>
      </c>
      <c r="DH115" s="19">
        <f t="shared" si="16"/>
        <v>23742</v>
      </c>
      <c r="DI115" s="19">
        <f t="shared" si="16"/>
        <v>25213.54</v>
      </c>
      <c r="DJ115" s="19">
        <f t="shared" si="16"/>
        <v>40667</v>
      </c>
      <c r="DK115" s="19">
        <f t="shared" si="16"/>
        <v>35380.29</v>
      </c>
      <c r="DL115" s="19">
        <f t="shared" si="16"/>
        <v>34160.28</v>
      </c>
      <c r="DM115" s="19">
        <f t="shared" si="16"/>
        <v>47580.39</v>
      </c>
      <c r="DN115" s="19">
        <f t="shared" si="16"/>
        <v>34566.950000000004</v>
      </c>
      <c r="DO115" s="19">
        <f t="shared" si="16"/>
        <v>36193.630000000005</v>
      </c>
      <c r="DP115" s="19">
        <f t="shared" si="16"/>
        <v>15860.130000000001</v>
      </c>
      <c r="DR115" s="42"/>
      <c r="DT115" s="34" t="s">
        <v>326</v>
      </c>
      <c r="DU115" s="34">
        <v>6</v>
      </c>
      <c r="DW115" s="35">
        <f t="shared" si="13"/>
        <v>39570</v>
      </c>
      <c r="EB115" s="23"/>
      <c r="EK115" s="35"/>
      <c r="EL115" s="35"/>
      <c r="EM115" s="35"/>
      <c r="EN115" s="35"/>
      <c r="EO115" s="35"/>
      <c r="EP115" s="35"/>
    </row>
    <row r="116" spans="1:146" s="34" customFormat="1" x14ac:dyDescent="0.5">
      <c r="A116">
        <v>90633</v>
      </c>
      <c r="B116" t="s">
        <v>319</v>
      </c>
      <c r="C116" s="38" t="s">
        <v>106</v>
      </c>
      <c r="D116" s="19">
        <f t="shared" ref="D116:BO119" si="17">+D18*D68</f>
        <v>56842.5</v>
      </c>
      <c r="E116" s="19">
        <f t="shared" si="17"/>
        <v>63335</v>
      </c>
      <c r="F116" s="19">
        <f t="shared" si="17"/>
        <v>0</v>
      </c>
      <c r="G116" s="19">
        <f t="shared" si="17"/>
        <v>50747.5</v>
      </c>
      <c r="H116" s="19">
        <f t="shared" si="17"/>
        <v>58167.5</v>
      </c>
      <c r="I116" s="19">
        <f t="shared" si="17"/>
        <v>85065</v>
      </c>
      <c r="J116" s="19">
        <f t="shared" si="17"/>
        <v>70490</v>
      </c>
      <c r="K116" s="19">
        <f t="shared" si="17"/>
        <v>48362.5</v>
      </c>
      <c r="L116" s="19">
        <f t="shared" si="17"/>
        <v>82282.5</v>
      </c>
      <c r="M116" s="19">
        <f t="shared" si="17"/>
        <v>71682.5</v>
      </c>
      <c r="N116" s="19">
        <f t="shared" si="17"/>
        <v>90772.5</v>
      </c>
      <c r="O116" s="19">
        <f t="shared" si="17"/>
        <v>92340</v>
      </c>
      <c r="P116" s="19">
        <f t="shared" si="17"/>
        <v>83790</v>
      </c>
      <c r="Q116" s="19">
        <f t="shared" si="17"/>
        <v>76807.5</v>
      </c>
      <c r="R116" s="19">
        <f t="shared" si="17"/>
        <v>53295</v>
      </c>
      <c r="S116" s="19">
        <f t="shared" si="17"/>
        <v>72532.5</v>
      </c>
      <c r="T116" s="19">
        <f t="shared" si="17"/>
        <v>86070</v>
      </c>
      <c r="U116" s="19">
        <f t="shared" si="17"/>
        <v>72532.5</v>
      </c>
      <c r="V116" s="19">
        <f t="shared" si="17"/>
        <v>63127.5</v>
      </c>
      <c r="W116" s="19">
        <f t="shared" si="17"/>
        <v>53722.5</v>
      </c>
      <c r="X116" s="19">
        <f t="shared" si="17"/>
        <v>65407.5</v>
      </c>
      <c r="Y116" s="19">
        <f t="shared" si="17"/>
        <v>55005</v>
      </c>
      <c r="Z116" s="19">
        <f t="shared" si="17"/>
        <v>72247.5</v>
      </c>
      <c r="AA116" s="19">
        <f t="shared" si="17"/>
        <v>81936.599999999991</v>
      </c>
      <c r="AB116" s="19">
        <f t="shared" si="17"/>
        <v>90366.9</v>
      </c>
      <c r="AC116" s="19">
        <f t="shared" si="17"/>
        <v>78534.899999999994</v>
      </c>
      <c r="AD116" s="19">
        <f t="shared" si="17"/>
        <v>93029.099999999991</v>
      </c>
      <c r="AE116" s="19">
        <f t="shared" si="17"/>
        <v>102494.7</v>
      </c>
      <c r="AF116" s="19">
        <f t="shared" si="17"/>
        <v>120094.79999999999</v>
      </c>
      <c r="AG116" s="19">
        <f t="shared" si="17"/>
        <v>76908</v>
      </c>
      <c r="AH116" s="19">
        <f t="shared" si="17"/>
        <v>116101.5</v>
      </c>
      <c r="AI116" s="19">
        <f t="shared" si="17"/>
        <v>64336.499999999993</v>
      </c>
      <c r="AJ116" s="19">
        <f t="shared" si="17"/>
        <v>75917.069999999992</v>
      </c>
      <c r="AK116" s="19">
        <f t="shared" si="17"/>
        <v>109002.29999999999</v>
      </c>
      <c r="AL116" s="19">
        <f t="shared" si="17"/>
        <v>72054.3</v>
      </c>
      <c r="AM116" s="19">
        <f t="shared" si="17"/>
        <v>95718.12000000001</v>
      </c>
      <c r="AN116" s="19">
        <f t="shared" si="17"/>
        <v>92373.3</v>
      </c>
      <c r="AO116" s="19">
        <f t="shared" si="17"/>
        <v>87059.1</v>
      </c>
      <c r="AP116" s="19">
        <f t="shared" si="17"/>
        <v>90372.66</v>
      </c>
      <c r="AQ116" s="19">
        <f t="shared" si="17"/>
        <v>113004.90000000001</v>
      </c>
      <c r="AR116" s="19">
        <f t="shared" si="17"/>
        <v>140670</v>
      </c>
      <c r="AS116" s="19">
        <f t="shared" si="17"/>
        <v>12191.400000000001</v>
      </c>
      <c r="AT116" s="19">
        <f t="shared" si="17"/>
        <v>104721</v>
      </c>
      <c r="AU116" s="19">
        <f t="shared" si="17"/>
        <v>99875.700000000012</v>
      </c>
      <c r="AV116" s="19">
        <f t="shared" si="17"/>
        <v>98469</v>
      </c>
      <c r="AW116" s="19">
        <f t="shared" si="17"/>
        <v>100500.90000000001</v>
      </c>
      <c r="AX116" s="19">
        <f t="shared" si="17"/>
        <v>97687.5</v>
      </c>
      <c r="AY116" s="19">
        <f t="shared" si="17"/>
        <v>100657.20000000001</v>
      </c>
      <c r="AZ116" s="19">
        <f t="shared" si="17"/>
        <v>101260.49999999999</v>
      </c>
      <c r="BA116" s="19">
        <f t="shared" si="17"/>
        <v>103198.49999999999</v>
      </c>
      <c r="BB116" s="19">
        <f t="shared" si="17"/>
        <v>101744.99999999999</v>
      </c>
      <c r="BC116" s="19">
        <f t="shared" si="17"/>
        <v>103844.49999999999</v>
      </c>
      <c r="BD116" s="19">
        <f t="shared" si="17"/>
        <v>147126.5</v>
      </c>
      <c r="BE116" s="19">
        <f t="shared" si="17"/>
        <v>105943.99999999999</v>
      </c>
      <c r="BF116" s="19">
        <f t="shared" si="17"/>
        <v>87048.499999999985</v>
      </c>
      <c r="BG116" s="19">
        <f t="shared" si="17"/>
        <v>85271.999999999985</v>
      </c>
      <c r="BH116" s="19">
        <f t="shared" si="17"/>
        <v>90439.999999999985</v>
      </c>
      <c r="BI116" s="19">
        <f t="shared" si="17"/>
        <v>98191.999999999985</v>
      </c>
      <c r="BJ116" s="19">
        <f t="shared" si="17"/>
        <v>99645.499999999985</v>
      </c>
      <c r="BK116" s="19">
        <f t="shared" si="17"/>
        <v>131945.5</v>
      </c>
      <c r="BL116" s="19">
        <f t="shared" si="17"/>
        <v>115668.00000000001</v>
      </c>
      <c r="BM116" s="19">
        <f t="shared" si="17"/>
        <v>119070.00000000001</v>
      </c>
      <c r="BN116" s="19">
        <f t="shared" si="17"/>
        <v>136080</v>
      </c>
      <c r="BO116" s="19">
        <f t="shared" si="17"/>
        <v>0</v>
      </c>
      <c r="BP116" s="19">
        <f t="shared" ref="BP116:DA126" si="18">+BP18*BP68</f>
        <v>136080</v>
      </c>
      <c r="BQ116" s="19">
        <f t="shared" si="18"/>
        <v>153090</v>
      </c>
      <c r="BR116" s="19">
        <f t="shared" si="18"/>
        <v>112776.30000000002</v>
      </c>
      <c r="BS116" s="19">
        <f t="shared" si="18"/>
        <v>108864.00000000001</v>
      </c>
      <c r="BT116" s="19">
        <f t="shared" si="18"/>
        <v>102060.00000000001</v>
      </c>
      <c r="BU116" s="19">
        <f t="shared" si="18"/>
        <v>59535.000000000007</v>
      </c>
      <c r="BV116" s="19">
        <f t="shared" si="18"/>
        <v>112266.00000000001</v>
      </c>
      <c r="BW116" s="19">
        <f t="shared" si="18"/>
        <v>110565.00000000001</v>
      </c>
      <c r="BX116" s="19">
        <f t="shared" si="18"/>
        <v>136080</v>
      </c>
      <c r="BY116" s="19">
        <f t="shared" si="18"/>
        <v>142640</v>
      </c>
      <c r="BZ116" s="19">
        <f t="shared" si="18"/>
        <v>124809.99999999999</v>
      </c>
      <c r="CA116" s="19">
        <f t="shared" si="18"/>
        <v>146919.19999999998</v>
      </c>
      <c r="CB116" s="19">
        <f t="shared" si="18"/>
        <v>146919.19999999998</v>
      </c>
      <c r="CC116" s="19">
        <f t="shared" si="18"/>
        <v>165284.09999999998</v>
      </c>
      <c r="CD116" s="19">
        <f t="shared" si="18"/>
        <v>121778.9</v>
      </c>
      <c r="CE116" s="19">
        <f t="shared" si="18"/>
        <v>117499.69999999998</v>
      </c>
      <c r="CF116" s="19">
        <f t="shared" si="18"/>
        <v>71320</v>
      </c>
      <c r="CG116" s="19">
        <f t="shared" si="18"/>
        <v>115894.99999999999</v>
      </c>
      <c r="CH116" s="19">
        <f t="shared" si="18"/>
        <v>106979.99999999999</v>
      </c>
      <c r="CI116" s="19">
        <f t="shared" si="18"/>
        <v>89149.999999999985</v>
      </c>
      <c r="CJ116" s="19">
        <f t="shared" si="18"/>
        <v>142640</v>
      </c>
      <c r="CK116" s="19">
        <f t="shared" si="18"/>
        <v>153923.20000000001</v>
      </c>
      <c r="CL116" s="19">
        <f t="shared" si="18"/>
        <v>112080</v>
      </c>
      <c r="CM116" s="19">
        <f t="shared" si="18"/>
        <v>121420</v>
      </c>
      <c r="CN116" s="19">
        <f t="shared" si="18"/>
        <v>140100</v>
      </c>
      <c r="CO116" s="19">
        <f t="shared" si="18"/>
        <v>130760</v>
      </c>
      <c r="CP116" s="19">
        <f t="shared" si="18"/>
        <v>108344</v>
      </c>
      <c r="CQ116" s="19">
        <f t="shared" si="18"/>
        <v>106476</v>
      </c>
      <c r="CR116" s="19">
        <f t="shared" si="18"/>
        <v>89664</v>
      </c>
      <c r="CS116" s="19">
        <f t="shared" si="18"/>
        <v>85928</v>
      </c>
      <c r="CT116" s="19">
        <f t="shared" si="18"/>
        <v>87796</v>
      </c>
      <c r="CU116" s="19">
        <f t="shared" si="18"/>
        <v>82192</v>
      </c>
      <c r="CV116" s="19">
        <f t="shared" si="18"/>
        <v>97136</v>
      </c>
      <c r="CW116" s="19">
        <f t="shared" si="18"/>
        <v>103773.99999999999</v>
      </c>
      <c r="CX116" s="19">
        <f t="shared" si="18"/>
        <v>113563.99999999999</v>
      </c>
      <c r="CY116" s="19">
        <f t="shared" si="18"/>
        <v>50907.999999999993</v>
      </c>
      <c r="CZ116" s="19">
        <f t="shared" si="18"/>
        <v>103773.99999999999</v>
      </c>
      <c r="DA116" s="19">
        <f t="shared" si="18"/>
        <v>139018</v>
      </c>
      <c r="DB116" s="19">
        <f t="shared" si="16"/>
        <v>101815.99999999999</v>
      </c>
      <c r="DC116" s="19">
        <f t="shared" si="16"/>
        <v>115521.99999999999</v>
      </c>
      <c r="DD116" s="19">
        <f t="shared" si="16"/>
        <v>91046.999999999985</v>
      </c>
      <c r="DE116" s="19">
        <f t="shared" si="16"/>
        <v>83802.399999999994</v>
      </c>
      <c r="DF116" s="19">
        <f t="shared" si="16"/>
        <v>97899.999999999985</v>
      </c>
      <c r="DG116" s="19">
        <f t="shared" si="16"/>
        <v>39160</v>
      </c>
      <c r="DH116" s="19">
        <f t="shared" si="16"/>
        <v>97899.999999999985</v>
      </c>
      <c r="DI116" s="19">
        <f t="shared" si="16"/>
        <v>80028</v>
      </c>
      <c r="DJ116" s="19">
        <f t="shared" si="16"/>
        <v>121068</v>
      </c>
      <c r="DK116" s="19">
        <f t="shared" si="16"/>
        <v>119631.59999999999</v>
      </c>
      <c r="DL116" s="19">
        <f t="shared" si="16"/>
        <v>130302</v>
      </c>
      <c r="DM116" s="19">
        <f t="shared" si="16"/>
        <v>116758.8</v>
      </c>
      <c r="DN116" s="19">
        <f t="shared" si="16"/>
        <v>108756</v>
      </c>
      <c r="DO116" s="19">
        <f t="shared" si="16"/>
        <v>114091.2</v>
      </c>
      <c r="DP116" s="19">
        <f t="shared" si="16"/>
        <v>104652</v>
      </c>
      <c r="DR116" s="42" t="s">
        <v>101</v>
      </c>
      <c r="DT116" s="34" t="s">
        <v>326</v>
      </c>
      <c r="DU116" s="34">
        <v>7</v>
      </c>
      <c r="DW116" s="35">
        <f t="shared" si="13"/>
        <v>101815.99999999999</v>
      </c>
      <c r="EB116" s="23"/>
      <c r="EK116" s="35"/>
      <c r="EL116" s="35"/>
      <c r="EM116" s="35"/>
      <c r="EN116" s="35"/>
      <c r="EO116" s="35"/>
      <c r="EP116" s="35"/>
    </row>
    <row r="117" spans="1:146" s="34" customFormat="1" x14ac:dyDescent="0.5">
      <c r="A117">
        <v>90633</v>
      </c>
      <c r="B117" t="s">
        <v>29</v>
      </c>
      <c r="C117" s="38" t="s">
        <v>107</v>
      </c>
      <c r="D117" s="19">
        <f t="shared" si="17"/>
        <v>0</v>
      </c>
      <c r="E117" s="19">
        <f t="shared" si="17"/>
        <v>0</v>
      </c>
      <c r="F117" s="19">
        <f t="shared" si="17"/>
        <v>0</v>
      </c>
      <c r="G117" s="19">
        <f t="shared" si="17"/>
        <v>0</v>
      </c>
      <c r="H117" s="19">
        <f t="shared" si="17"/>
        <v>0</v>
      </c>
      <c r="I117" s="19">
        <f t="shared" si="17"/>
        <v>545400</v>
      </c>
      <c r="J117" s="19">
        <f t="shared" si="17"/>
        <v>0</v>
      </c>
      <c r="K117" s="19">
        <f t="shared" si="17"/>
        <v>0</v>
      </c>
      <c r="L117" s="19">
        <f t="shared" si="17"/>
        <v>0</v>
      </c>
      <c r="M117" s="19">
        <f t="shared" si="17"/>
        <v>0</v>
      </c>
      <c r="N117" s="19">
        <f t="shared" si="17"/>
        <v>0</v>
      </c>
      <c r="O117" s="19">
        <f t="shared" si="17"/>
        <v>0</v>
      </c>
      <c r="P117" s="19">
        <f t="shared" si="17"/>
        <v>0</v>
      </c>
      <c r="Q117" s="19">
        <f t="shared" si="17"/>
        <v>0</v>
      </c>
      <c r="R117" s="19">
        <f t="shared" si="17"/>
        <v>12255</v>
      </c>
      <c r="S117" s="19">
        <f t="shared" si="17"/>
        <v>12255</v>
      </c>
      <c r="T117" s="19">
        <f t="shared" si="17"/>
        <v>11827.5</v>
      </c>
      <c r="U117" s="19">
        <f t="shared" si="17"/>
        <v>1995</v>
      </c>
      <c r="V117" s="19">
        <f t="shared" si="17"/>
        <v>6270</v>
      </c>
      <c r="W117" s="19">
        <f t="shared" si="17"/>
        <v>4987.5</v>
      </c>
      <c r="X117" s="19">
        <f t="shared" si="17"/>
        <v>7410</v>
      </c>
      <c r="Y117" s="19">
        <f t="shared" si="17"/>
        <v>8835</v>
      </c>
      <c r="Z117" s="19">
        <f t="shared" si="17"/>
        <v>6412.5</v>
      </c>
      <c r="AA117" s="19">
        <f t="shared" si="17"/>
        <v>9587.5</v>
      </c>
      <c r="AB117" s="19">
        <f t="shared" si="17"/>
        <v>8407.5</v>
      </c>
      <c r="AC117" s="19">
        <f t="shared" si="17"/>
        <v>8260</v>
      </c>
      <c r="AD117" s="19">
        <f t="shared" si="17"/>
        <v>13275</v>
      </c>
      <c r="AE117" s="19">
        <f t="shared" si="17"/>
        <v>12980</v>
      </c>
      <c r="AF117" s="19">
        <f t="shared" si="17"/>
        <v>11210</v>
      </c>
      <c r="AG117" s="19">
        <f t="shared" si="17"/>
        <v>4425</v>
      </c>
      <c r="AH117" s="19">
        <f t="shared" si="17"/>
        <v>10030</v>
      </c>
      <c r="AI117" s="19">
        <f t="shared" si="17"/>
        <v>5162.5</v>
      </c>
      <c r="AJ117" s="19">
        <f t="shared" si="17"/>
        <v>8260</v>
      </c>
      <c r="AK117" s="19">
        <f t="shared" si="17"/>
        <v>13865</v>
      </c>
      <c r="AL117" s="19">
        <f t="shared" si="17"/>
        <v>5337.5</v>
      </c>
      <c r="AM117" s="19">
        <f t="shared" si="17"/>
        <v>9150</v>
      </c>
      <c r="AN117" s="19">
        <f t="shared" si="17"/>
        <v>10980</v>
      </c>
      <c r="AO117" s="19">
        <f t="shared" si="17"/>
        <v>7625</v>
      </c>
      <c r="AP117" s="19">
        <f t="shared" si="17"/>
        <v>9455</v>
      </c>
      <c r="AQ117" s="19">
        <f t="shared" si="17"/>
        <v>11742.5</v>
      </c>
      <c r="AR117" s="19">
        <f t="shared" si="17"/>
        <v>9150</v>
      </c>
      <c r="AS117" s="19">
        <f t="shared" si="17"/>
        <v>7625</v>
      </c>
      <c r="AT117" s="19">
        <f t="shared" si="17"/>
        <v>12200</v>
      </c>
      <c r="AU117" s="19">
        <f t="shared" si="17"/>
        <v>9455</v>
      </c>
      <c r="AV117" s="19">
        <f t="shared" si="17"/>
        <v>15097.5</v>
      </c>
      <c r="AW117" s="19">
        <f t="shared" si="17"/>
        <v>9607.5</v>
      </c>
      <c r="AX117" s="19">
        <f t="shared" si="17"/>
        <v>10522.5</v>
      </c>
      <c r="AY117" s="19">
        <f t="shared" si="17"/>
        <v>9455</v>
      </c>
      <c r="AZ117" s="19">
        <f t="shared" si="17"/>
        <v>11319.000000000002</v>
      </c>
      <c r="BA117" s="19">
        <f t="shared" si="17"/>
        <v>9863.7000000000007</v>
      </c>
      <c r="BB117" s="19">
        <f t="shared" si="17"/>
        <v>11319.000000000002</v>
      </c>
      <c r="BC117" s="19">
        <f t="shared" si="17"/>
        <v>1617.0000000000002</v>
      </c>
      <c r="BD117" s="19">
        <f t="shared" si="17"/>
        <v>16170.000000000002</v>
      </c>
      <c r="BE117" s="19">
        <f t="shared" si="17"/>
        <v>2910.6000000000004</v>
      </c>
      <c r="BF117" s="19">
        <f t="shared" si="17"/>
        <v>9378.6</v>
      </c>
      <c r="BG117" s="19">
        <f t="shared" si="17"/>
        <v>7438.2000000000007</v>
      </c>
      <c r="BH117" s="19">
        <f t="shared" si="17"/>
        <v>9216.9000000000015</v>
      </c>
      <c r="BI117" s="19">
        <f t="shared" si="17"/>
        <v>13259.400000000001</v>
      </c>
      <c r="BJ117" s="19">
        <f t="shared" si="17"/>
        <v>16170.000000000002</v>
      </c>
      <c r="BK117" s="19">
        <f t="shared" si="17"/>
        <v>16170.000000000002</v>
      </c>
      <c r="BL117" s="19">
        <f t="shared" si="17"/>
        <v>11136</v>
      </c>
      <c r="BM117" s="19">
        <f t="shared" si="17"/>
        <v>12179.999999999998</v>
      </c>
      <c r="BN117" s="19">
        <f t="shared" si="17"/>
        <v>20880</v>
      </c>
      <c r="BO117" s="19">
        <f t="shared" si="17"/>
        <v>0</v>
      </c>
      <c r="BP117" s="19">
        <f t="shared" si="18"/>
        <v>20880</v>
      </c>
      <c r="BQ117" s="19">
        <f t="shared" si="18"/>
        <v>20880</v>
      </c>
      <c r="BR117" s="19">
        <f t="shared" si="18"/>
        <v>12179.999999999998</v>
      </c>
      <c r="BS117" s="19">
        <f t="shared" si="18"/>
        <v>10440</v>
      </c>
      <c r="BT117" s="19">
        <f t="shared" si="18"/>
        <v>11309.999999999998</v>
      </c>
      <c r="BU117" s="19">
        <f t="shared" si="18"/>
        <v>10440</v>
      </c>
      <c r="BV117" s="19">
        <f t="shared" si="18"/>
        <v>11309.999999999998</v>
      </c>
      <c r="BW117" s="19">
        <f t="shared" si="18"/>
        <v>12179.999999999998</v>
      </c>
      <c r="BX117" s="19">
        <f t="shared" si="18"/>
        <v>17400</v>
      </c>
      <c r="BY117" s="19">
        <f t="shared" si="18"/>
        <v>0</v>
      </c>
      <c r="BZ117" s="19">
        <f t="shared" si="18"/>
        <v>12761</v>
      </c>
      <c r="CA117" s="19">
        <f t="shared" si="18"/>
        <v>0</v>
      </c>
      <c r="CB117" s="19">
        <f t="shared" si="18"/>
        <v>0</v>
      </c>
      <c r="CC117" s="19">
        <f t="shared" si="18"/>
        <v>0</v>
      </c>
      <c r="CD117" s="19">
        <f t="shared" si="18"/>
        <v>0</v>
      </c>
      <c r="CE117" s="19">
        <f t="shared" si="18"/>
        <v>18230</v>
      </c>
      <c r="CF117" s="19">
        <f t="shared" si="18"/>
        <v>0</v>
      </c>
      <c r="CG117" s="19">
        <f t="shared" si="18"/>
        <v>11302.6</v>
      </c>
      <c r="CH117" s="19">
        <f t="shared" si="18"/>
        <v>0</v>
      </c>
      <c r="CI117" s="19">
        <f t="shared" si="18"/>
        <v>0</v>
      </c>
      <c r="CJ117" s="19">
        <f t="shared" si="18"/>
        <v>25522</v>
      </c>
      <c r="CK117" s="19">
        <f t="shared" si="18"/>
        <v>19312.5</v>
      </c>
      <c r="CL117" s="19">
        <f t="shared" si="18"/>
        <v>16875</v>
      </c>
      <c r="CM117" s="19">
        <f t="shared" si="18"/>
        <v>16875</v>
      </c>
      <c r="CN117" s="19">
        <f t="shared" si="18"/>
        <v>22500</v>
      </c>
      <c r="CO117" s="19">
        <f t="shared" si="18"/>
        <v>20625</v>
      </c>
      <c r="CP117" s="19">
        <f t="shared" si="18"/>
        <v>13125</v>
      </c>
      <c r="CQ117" s="19">
        <f t="shared" si="18"/>
        <v>22500</v>
      </c>
      <c r="CR117" s="19">
        <f t="shared" si="18"/>
        <v>13125</v>
      </c>
      <c r="CS117" s="19">
        <f t="shared" si="18"/>
        <v>13125</v>
      </c>
      <c r="CT117" s="19">
        <f t="shared" si="18"/>
        <v>15000</v>
      </c>
      <c r="CU117" s="19">
        <f t="shared" si="18"/>
        <v>13125</v>
      </c>
      <c r="CV117" s="19">
        <f t="shared" si="18"/>
        <v>15000</v>
      </c>
      <c r="CW117" s="19">
        <f t="shared" si="18"/>
        <v>15432</v>
      </c>
      <c r="CX117" s="19">
        <f t="shared" si="18"/>
        <v>32793</v>
      </c>
      <c r="CY117" s="19">
        <f t="shared" si="18"/>
        <v>17553.899999999998</v>
      </c>
      <c r="CZ117" s="19">
        <f t="shared" si="18"/>
        <v>19290</v>
      </c>
      <c r="DA117" s="19">
        <f t="shared" si="18"/>
        <v>25077</v>
      </c>
      <c r="DB117" s="19">
        <f t="shared" si="16"/>
        <v>19290</v>
      </c>
      <c r="DC117" s="19">
        <f t="shared" si="16"/>
        <v>24112.5</v>
      </c>
      <c r="DD117" s="19">
        <f t="shared" si="16"/>
        <v>19290</v>
      </c>
      <c r="DE117" s="19">
        <f t="shared" si="16"/>
        <v>16975.2</v>
      </c>
      <c r="DF117" s="19">
        <f t="shared" si="16"/>
        <v>23148</v>
      </c>
      <c r="DG117" s="19">
        <f t="shared" si="16"/>
        <v>11381.1</v>
      </c>
      <c r="DH117" s="19">
        <f t="shared" si="16"/>
        <v>19290</v>
      </c>
      <c r="DI117" s="19">
        <f t="shared" si="16"/>
        <v>19660</v>
      </c>
      <c r="DJ117" s="19">
        <f t="shared" si="16"/>
        <v>25558</v>
      </c>
      <c r="DK117" s="19">
        <f t="shared" si="16"/>
        <v>19660</v>
      </c>
      <c r="DL117" s="19">
        <f t="shared" si="16"/>
        <v>24378.400000000001</v>
      </c>
      <c r="DM117" s="19">
        <f t="shared" si="16"/>
        <v>21626</v>
      </c>
      <c r="DN117" s="19">
        <f t="shared" si="16"/>
        <v>16121.2</v>
      </c>
      <c r="DO117" s="19">
        <f t="shared" si="16"/>
        <v>26344.400000000001</v>
      </c>
      <c r="DP117" s="19">
        <f t="shared" si="16"/>
        <v>10419.799999999999</v>
      </c>
      <c r="DR117" s="42" t="s">
        <v>101</v>
      </c>
      <c r="DT117" s="34" t="s">
        <v>326</v>
      </c>
      <c r="DU117" s="34">
        <v>8</v>
      </c>
      <c r="DW117" s="35">
        <f t="shared" si="13"/>
        <v>19290</v>
      </c>
      <c r="EB117" s="23"/>
      <c r="EK117" s="35"/>
      <c r="EL117" s="35"/>
      <c r="EM117" s="35"/>
      <c r="EN117" s="35"/>
      <c r="EO117" s="35"/>
      <c r="EP117" s="35"/>
    </row>
    <row r="118" spans="1:146" s="34" customFormat="1" x14ac:dyDescent="0.5">
      <c r="A118">
        <v>90744</v>
      </c>
      <c r="B118" t="s">
        <v>327</v>
      </c>
      <c r="C118" s="38" t="s">
        <v>108</v>
      </c>
      <c r="D118" s="19">
        <f t="shared" si="17"/>
        <v>94505</v>
      </c>
      <c r="E118" s="19">
        <f t="shared" si="17"/>
        <v>76772.5</v>
      </c>
      <c r="F118" s="19">
        <f t="shared" si="17"/>
        <v>76055</v>
      </c>
      <c r="G118" s="19">
        <f t="shared" si="17"/>
        <v>74107.5</v>
      </c>
      <c r="H118" s="19">
        <f t="shared" si="17"/>
        <v>62627.5</v>
      </c>
      <c r="I118" s="19">
        <f t="shared" si="17"/>
        <v>30135</v>
      </c>
      <c r="J118" s="19">
        <f t="shared" si="17"/>
        <v>29930</v>
      </c>
      <c r="K118" s="19">
        <f t="shared" si="17"/>
        <v>29007.5</v>
      </c>
      <c r="L118" s="19">
        <f t="shared" si="17"/>
        <v>30955</v>
      </c>
      <c r="M118" s="19">
        <f t="shared" si="17"/>
        <v>50840</v>
      </c>
      <c r="N118" s="19">
        <f t="shared" si="17"/>
        <v>54544.5</v>
      </c>
      <c r="O118" s="19">
        <f t="shared" si="17"/>
        <v>56097</v>
      </c>
      <c r="P118" s="19">
        <f t="shared" si="17"/>
        <v>56511</v>
      </c>
      <c r="Q118" s="19">
        <f t="shared" si="17"/>
        <v>43366.5</v>
      </c>
      <c r="R118" s="19">
        <f t="shared" si="17"/>
        <v>61168.5</v>
      </c>
      <c r="S118" s="19">
        <f t="shared" si="17"/>
        <v>51336</v>
      </c>
      <c r="T118" s="19">
        <f t="shared" si="17"/>
        <v>61686</v>
      </c>
      <c r="U118" s="19">
        <f t="shared" si="17"/>
        <v>50818.5</v>
      </c>
      <c r="V118" s="19">
        <f t="shared" si="17"/>
        <v>48334.5</v>
      </c>
      <c r="W118" s="19">
        <f t="shared" si="17"/>
        <v>51750</v>
      </c>
      <c r="X118" s="19">
        <f t="shared" si="17"/>
        <v>58270.5</v>
      </c>
      <c r="Y118" s="19">
        <f t="shared" si="17"/>
        <v>51957</v>
      </c>
      <c r="Z118" s="19">
        <f t="shared" si="17"/>
        <v>66861</v>
      </c>
      <c r="AA118" s="19">
        <f t="shared" si="17"/>
        <v>71247.199999999997</v>
      </c>
      <c r="AB118" s="19">
        <f t="shared" si="17"/>
        <v>74895.400000000009</v>
      </c>
      <c r="AC118" s="19">
        <f t="shared" si="17"/>
        <v>59873.4</v>
      </c>
      <c r="AD118" s="19">
        <f t="shared" si="17"/>
        <v>73285.900000000009</v>
      </c>
      <c r="AE118" s="19">
        <f t="shared" si="17"/>
        <v>75431.900000000009</v>
      </c>
      <c r="AF118" s="19">
        <f t="shared" si="17"/>
        <v>68886.600000000006</v>
      </c>
      <c r="AG118" s="19">
        <f t="shared" si="17"/>
        <v>50538.3</v>
      </c>
      <c r="AH118" s="19">
        <f t="shared" si="17"/>
        <v>40344.800000000003</v>
      </c>
      <c r="AI118" s="19">
        <f t="shared" si="17"/>
        <v>24571.7</v>
      </c>
      <c r="AJ118" s="19">
        <f t="shared" si="17"/>
        <v>29818.670000000002</v>
      </c>
      <c r="AK118" s="19">
        <f t="shared" si="17"/>
        <v>29507.5</v>
      </c>
      <c r="AL118" s="19">
        <f t="shared" si="17"/>
        <v>32024.899999999998</v>
      </c>
      <c r="AM118" s="19">
        <f t="shared" si="17"/>
        <v>19171.22</v>
      </c>
      <c r="AN118" s="19">
        <f t="shared" si="17"/>
        <v>66563.7</v>
      </c>
      <c r="AO118" s="19">
        <f t="shared" si="17"/>
        <v>38036.400000000001</v>
      </c>
      <c r="AP118" s="19">
        <f t="shared" si="17"/>
        <v>26570.829999999998</v>
      </c>
      <c r="AQ118" s="19">
        <f t="shared" si="17"/>
        <v>60442.9</v>
      </c>
      <c r="AR118" s="19">
        <f t="shared" si="17"/>
        <v>54977.9</v>
      </c>
      <c r="AS118" s="19">
        <f t="shared" si="17"/>
        <v>60552.2</v>
      </c>
      <c r="AT118" s="19">
        <f t="shared" si="17"/>
        <v>68640.399999999994</v>
      </c>
      <c r="AU118" s="19">
        <f t="shared" si="17"/>
        <v>45687.4</v>
      </c>
      <c r="AV118" s="19">
        <f t="shared" si="17"/>
        <v>46452.5</v>
      </c>
      <c r="AW118" s="19">
        <f t="shared" si="17"/>
        <v>85581.9</v>
      </c>
      <c r="AX118" s="19">
        <f t="shared" si="17"/>
        <v>90391.099999999991</v>
      </c>
      <c r="AY118" s="19">
        <f t="shared" si="17"/>
        <v>150834</v>
      </c>
      <c r="AZ118" s="19">
        <f t="shared" si="17"/>
        <v>46979.199999999997</v>
      </c>
      <c r="BA118" s="19">
        <f t="shared" si="17"/>
        <v>46314.400000000001</v>
      </c>
      <c r="BB118" s="19">
        <f t="shared" si="17"/>
        <v>48198</v>
      </c>
      <c r="BC118" s="19">
        <f t="shared" si="17"/>
        <v>45649.599999999999</v>
      </c>
      <c r="BD118" s="19">
        <f t="shared" si="17"/>
        <v>72130.8</v>
      </c>
      <c r="BE118" s="19">
        <f t="shared" si="17"/>
        <v>66480</v>
      </c>
      <c r="BF118" s="19">
        <f t="shared" si="17"/>
        <v>63156</v>
      </c>
      <c r="BG118" s="19">
        <f t="shared" si="17"/>
        <v>62269.599999999999</v>
      </c>
      <c r="BH118" s="19">
        <f t="shared" si="17"/>
        <v>70136.399999999994</v>
      </c>
      <c r="BI118" s="19">
        <f t="shared" si="17"/>
        <v>56508</v>
      </c>
      <c r="BJ118" s="19">
        <f t="shared" si="17"/>
        <v>72020</v>
      </c>
      <c r="BK118" s="19">
        <f t="shared" si="17"/>
        <v>94180</v>
      </c>
      <c r="BL118" s="19">
        <f t="shared" si="17"/>
        <v>94180</v>
      </c>
      <c r="BM118" s="19">
        <f t="shared" si="17"/>
        <v>55400</v>
      </c>
      <c r="BN118" s="19">
        <f t="shared" si="17"/>
        <v>49638.400000000001</v>
      </c>
      <c r="BO118" s="19">
        <f t="shared" si="17"/>
        <v>0</v>
      </c>
      <c r="BP118" s="19">
        <f t="shared" si="18"/>
        <v>49638.400000000001</v>
      </c>
      <c r="BQ118" s="19">
        <f t="shared" si="18"/>
        <v>49084.4</v>
      </c>
      <c r="BR118" s="19">
        <f t="shared" si="18"/>
        <v>48198</v>
      </c>
      <c r="BS118" s="19">
        <f t="shared" si="18"/>
        <v>44320</v>
      </c>
      <c r="BT118" s="19">
        <f t="shared" si="18"/>
        <v>44320</v>
      </c>
      <c r="BU118" s="19">
        <f t="shared" si="18"/>
        <v>38780</v>
      </c>
      <c r="BV118" s="19">
        <f t="shared" si="18"/>
        <v>47090</v>
      </c>
      <c r="BW118" s="19">
        <f t="shared" si="18"/>
        <v>49084.4</v>
      </c>
      <c r="BX118" s="19">
        <f t="shared" si="18"/>
        <v>48752</v>
      </c>
      <c r="BY118" s="19">
        <f t="shared" si="18"/>
        <v>51040</v>
      </c>
      <c r="BZ118" s="19">
        <f t="shared" si="18"/>
        <v>49880</v>
      </c>
      <c r="CA118" s="19">
        <f t="shared" si="18"/>
        <v>53592</v>
      </c>
      <c r="CB118" s="19">
        <f t="shared" si="18"/>
        <v>53476</v>
      </c>
      <c r="CC118" s="19">
        <f t="shared" si="18"/>
        <v>52896</v>
      </c>
      <c r="CD118" s="19">
        <f t="shared" si="18"/>
        <v>51968</v>
      </c>
      <c r="CE118" s="19">
        <f t="shared" si="18"/>
        <v>35960</v>
      </c>
      <c r="CF118" s="19">
        <f t="shared" si="18"/>
        <v>35960</v>
      </c>
      <c r="CG118" s="19">
        <f t="shared" si="18"/>
        <v>46400</v>
      </c>
      <c r="CH118" s="19">
        <f t="shared" si="18"/>
        <v>46400</v>
      </c>
      <c r="CI118" s="19">
        <f t="shared" si="18"/>
        <v>40600</v>
      </c>
      <c r="CJ118" s="19">
        <f t="shared" si="18"/>
        <v>52200</v>
      </c>
      <c r="CK118" s="19">
        <f t="shared" si="18"/>
        <v>49200</v>
      </c>
      <c r="CL118" s="19">
        <f t="shared" si="18"/>
        <v>55350</v>
      </c>
      <c r="CM118" s="19">
        <f t="shared" si="18"/>
        <v>0</v>
      </c>
      <c r="CN118" s="19">
        <f t="shared" si="18"/>
        <v>61500</v>
      </c>
      <c r="CO118" s="19">
        <f t="shared" si="18"/>
        <v>61500</v>
      </c>
      <c r="CP118" s="19">
        <f t="shared" si="18"/>
        <v>50430</v>
      </c>
      <c r="CQ118" s="19">
        <f t="shared" si="18"/>
        <v>54120</v>
      </c>
      <c r="CR118" s="19">
        <f t="shared" si="18"/>
        <v>45510</v>
      </c>
      <c r="CS118" s="19">
        <f t="shared" si="18"/>
        <v>55350</v>
      </c>
      <c r="CT118" s="19">
        <f t="shared" si="18"/>
        <v>41820</v>
      </c>
      <c r="CU118" s="19">
        <f t="shared" si="18"/>
        <v>46740</v>
      </c>
      <c r="CV118" s="19">
        <f t="shared" si="18"/>
        <v>0</v>
      </c>
      <c r="CW118" s="19">
        <f t="shared" si="18"/>
        <v>0</v>
      </c>
      <c r="CX118" s="19">
        <f t="shared" si="18"/>
        <v>0</v>
      </c>
      <c r="CY118" s="19">
        <f t="shared" si="18"/>
        <v>0</v>
      </c>
      <c r="CZ118" s="19">
        <f t="shared" si="18"/>
        <v>0</v>
      </c>
      <c r="DA118" s="19">
        <f t="shared" si="18"/>
        <v>0</v>
      </c>
      <c r="DB118" s="19">
        <f t="shared" si="16"/>
        <v>0</v>
      </c>
      <c r="DC118" s="19">
        <f t="shared" si="16"/>
        <v>0</v>
      </c>
      <c r="DD118" s="19">
        <f t="shared" si="16"/>
        <v>0</v>
      </c>
      <c r="DE118" s="19">
        <f t="shared" si="16"/>
        <v>0</v>
      </c>
      <c r="DF118" s="19">
        <f t="shared" si="16"/>
        <v>0</v>
      </c>
      <c r="DG118" s="19">
        <f t="shared" si="16"/>
        <v>0</v>
      </c>
      <c r="DH118" s="19">
        <f t="shared" si="16"/>
        <v>0</v>
      </c>
      <c r="DI118" s="19">
        <f t="shared" si="16"/>
        <v>0</v>
      </c>
      <c r="DJ118" s="19">
        <f t="shared" si="16"/>
        <v>0</v>
      </c>
      <c r="DK118" s="19">
        <f t="shared" si="16"/>
        <v>0</v>
      </c>
      <c r="DL118" s="19">
        <f t="shared" si="16"/>
        <v>0</v>
      </c>
      <c r="DM118" s="19">
        <f t="shared" si="16"/>
        <v>0</v>
      </c>
      <c r="DN118" s="19">
        <f t="shared" si="16"/>
        <v>0</v>
      </c>
      <c r="DO118" s="19">
        <f t="shared" si="16"/>
        <v>0</v>
      </c>
      <c r="DP118" s="19">
        <f t="shared" si="16"/>
        <v>0</v>
      </c>
      <c r="DR118" s="42" t="s">
        <v>101</v>
      </c>
      <c r="DU118" s="34">
        <v>9</v>
      </c>
      <c r="DW118" s="35">
        <f t="shared" si="13"/>
        <v>0</v>
      </c>
      <c r="EB118" s="23"/>
      <c r="EK118" s="35"/>
      <c r="EL118" s="35"/>
      <c r="EM118" s="35"/>
      <c r="EN118" s="35"/>
      <c r="EO118" s="35"/>
      <c r="EP118" s="35"/>
    </row>
    <row r="119" spans="1:146" s="34" customFormat="1" x14ac:dyDescent="0.5">
      <c r="A119">
        <v>90743</v>
      </c>
      <c r="B119" t="s">
        <v>34</v>
      </c>
      <c r="C119" s="38" t="s">
        <v>109</v>
      </c>
      <c r="D119" s="19">
        <f t="shared" si="17"/>
        <v>0</v>
      </c>
      <c r="E119" s="19">
        <f t="shared" si="17"/>
        <v>0</v>
      </c>
      <c r="F119" s="19">
        <f t="shared" si="17"/>
        <v>0</v>
      </c>
      <c r="G119" s="19">
        <f t="shared" si="17"/>
        <v>0</v>
      </c>
      <c r="H119" s="19">
        <f t="shared" si="17"/>
        <v>0</v>
      </c>
      <c r="I119" s="19">
        <f t="shared" si="17"/>
        <v>0</v>
      </c>
      <c r="J119" s="19">
        <f t="shared" si="17"/>
        <v>0</v>
      </c>
      <c r="K119" s="19">
        <f t="shared" si="17"/>
        <v>0</v>
      </c>
      <c r="L119" s="19">
        <f t="shared" si="17"/>
        <v>0</v>
      </c>
      <c r="M119" s="19">
        <f t="shared" si="17"/>
        <v>0</v>
      </c>
      <c r="N119" s="19">
        <f t="shared" si="17"/>
        <v>0</v>
      </c>
      <c r="O119" s="19">
        <f t="shared" si="17"/>
        <v>0</v>
      </c>
      <c r="P119" s="19">
        <f t="shared" si="17"/>
        <v>0</v>
      </c>
      <c r="Q119" s="19">
        <f t="shared" si="17"/>
        <v>0</v>
      </c>
      <c r="R119" s="19">
        <f t="shared" si="17"/>
        <v>3675</v>
      </c>
      <c r="S119" s="19">
        <f t="shared" si="17"/>
        <v>4725</v>
      </c>
      <c r="T119" s="19">
        <f t="shared" si="17"/>
        <v>4620</v>
      </c>
      <c r="U119" s="19">
        <f t="shared" si="17"/>
        <v>5250</v>
      </c>
      <c r="V119" s="19">
        <f t="shared" si="17"/>
        <v>4935</v>
      </c>
      <c r="W119" s="19">
        <f t="shared" si="17"/>
        <v>5565</v>
      </c>
      <c r="X119" s="19">
        <f t="shared" si="17"/>
        <v>7035</v>
      </c>
      <c r="Y119" s="19">
        <f t="shared" si="17"/>
        <v>4095</v>
      </c>
      <c r="Z119" s="19">
        <f t="shared" si="17"/>
        <v>7350</v>
      </c>
      <c r="AA119" s="19">
        <f t="shared" si="17"/>
        <v>8170</v>
      </c>
      <c r="AB119" s="19">
        <f t="shared" si="17"/>
        <v>7740</v>
      </c>
      <c r="AC119" s="19">
        <f t="shared" si="17"/>
        <v>5590</v>
      </c>
      <c r="AD119" s="19">
        <f t="shared" si="17"/>
        <v>6450</v>
      </c>
      <c r="AE119" s="19">
        <f t="shared" si="17"/>
        <v>8062.5</v>
      </c>
      <c r="AF119" s="19">
        <f t="shared" si="17"/>
        <v>8922.5</v>
      </c>
      <c r="AG119" s="19">
        <f t="shared" si="17"/>
        <v>3977.5</v>
      </c>
      <c r="AH119" s="19">
        <f t="shared" si="17"/>
        <v>3870</v>
      </c>
      <c r="AI119" s="19">
        <f t="shared" si="17"/>
        <v>2795</v>
      </c>
      <c r="AJ119" s="19">
        <f t="shared" si="17"/>
        <v>5912.5</v>
      </c>
      <c r="AK119" s="19">
        <f t="shared" si="17"/>
        <v>2365</v>
      </c>
      <c r="AL119" s="19">
        <f t="shared" si="17"/>
        <v>2200</v>
      </c>
      <c r="AM119" s="19">
        <f t="shared" si="17"/>
        <v>2530</v>
      </c>
      <c r="AN119" s="19">
        <f t="shared" si="17"/>
        <v>4730</v>
      </c>
      <c r="AO119" s="19">
        <f t="shared" si="17"/>
        <v>2750</v>
      </c>
      <c r="AP119" s="19">
        <f t="shared" si="17"/>
        <v>2970</v>
      </c>
      <c r="AQ119" s="19">
        <f t="shared" si="17"/>
        <v>4620</v>
      </c>
      <c r="AR119" s="19">
        <f t="shared" si="17"/>
        <v>4400</v>
      </c>
      <c r="AS119" s="19">
        <f t="shared" si="17"/>
        <v>0</v>
      </c>
      <c r="AT119" s="19">
        <f t="shared" si="17"/>
        <v>9900</v>
      </c>
      <c r="AU119" s="19">
        <f t="shared" si="17"/>
        <v>3300</v>
      </c>
      <c r="AV119" s="19">
        <f t="shared" si="17"/>
        <v>3960</v>
      </c>
      <c r="AW119" s="19">
        <f t="shared" si="17"/>
        <v>3410</v>
      </c>
      <c r="AX119" s="19">
        <f t="shared" si="17"/>
        <v>3850</v>
      </c>
      <c r="AY119" s="19">
        <f t="shared" si="17"/>
        <v>3520</v>
      </c>
      <c r="AZ119" s="19">
        <f t="shared" si="17"/>
        <v>3850</v>
      </c>
      <c r="BA119" s="19">
        <f t="shared" si="17"/>
        <v>3300</v>
      </c>
      <c r="BB119" s="19">
        <f t="shared" si="17"/>
        <v>3960</v>
      </c>
      <c r="BC119" s="19">
        <f t="shared" si="17"/>
        <v>3410</v>
      </c>
      <c r="BD119" s="19">
        <f t="shared" si="17"/>
        <v>3850</v>
      </c>
      <c r="BE119" s="19">
        <f t="shared" si="17"/>
        <v>5940</v>
      </c>
      <c r="BF119" s="19">
        <f t="shared" si="17"/>
        <v>5610</v>
      </c>
      <c r="BG119" s="19">
        <f t="shared" si="17"/>
        <v>4840</v>
      </c>
      <c r="BH119" s="19">
        <f t="shared" si="17"/>
        <v>6160</v>
      </c>
      <c r="BI119" s="19">
        <f t="shared" si="17"/>
        <v>3630</v>
      </c>
      <c r="BJ119" s="19">
        <f t="shared" si="17"/>
        <v>7700</v>
      </c>
      <c r="BK119" s="19">
        <f t="shared" si="17"/>
        <v>11000</v>
      </c>
      <c r="BL119" s="19">
        <f t="shared" si="17"/>
        <v>7050</v>
      </c>
      <c r="BM119" s="19">
        <f t="shared" si="17"/>
        <v>7050</v>
      </c>
      <c r="BN119" s="19">
        <f t="shared" si="17"/>
        <v>4465</v>
      </c>
      <c r="BO119" s="19">
        <f t="shared" ref="BO119:CA122" si="19">+BO21*BO71</f>
        <v>0</v>
      </c>
      <c r="BP119" s="19">
        <f t="shared" si="19"/>
        <v>4465</v>
      </c>
      <c r="BQ119" s="19">
        <f t="shared" si="19"/>
        <v>4230</v>
      </c>
      <c r="BR119" s="19">
        <f t="shared" si="19"/>
        <v>3877.5</v>
      </c>
      <c r="BS119" s="19">
        <f t="shared" si="19"/>
        <v>4230</v>
      </c>
      <c r="BT119" s="19">
        <f t="shared" si="19"/>
        <v>3642.5</v>
      </c>
      <c r="BU119" s="19">
        <f t="shared" si="19"/>
        <v>4347.5</v>
      </c>
      <c r="BV119" s="19">
        <f t="shared" si="19"/>
        <v>3760</v>
      </c>
      <c r="BW119" s="19">
        <f t="shared" si="19"/>
        <v>4230</v>
      </c>
      <c r="BX119" s="19">
        <f t="shared" si="19"/>
        <v>3877.5</v>
      </c>
      <c r="BY119" s="19">
        <f t="shared" si="19"/>
        <v>4428</v>
      </c>
      <c r="BZ119" s="19">
        <f t="shared" si="19"/>
        <v>3813</v>
      </c>
      <c r="CA119" s="19">
        <f t="shared" si="19"/>
        <v>0</v>
      </c>
      <c r="CB119" s="19">
        <f t="shared" si="18"/>
        <v>0</v>
      </c>
      <c r="CC119" s="19">
        <f t="shared" si="18"/>
        <v>0</v>
      </c>
      <c r="CD119" s="19">
        <f t="shared" si="18"/>
        <v>0</v>
      </c>
      <c r="CE119" s="19">
        <f t="shared" si="18"/>
        <v>4305</v>
      </c>
      <c r="CF119" s="19">
        <f t="shared" si="18"/>
        <v>0</v>
      </c>
      <c r="CG119" s="19">
        <f t="shared" si="18"/>
        <v>7380</v>
      </c>
      <c r="CH119" s="19">
        <f t="shared" si="18"/>
        <v>5227.5</v>
      </c>
      <c r="CI119" s="19">
        <f t="shared" si="18"/>
        <v>4551</v>
      </c>
      <c r="CJ119" s="19">
        <f t="shared" si="18"/>
        <v>8610</v>
      </c>
      <c r="CK119" s="19">
        <f t="shared" si="18"/>
        <v>4920</v>
      </c>
      <c r="CL119" s="19">
        <f t="shared" si="18"/>
        <v>8610</v>
      </c>
      <c r="CM119" s="19">
        <f t="shared" si="18"/>
        <v>7995.0000000000009</v>
      </c>
      <c r="CN119" s="19">
        <f t="shared" si="18"/>
        <v>0</v>
      </c>
      <c r="CO119" s="19">
        <f t="shared" si="18"/>
        <v>0</v>
      </c>
      <c r="CP119" s="19">
        <f t="shared" si="18"/>
        <v>0</v>
      </c>
      <c r="CQ119" s="19">
        <f t="shared" si="18"/>
        <v>0</v>
      </c>
      <c r="CR119" s="19">
        <f t="shared" si="18"/>
        <v>0</v>
      </c>
      <c r="CS119" s="19">
        <f t="shared" si="18"/>
        <v>0</v>
      </c>
      <c r="CT119" s="19">
        <f t="shared" si="18"/>
        <v>0</v>
      </c>
      <c r="CU119" s="19">
        <f t="shared" si="18"/>
        <v>0</v>
      </c>
      <c r="CV119" s="19">
        <f t="shared" si="18"/>
        <v>0</v>
      </c>
      <c r="CW119" s="19">
        <f t="shared" si="18"/>
        <v>0</v>
      </c>
      <c r="CX119" s="19">
        <f t="shared" si="18"/>
        <v>0</v>
      </c>
      <c r="CY119" s="19">
        <f t="shared" si="18"/>
        <v>0</v>
      </c>
      <c r="CZ119" s="19">
        <f t="shared" si="18"/>
        <v>0</v>
      </c>
      <c r="DA119" s="19">
        <f t="shared" si="18"/>
        <v>0</v>
      </c>
      <c r="DB119" s="19">
        <f t="shared" si="16"/>
        <v>0</v>
      </c>
      <c r="DC119" s="19">
        <f t="shared" si="16"/>
        <v>0</v>
      </c>
      <c r="DD119" s="19">
        <f t="shared" si="16"/>
        <v>0</v>
      </c>
      <c r="DE119" s="19">
        <f t="shared" si="16"/>
        <v>0</v>
      </c>
      <c r="DF119" s="19">
        <f t="shared" si="16"/>
        <v>0</v>
      </c>
      <c r="DG119" s="19">
        <f t="shared" si="16"/>
        <v>0</v>
      </c>
      <c r="DH119" s="19">
        <f t="shared" si="16"/>
        <v>0</v>
      </c>
      <c r="DI119" s="19">
        <f t="shared" si="16"/>
        <v>0</v>
      </c>
      <c r="DJ119" s="19">
        <f t="shared" si="16"/>
        <v>0</v>
      </c>
      <c r="DK119" s="19">
        <f t="shared" si="16"/>
        <v>0</v>
      </c>
      <c r="DL119" s="19">
        <f t="shared" si="16"/>
        <v>0</v>
      </c>
      <c r="DM119" s="19">
        <f t="shared" si="16"/>
        <v>0</v>
      </c>
      <c r="DN119" s="19">
        <f t="shared" si="16"/>
        <v>0</v>
      </c>
      <c r="DO119" s="19">
        <f t="shared" si="16"/>
        <v>0</v>
      </c>
      <c r="DP119" s="19">
        <f t="shared" si="16"/>
        <v>0</v>
      </c>
      <c r="DR119" s="42"/>
      <c r="DU119" s="34">
        <v>10</v>
      </c>
      <c r="DW119" s="35">
        <f t="shared" si="13"/>
        <v>0</v>
      </c>
      <c r="EB119" s="23"/>
      <c r="EK119" s="35"/>
      <c r="EL119" s="35"/>
      <c r="EM119" s="35"/>
      <c r="EN119" s="35"/>
      <c r="EO119" s="35"/>
      <c r="EP119" s="35"/>
    </row>
    <row r="120" spans="1:146" s="34" customFormat="1" x14ac:dyDescent="0.5">
      <c r="A120">
        <v>90748</v>
      </c>
      <c r="B120" t="s">
        <v>35</v>
      </c>
      <c r="C120" s="38" t="s">
        <v>110</v>
      </c>
      <c r="D120" s="19">
        <f t="shared" ref="D120:BO122" si="20">+D22*D72</f>
        <v>0</v>
      </c>
      <c r="E120" s="19">
        <f t="shared" si="20"/>
        <v>0</v>
      </c>
      <c r="F120" s="19">
        <f t="shared" si="20"/>
        <v>0</v>
      </c>
      <c r="G120" s="19">
        <f t="shared" si="20"/>
        <v>0</v>
      </c>
      <c r="H120" s="19">
        <f t="shared" si="20"/>
        <v>0</v>
      </c>
      <c r="I120" s="19">
        <f t="shared" si="20"/>
        <v>0</v>
      </c>
      <c r="J120" s="19">
        <f t="shared" si="20"/>
        <v>0</v>
      </c>
      <c r="K120" s="19">
        <f t="shared" si="20"/>
        <v>0</v>
      </c>
      <c r="L120" s="19">
        <f t="shared" si="20"/>
        <v>0</v>
      </c>
      <c r="M120" s="19">
        <f t="shared" si="20"/>
        <v>0</v>
      </c>
      <c r="N120" s="19">
        <f t="shared" si="20"/>
        <v>0</v>
      </c>
      <c r="O120" s="19">
        <f t="shared" si="20"/>
        <v>0</v>
      </c>
      <c r="P120" s="19">
        <f t="shared" si="20"/>
        <v>0</v>
      </c>
      <c r="Q120" s="19">
        <f t="shared" si="20"/>
        <v>0</v>
      </c>
      <c r="R120" s="19">
        <f t="shared" si="20"/>
        <v>2655</v>
      </c>
      <c r="S120" s="19">
        <f t="shared" si="20"/>
        <v>3835</v>
      </c>
      <c r="T120" s="19">
        <f t="shared" si="20"/>
        <v>2655</v>
      </c>
      <c r="U120" s="19">
        <f t="shared" si="20"/>
        <v>0</v>
      </c>
      <c r="V120" s="19">
        <f t="shared" si="20"/>
        <v>0</v>
      </c>
      <c r="W120" s="19">
        <f t="shared" si="20"/>
        <v>0</v>
      </c>
      <c r="X120" s="19">
        <f t="shared" si="20"/>
        <v>0</v>
      </c>
      <c r="Y120" s="19">
        <f t="shared" si="20"/>
        <v>0</v>
      </c>
      <c r="Z120" s="19">
        <f t="shared" si="20"/>
        <v>0</v>
      </c>
      <c r="AA120" s="19">
        <f t="shared" si="20"/>
        <v>0</v>
      </c>
      <c r="AB120" s="19">
        <f t="shared" si="20"/>
        <v>0</v>
      </c>
      <c r="AC120" s="19">
        <f t="shared" si="20"/>
        <v>0</v>
      </c>
      <c r="AD120" s="19">
        <f t="shared" si="20"/>
        <v>0</v>
      </c>
      <c r="AE120" s="19">
        <f t="shared" si="20"/>
        <v>246</v>
      </c>
      <c r="AF120" s="19">
        <f t="shared" si="20"/>
        <v>0</v>
      </c>
      <c r="AG120" s="19">
        <f t="shared" si="20"/>
        <v>0</v>
      </c>
      <c r="AH120" s="19">
        <f t="shared" si="20"/>
        <v>0</v>
      </c>
      <c r="AI120" s="19">
        <f t="shared" si="20"/>
        <v>0</v>
      </c>
      <c r="AJ120" s="19">
        <f t="shared" si="20"/>
        <v>0</v>
      </c>
      <c r="AK120" s="19">
        <f t="shared" si="20"/>
        <v>0</v>
      </c>
      <c r="AL120" s="19">
        <f t="shared" si="20"/>
        <v>0</v>
      </c>
      <c r="AM120" s="19">
        <f t="shared" si="20"/>
        <v>0</v>
      </c>
      <c r="AN120" s="19">
        <f t="shared" si="20"/>
        <v>0</v>
      </c>
      <c r="AO120" s="19">
        <f t="shared" si="20"/>
        <v>0</v>
      </c>
      <c r="AP120" s="19">
        <f t="shared" si="20"/>
        <v>0</v>
      </c>
      <c r="AQ120" s="19">
        <f t="shared" si="20"/>
        <v>0</v>
      </c>
      <c r="AR120" s="19">
        <f t="shared" si="20"/>
        <v>0</v>
      </c>
      <c r="AS120" s="19">
        <f t="shared" si="20"/>
        <v>0</v>
      </c>
      <c r="AT120" s="19">
        <f t="shared" si="20"/>
        <v>0</v>
      </c>
      <c r="AU120" s="19">
        <f t="shared" si="20"/>
        <v>0</v>
      </c>
      <c r="AV120" s="19">
        <f t="shared" si="20"/>
        <v>0</v>
      </c>
      <c r="AW120" s="19">
        <f t="shared" si="20"/>
        <v>0</v>
      </c>
      <c r="AX120" s="19">
        <f t="shared" si="20"/>
        <v>0</v>
      </c>
      <c r="AY120" s="19">
        <f t="shared" si="20"/>
        <v>0</v>
      </c>
      <c r="AZ120" s="19">
        <f t="shared" si="20"/>
        <v>0</v>
      </c>
      <c r="BA120" s="19">
        <f t="shared" si="20"/>
        <v>0</v>
      </c>
      <c r="BB120" s="19">
        <f t="shared" si="20"/>
        <v>0</v>
      </c>
      <c r="BC120" s="19">
        <f t="shared" si="20"/>
        <v>0</v>
      </c>
      <c r="BD120" s="19">
        <f t="shared" si="20"/>
        <v>0</v>
      </c>
      <c r="BE120" s="19">
        <f t="shared" si="20"/>
        <v>0</v>
      </c>
      <c r="BF120" s="19">
        <f t="shared" si="20"/>
        <v>0</v>
      </c>
      <c r="BG120" s="19">
        <f t="shared" si="20"/>
        <v>0</v>
      </c>
      <c r="BH120" s="19">
        <f t="shared" si="20"/>
        <v>0</v>
      </c>
      <c r="BI120" s="19">
        <f t="shared" si="20"/>
        <v>0</v>
      </c>
      <c r="BJ120" s="19">
        <f t="shared" si="20"/>
        <v>0</v>
      </c>
      <c r="BK120" s="19">
        <f t="shared" si="20"/>
        <v>0</v>
      </c>
      <c r="BL120" s="19">
        <f t="shared" si="20"/>
        <v>0</v>
      </c>
      <c r="BM120" s="19">
        <f t="shared" si="20"/>
        <v>0</v>
      </c>
      <c r="BN120" s="19">
        <f t="shared" si="20"/>
        <v>0</v>
      </c>
      <c r="BO120" s="19">
        <f t="shared" si="20"/>
        <v>0</v>
      </c>
      <c r="BP120" s="19">
        <f t="shared" si="19"/>
        <v>0</v>
      </c>
      <c r="BQ120" s="19">
        <f t="shared" si="19"/>
        <v>0</v>
      </c>
      <c r="BR120" s="19">
        <f t="shared" si="19"/>
        <v>0</v>
      </c>
      <c r="BS120" s="19">
        <f t="shared" si="19"/>
        <v>0</v>
      </c>
      <c r="BT120" s="19">
        <f t="shared" si="19"/>
        <v>0</v>
      </c>
      <c r="BU120" s="19">
        <f t="shared" si="19"/>
        <v>0</v>
      </c>
      <c r="BV120" s="19">
        <f t="shared" si="19"/>
        <v>0</v>
      </c>
      <c r="BW120" s="19">
        <f t="shared" si="19"/>
        <v>0</v>
      </c>
      <c r="BX120" s="19">
        <f t="shared" si="19"/>
        <v>0</v>
      </c>
      <c r="BY120" s="19">
        <f t="shared" si="19"/>
        <v>0</v>
      </c>
      <c r="BZ120" s="19">
        <f t="shared" si="19"/>
        <v>0</v>
      </c>
      <c r="CA120" s="19">
        <f t="shared" si="19"/>
        <v>0</v>
      </c>
      <c r="CB120" s="19">
        <f t="shared" si="18"/>
        <v>0</v>
      </c>
      <c r="CC120" s="19">
        <f t="shared" si="18"/>
        <v>0</v>
      </c>
      <c r="CD120" s="19">
        <f t="shared" si="18"/>
        <v>0</v>
      </c>
      <c r="CE120" s="19">
        <f t="shared" si="18"/>
        <v>0</v>
      </c>
      <c r="CF120" s="19">
        <f t="shared" si="18"/>
        <v>0</v>
      </c>
      <c r="CG120" s="19">
        <f t="shared" si="18"/>
        <v>0</v>
      </c>
      <c r="CH120" s="19">
        <f t="shared" si="18"/>
        <v>0</v>
      </c>
      <c r="CI120" s="19">
        <f t="shared" si="18"/>
        <v>0</v>
      </c>
      <c r="CJ120" s="19">
        <f t="shared" si="18"/>
        <v>0</v>
      </c>
      <c r="CK120" s="19">
        <f t="shared" si="18"/>
        <v>0</v>
      </c>
      <c r="CL120" s="19">
        <f t="shared" si="18"/>
        <v>0</v>
      </c>
      <c r="CM120" s="19">
        <f t="shared" si="18"/>
        <v>0</v>
      </c>
      <c r="CN120" s="19">
        <f t="shared" si="18"/>
        <v>0</v>
      </c>
      <c r="CO120" s="19">
        <f t="shared" si="18"/>
        <v>0</v>
      </c>
      <c r="CP120" s="19">
        <f t="shared" si="18"/>
        <v>0</v>
      </c>
      <c r="CQ120" s="19">
        <f t="shared" si="18"/>
        <v>0</v>
      </c>
      <c r="CR120" s="19">
        <f t="shared" ref="CR120:DO120" si="21">+CR22*CR74</f>
        <v>21743</v>
      </c>
      <c r="CS120" s="19">
        <f t="shared" si="21"/>
        <v>21743</v>
      </c>
      <c r="CT120" s="19">
        <f t="shared" si="21"/>
        <v>21743</v>
      </c>
      <c r="CU120" s="19">
        <f t="shared" si="21"/>
        <v>20464</v>
      </c>
      <c r="CV120" s="19">
        <f t="shared" si="21"/>
        <v>19185</v>
      </c>
      <c r="CW120" s="19">
        <f t="shared" si="21"/>
        <v>22253</v>
      </c>
      <c r="CX120" s="19">
        <f t="shared" si="21"/>
        <v>23562</v>
      </c>
      <c r="CY120" s="19">
        <f t="shared" si="21"/>
        <v>0</v>
      </c>
      <c r="CZ120" s="19">
        <f t="shared" si="21"/>
        <v>22253</v>
      </c>
      <c r="DA120" s="19">
        <f t="shared" si="21"/>
        <v>0</v>
      </c>
      <c r="DB120" s="19">
        <f t="shared" si="21"/>
        <v>0</v>
      </c>
      <c r="DC120" s="19">
        <f t="shared" si="21"/>
        <v>24871</v>
      </c>
      <c r="DD120" s="19">
        <f t="shared" si="21"/>
        <v>17802.400000000001</v>
      </c>
      <c r="DE120" s="19">
        <f t="shared" si="21"/>
        <v>19111.400000000001</v>
      </c>
      <c r="DF120" s="19">
        <f t="shared" si="21"/>
        <v>27489</v>
      </c>
      <c r="DG120" s="19">
        <f t="shared" si="21"/>
        <v>19635</v>
      </c>
      <c r="DH120" s="19">
        <f t="shared" si="21"/>
        <v>22253</v>
      </c>
      <c r="DI120" s="19">
        <f t="shared" si="21"/>
        <v>0</v>
      </c>
      <c r="DJ120" s="19">
        <f t="shared" si="21"/>
        <v>23778</v>
      </c>
      <c r="DK120" s="19">
        <f t="shared" si="21"/>
        <v>0</v>
      </c>
      <c r="DL120" s="19">
        <f t="shared" si="21"/>
        <v>0</v>
      </c>
      <c r="DM120" s="19">
        <f t="shared" si="21"/>
        <v>0</v>
      </c>
      <c r="DN120" s="19">
        <f t="shared" si="21"/>
        <v>0</v>
      </c>
      <c r="DO120" s="19">
        <f t="shared" si="21"/>
        <v>0</v>
      </c>
      <c r="DP120" s="19">
        <f>+DP22*DP74</f>
        <v>0</v>
      </c>
      <c r="DR120" s="42"/>
      <c r="DU120" s="34">
        <v>11</v>
      </c>
      <c r="DW120" s="35">
        <f t="shared" si="13"/>
        <v>0</v>
      </c>
      <c r="EB120" s="23"/>
      <c r="EK120" s="35"/>
      <c r="EL120" s="35"/>
      <c r="EM120" s="35"/>
      <c r="EN120" s="35"/>
      <c r="EO120" s="35"/>
      <c r="EP120" s="35"/>
    </row>
    <row r="121" spans="1:146" s="34" customFormat="1" x14ac:dyDescent="0.5">
      <c r="A121">
        <v>90648</v>
      </c>
      <c r="B121" t="s">
        <v>328</v>
      </c>
      <c r="C121" s="38" t="s">
        <v>111</v>
      </c>
      <c r="D121" s="19">
        <f t="shared" si="20"/>
        <v>37748.25</v>
      </c>
      <c r="E121" s="19">
        <f t="shared" si="20"/>
        <v>18543</v>
      </c>
      <c r="F121" s="19">
        <f t="shared" si="20"/>
        <v>50198.55</v>
      </c>
      <c r="G121" s="19">
        <f t="shared" si="20"/>
        <v>47770.3</v>
      </c>
      <c r="H121" s="19">
        <f t="shared" si="20"/>
        <v>38057.300000000003</v>
      </c>
      <c r="I121" s="19">
        <f t="shared" si="20"/>
        <v>52891.7</v>
      </c>
      <c r="J121" s="19">
        <f t="shared" si="20"/>
        <v>53907.15</v>
      </c>
      <c r="K121" s="19">
        <f t="shared" si="20"/>
        <v>48300.1</v>
      </c>
      <c r="L121" s="19">
        <f t="shared" si="20"/>
        <v>40927.050000000003</v>
      </c>
      <c r="M121" s="19">
        <f t="shared" si="20"/>
        <v>41501</v>
      </c>
      <c r="N121" s="19">
        <f t="shared" si="20"/>
        <v>37440</v>
      </c>
      <c r="O121" s="19">
        <f t="shared" si="20"/>
        <v>50535</v>
      </c>
      <c r="P121" s="19">
        <f t="shared" si="20"/>
        <v>42570</v>
      </c>
      <c r="Q121" s="19">
        <f t="shared" si="20"/>
        <v>37440</v>
      </c>
      <c r="R121" s="19">
        <f t="shared" si="20"/>
        <v>38475</v>
      </c>
      <c r="S121" s="19">
        <f t="shared" si="20"/>
        <v>34920</v>
      </c>
      <c r="T121" s="19">
        <f t="shared" si="20"/>
        <v>37440</v>
      </c>
      <c r="U121" s="19">
        <f t="shared" si="20"/>
        <v>28575</v>
      </c>
      <c r="V121" s="19">
        <f t="shared" si="20"/>
        <v>22500</v>
      </c>
      <c r="W121" s="19">
        <f t="shared" si="20"/>
        <v>22500</v>
      </c>
      <c r="X121" s="19">
        <f t="shared" si="20"/>
        <v>22770</v>
      </c>
      <c r="Y121" s="19">
        <f t="shared" si="20"/>
        <v>22860</v>
      </c>
      <c r="Z121" s="19">
        <f t="shared" si="20"/>
        <v>27000</v>
      </c>
      <c r="AA121" s="19">
        <f t="shared" si="20"/>
        <v>29991.999999999996</v>
      </c>
      <c r="AB121" s="19">
        <f t="shared" si="20"/>
        <v>35512</v>
      </c>
      <c r="AC121" s="19">
        <f t="shared" si="20"/>
        <v>34546</v>
      </c>
      <c r="AD121" s="19">
        <f t="shared" si="20"/>
        <v>36800</v>
      </c>
      <c r="AE121" s="19">
        <f t="shared" si="20"/>
        <v>42274</v>
      </c>
      <c r="AF121" s="19">
        <f t="shared" si="20"/>
        <v>48115.999999999993</v>
      </c>
      <c r="AG121" s="19">
        <f t="shared" si="20"/>
        <v>148994</v>
      </c>
      <c r="AH121" s="19">
        <f t="shared" si="20"/>
        <v>35144</v>
      </c>
      <c r="AI121" s="19">
        <f t="shared" si="20"/>
        <v>39468</v>
      </c>
      <c r="AJ121" s="19">
        <f t="shared" si="20"/>
        <v>113178.4</v>
      </c>
      <c r="AK121" s="19">
        <f t="shared" si="20"/>
        <v>163346</v>
      </c>
      <c r="AL121" s="19">
        <f t="shared" si="20"/>
        <v>43291.199999999997</v>
      </c>
      <c r="AM121" s="19">
        <f t="shared" si="20"/>
        <v>91723.23</v>
      </c>
      <c r="AN121" s="19">
        <f t="shared" si="20"/>
        <v>102816.6</v>
      </c>
      <c r="AO121" s="19">
        <f t="shared" si="20"/>
        <v>163088.4</v>
      </c>
      <c r="AP121" s="19">
        <f t="shared" si="20"/>
        <v>61801.919999999998</v>
      </c>
      <c r="AQ121" s="19">
        <f t="shared" si="20"/>
        <v>0</v>
      </c>
      <c r="AR121" s="19">
        <f t="shared" si="20"/>
        <v>0</v>
      </c>
      <c r="AS121" s="19">
        <f t="shared" si="20"/>
        <v>0</v>
      </c>
      <c r="AT121" s="19">
        <f t="shared" si="20"/>
        <v>0</v>
      </c>
      <c r="AU121" s="19">
        <f t="shared" si="20"/>
        <v>0</v>
      </c>
      <c r="AV121" s="19">
        <f t="shared" si="20"/>
        <v>0</v>
      </c>
      <c r="AW121" s="19">
        <f t="shared" si="20"/>
        <v>71841</v>
      </c>
      <c r="AX121" s="19">
        <f t="shared" si="20"/>
        <v>73427.100000000006</v>
      </c>
      <c r="AY121" s="19">
        <f t="shared" si="20"/>
        <v>71467.8</v>
      </c>
      <c r="AZ121" s="19">
        <f t="shared" si="20"/>
        <v>73663.199999999997</v>
      </c>
      <c r="BA121" s="19">
        <f t="shared" si="20"/>
        <v>71697.599999999991</v>
      </c>
      <c r="BB121" s="19">
        <f t="shared" si="20"/>
        <v>73850.399999999994</v>
      </c>
      <c r="BC121" s="19">
        <f t="shared" si="20"/>
        <v>72072</v>
      </c>
      <c r="BD121" s="19">
        <f t="shared" si="20"/>
        <v>73663.199999999997</v>
      </c>
      <c r="BE121" s="19">
        <f t="shared" si="20"/>
        <v>31262.399999999998</v>
      </c>
      <c r="BF121" s="19">
        <f t="shared" si="20"/>
        <v>23400</v>
      </c>
      <c r="BG121" s="19">
        <f t="shared" si="20"/>
        <v>23212.799999999999</v>
      </c>
      <c r="BH121" s="19">
        <f t="shared" si="20"/>
        <v>32759.999999999996</v>
      </c>
      <c r="BI121" s="19">
        <f t="shared" si="20"/>
        <v>23400</v>
      </c>
      <c r="BJ121" s="19">
        <f t="shared" si="20"/>
        <v>65519.999999999993</v>
      </c>
      <c r="BK121" s="19">
        <f t="shared" si="20"/>
        <v>84240</v>
      </c>
      <c r="BL121" s="19">
        <f t="shared" si="20"/>
        <v>75600</v>
      </c>
      <c r="BM121" s="19">
        <f t="shared" si="20"/>
        <v>66150</v>
      </c>
      <c r="BN121" s="19">
        <f t="shared" si="20"/>
        <v>76734</v>
      </c>
      <c r="BO121" s="19">
        <f t="shared" si="20"/>
        <v>0</v>
      </c>
      <c r="BP121" s="19">
        <f t="shared" si="19"/>
        <v>76734</v>
      </c>
      <c r="BQ121" s="19">
        <f t="shared" si="19"/>
        <v>72765</v>
      </c>
      <c r="BR121" s="19">
        <f t="shared" si="19"/>
        <v>74560.5</v>
      </c>
      <c r="BS121" s="19">
        <f t="shared" si="19"/>
        <v>62369.999999999993</v>
      </c>
      <c r="BT121" s="19">
        <f t="shared" si="19"/>
        <v>47250</v>
      </c>
      <c r="BU121" s="19">
        <f t="shared" si="19"/>
        <v>80325</v>
      </c>
      <c r="BV121" s="19">
        <f t="shared" si="19"/>
        <v>0</v>
      </c>
      <c r="BW121" s="19">
        <f t="shared" si="19"/>
        <v>0</v>
      </c>
      <c r="BX121" s="19">
        <f t="shared" si="19"/>
        <v>0</v>
      </c>
      <c r="BY121" s="19">
        <f t="shared" si="19"/>
        <v>0</v>
      </c>
      <c r="BZ121" s="19">
        <f t="shared" si="19"/>
        <v>0</v>
      </c>
      <c r="CA121" s="19">
        <f t="shared" si="19"/>
        <v>0</v>
      </c>
      <c r="CB121" s="19">
        <f t="shared" si="18"/>
        <v>0</v>
      </c>
      <c r="CC121" s="19">
        <f t="shared" si="18"/>
        <v>0</v>
      </c>
      <c r="CD121" s="19">
        <f t="shared" si="18"/>
        <v>0</v>
      </c>
      <c r="CE121" s="19">
        <f t="shared" si="18"/>
        <v>0</v>
      </c>
      <c r="CF121" s="19">
        <f t="shared" si="18"/>
        <v>0</v>
      </c>
      <c r="CG121" s="19">
        <f t="shared" si="18"/>
        <v>66850</v>
      </c>
      <c r="CH121" s="19">
        <f t="shared" si="18"/>
        <v>66850</v>
      </c>
      <c r="CI121" s="19">
        <f t="shared" si="18"/>
        <v>47750</v>
      </c>
      <c r="CJ121" s="19">
        <f t="shared" si="18"/>
        <v>66850</v>
      </c>
      <c r="CK121" s="19">
        <f t="shared" si="18"/>
        <v>57300.000000000007</v>
      </c>
      <c r="CL121" s="19">
        <f t="shared" si="18"/>
        <v>47750</v>
      </c>
      <c r="CM121" s="19">
        <f t="shared" si="18"/>
        <v>52525.000000000007</v>
      </c>
      <c r="CN121" s="19">
        <f t="shared" si="18"/>
        <v>59210.000000000007</v>
      </c>
      <c r="CO121" s="19">
        <f t="shared" si="18"/>
        <v>57300.000000000007</v>
      </c>
      <c r="CP121" s="19">
        <f t="shared" si="18"/>
        <v>53480.000000000007</v>
      </c>
      <c r="CQ121" s="19">
        <f t="shared" si="18"/>
        <v>55390.000000000007</v>
      </c>
      <c r="CR121" s="19">
        <f t="shared" si="18"/>
        <v>41065</v>
      </c>
      <c r="CS121" s="19">
        <f t="shared" si="18"/>
        <v>42975</v>
      </c>
      <c r="CT121" s="19">
        <f t="shared" si="18"/>
        <v>44885</v>
      </c>
      <c r="CU121" s="19">
        <f t="shared" si="18"/>
        <v>38200</v>
      </c>
      <c r="CV121" s="19">
        <f t="shared" si="18"/>
        <v>42020</v>
      </c>
      <c r="CW121" s="19">
        <f t="shared" si="18"/>
        <v>35074</v>
      </c>
      <c r="CX121" s="19">
        <f t="shared" si="18"/>
        <v>40612</v>
      </c>
      <c r="CY121" s="19">
        <f t="shared" si="18"/>
        <v>35997</v>
      </c>
      <c r="CZ121" s="19">
        <f t="shared" si="18"/>
        <v>35074</v>
      </c>
      <c r="DA121" s="19">
        <f t="shared" si="18"/>
        <v>35997</v>
      </c>
      <c r="DB121" s="19">
        <f t="shared" ref="DB121:DP136" si="22">+DB23*DB73</f>
        <v>37843</v>
      </c>
      <c r="DC121" s="19">
        <f t="shared" si="22"/>
        <v>34151</v>
      </c>
      <c r="DD121" s="19">
        <f t="shared" si="22"/>
        <v>35074</v>
      </c>
      <c r="DE121" s="19">
        <f t="shared" si="22"/>
        <v>32120.400000000001</v>
      </c>
      <c r="DF121" s="19">
        <f t="shared" si="22"/>
        <v>35074</v>
      </c>
      <c r="DG121" s="19">
        <f t="shared" si="22"/>
        <v>27228.5</v>
      </c>
      <c r="DH121" s="19">
        <f t="shared" si="22"/>
        <v>35074</v>
      </c>
      <c r="DI121" s="19">
        <f t="shared" si="22"/>
        <v>28452</v>
      </c>
      <c r="DJ121" s="19">
        <f t="shared" si="22"/>
        <v>42678</v>
      </c>
      <c r="DK121" s="19">
        <f t="shared" si="22"/>
        <v>36987.599999999999</v>
      </c>
      <c r="DL121" s="19">
        <f t="shared" si="22"/>
        <v>41729.599999999999</v>
      </c>
      <c r="DM121" s="19">
        <f t="shared" si="22"/>
        <v>29590.080000000002</v>
      </c>
      <c r="DN121" s="19">
        <f t="shared" si="22"/>
        <v>38694.720000000001</v>
      </c>
      <c r="DO121" s="19">
        <f t="shared" si="22"/>
        <v>36039.199999999997</v>
      </c>
      <c r="DP121" s="19">
        <f t="shared" si="22"/>
        <v>27408.76</v>
      </c>
      <c r="DR121" s="42" t="s">
        <v>101</v>
      </c>
      <c r="DT121" s="34" t="s">
        <v>326</v>
      </c>
      <c r="DU121" s="34">
        <v>12</v>
      </c>
      <c r="DW121" s="35">
        <f t="shared" si="13"/>
        <v>37843</v>
      </c>
      <c r="EB121" s="23"/>
      <c r="EK121" s="35"/>
      <c r="EL121" s="35"/>
      <c r="EM121" s="35"/>
      <c r="EN121" s="35"/>
      <c r="EO121" s="35"/>
      <c r="EP121" s="35"/>
    </row>
    <row r="122" spans="1:146" s="34" customFormat="1" x14ac:dyDescent="0.5">
      <c r="A122">
        <v>90647</v>
      </c>
      <c r="B122" t="s">
        <v>35</v>
      </c>
      <c r="C122" s="38" t="s">
        <v>112</v>
      </c>
      <c r="D122" s="19">
        <f t="shared" si="20"/>
        <v>0</v>
      </c>
      <c r="E122" s="19">
        <f t="shared" si="20"/>
        <v>0</v>
      </c>
      <c r="F122" s="19">
        <f t="shared" si="20"/>
        <v>0</v>
      </c>
      <c r="G122" s="19">
        <f t="shared" si="20"/>
        <v>0</v>
      </c>
      <c r="H122" s="19">
        <f t="shared" si="20"/>
        <v>0</v>
      </c>
      <c r="I122" s="19">
        <f t="shared" si="20"/>
        <v>0</v>
      </c>
      <c r="J122" s="19">
        <f t="shared" si="20"/>
        <v>0</v>
      </c>
      <c r="K122" s="19">
        <f t="shared" si="20"/>
        <v>0</v>
      </c>
      <c r="L122" s="19">
        <f t="shared" si="20"/>
        <v>0</v>
      </c>
      <c r="M122" s="19">
        <f t="shared" si="20"/>
        <v>0</v>
      </c>
      <c r="N122" s="19">
        <f t="shared" si="20"/>
        <v>0</v>
      </c>
      <c r="O122" s="19">
        <f t="shared" si="20"/>
        <v>0</v>
      </c>
      <c r="P122" s="19">
        <f t="shared" si="20"/>
        <v>0</v>
      </c>
      <c r="Q122" s="19">
        <f t="shared" si="20"/>
        <v>0</v>
      </c>
      <c r="R122" s="19">
        <f t="shared" si="20"/>
        <v>9021</v>
      </c>
      <c r="S122" s="19">
        <f t="shared" si="20"/>
        <v>6984</v>
      </c>
      <c r="T122" s="19">
        <f t="shared" si="20"/>
        <v>7449.6</v>
      </c>
      <c r="U122" s="19">
        <f t="shared" si="20"/>
        <v>7333.2000000000007</v>
      </c>
      <c r="V122" s="19">
        <f t="shared" si="20"/>
        <v>3608.4</v>
      </c>
      <c r="W122" s="19">
        <f t="shared" si="20"/>
        <v>3841.2000000000003</v>
      </c>
      <c r="X122" s="19">
        <f t="shared" si="20"/>
        <v>6634.8</v>
      </c>
      <c r="Y122" s="19">
        <f t="shared" si="20"/>
        <v>4539.6000000000004</v>
      </c>
      <c r="Z122" s="19">
        <f t="shared" si="20"/>
        <v>5354.4000000000005</v>
      </c>
      <c r="AA122" s="19">
        <f t="shared" si="20"/>
        <v>6463.8</v>
      </c>
      <c r="AB122" s="19">
        <f t="shared" si="20"/>
        <v>8977.5</v>
      </c>
      <c r="AC122" s="19">
        <f t="shared" si="20"/>
        <v>7541.1</v>
      </c>
      <c r="AD122" s="19">
        <f t="shared" si="20"/>
        <v>7182</v>
      </c>
      <c r="AE122" s="19">
        <f t="shared" si="20"/>
        <v>9695.7000000000007</v>
      </c>
      <c r="AF122" s="19">
        <f t="shared" si="20"/>
        <v>7900.2000000000007</v>
      </c>
      <c r="AG122" s="19">
        <f t="shared" si="20"/>
        <v>8379</v>
      </c>
      <c r="AH122" s="19">
        <f t="shared" si="20"/>
        <v>7541.1</v>
      </c>
      <c r="AI122" s="19">
        <f t="shared" si="20"/>
        <v>19870.2</v>
      </c>
      <c r="AJ122" s="19">
        <f t="shared" si="20"/>
        <v>10401.93</v>
      </c>
      <c r="AK122" s="19">
        <f t="shared" si="20"/>
        <v>13765.5</v>
      </c>
      <c r="AL122" s="19">
        <f t="shared" si="20"/>
        <v>11205.6</v>
      </c>
      <c r="AM122" s="19">
        <f t="shared" si="20"/>
        <v>13105.68</v>
      </c>
      <c r="AN122" s="19">
        <f t="shared" si="20"/>
        <v>11814.6</v>
      </c>
      <c r="AO122" s="19">
        <f t="shared" si="20"/>
        <v>16321.199999999999</v>
      </c>
      <c r="AP122" s="19">
        <f t="shared" si="20"/>
        <v>7746.48</v>
      </c>
      <c r="AQ122" s="19">
        <f t="shared" si="20"/>
        <v>135807</v>
      </c>
      <c r="AR122" s="19">
        <f t="shared" si="20"/>
        <v>11936.4</v>
      </c>
      <c r="AS122" s="19">
        <f t="shared" si="20"/>
        <v>15712.199999999999</v>
      </c>
      <c r="AT122" s="19">
        <f t="shared" si="20"/>
        <v>11571</v>
      </c>
      <c r="AU122" s="19">
        <f t="shared" si="20"/>
        <v>11814.6</v>
      </c>
      <c r="AV122" s="19">
        <f t="shared" si="20"/>
        <v>8160.5999999999995</v>
      </c>
      <c r="AW122" s="19">
        <f t="shared" si="20"/>
        <v>8526</v>
      </c>
      <c r="AX122" s="19">
        <f t="shared" si="20"/>
        <v>8038.8</v>
      </c>
      <c r="AY122" s="19">
        <f t="shared" si="20"/>
        <v>8404.1999999999989</v>
      </c>
      <c r="AZ122" s="19">
        <f t="shared" si="20"/>
        <v>8514.6</v>
      </c>
      <c r="BA122" s="19">
        <f t="shared" si="20"/>
        <v>8391.2000000000007</v>
      </c>
      <c r="BB122" s="19">
        <f t="shared" si="20"/>
        <v>8267.7999999999993</v>
      </c>
      <c r="BC122" s="19">
        <f t="shared" si="20"/>
        <v>8638</v>
      </c>
      <c r="BD122" s="19">
        <f t="shared" si="20"/>
        <v>8021</v>
      </c>
      <c r="BE122" s="19">
        <f t="shared" si="20"/>
        <v>8144.4</v>
      </c>
      <c r="BF122" s="19">
        <f t="shared" si="20"/>
        <v>4072.2</v>
      </c>
      <c r="BG122" s="19">
        <f t="shared" si="20"/>
        <v>4319</v>
      </c>
      <c r="BH122" s="19">
        <f t="shared" si="20"/>
        <v>6910.4</v>
      </c>
      <c r="BI122" s="19">
        <f t="shared" si="20"/>
        <v>4689.2</v>
      </c>
      <c r="BJ122" s="19">
        <f t="shared" si="20"/>
        <v>12340</v>
      </c>
      <c r="BK122" s="19">
        <f t="shared" si="20"/>
        <v>12340</v>
      </c>
      <c r="BL122" s="19">
        <f t="shared" si="20"/>
        <v>12340</v>
      </c>
      <c r="BM122" s="19">
        <f t="shared" si="20"/>
        <v>18510</v>
      </c>
      <c r="BN122" s="19">
        <f t="shared" si="20"/>
        <v>12340</v>
      </c>
      <c r="BO122" s="19">
        <f t="shared" si="20"/>
        <v>0</v>
      </c>
      <c r="BP122" s="19">
        <f t="shared" si="19"/>
        <v>12340</v>
      </c>
      <c r="BQ122" s="19">
        <f t="shared" si="19"/>
        <v>12340</v>
      </c>
      <c r="BR122" s="19">
        <f t="shared" si="19"/>
        <v>12340</v>
      </c>
      <c r="BS122" s="19">
        <f t="shared" si="19"/>
        <v>12340</v>
      </c>
      <c r="BT122" s="19">
        <f t="shared" si="19"/>
        <v>8638</v>
      </c>
      <c r="BU122" s="19">
        <f t="shared" si="19"/>
        <v>8638</v>
      </c>
      <c r="BV122" s="19">
        <f t="shared" si="19"/>
        <v>8638</v>
      </c>
      <c r="BW122" s="19">
        <f t="shared" si="19"/>
        <v>8638</v>
      </c>
      <c r="BX122" s="19">
        <f t="shared" si="19"/>
        <v>12340</v>
      </c>
      <c r="BY122" s="19">
        <f t="shared" si="19"/>
        <v>12480</v>
      </c>
      <c r="BZ122" s="19">
        <f t="shared" si="19"/>
        <v>8736</v>
      </c>
      <c r="CA122" s="19">
        <f t="shared" si="19"/>
        <v>12854.4</v>
      </c>
      <c r="CB122" s="19">
        <f t="shared" si="18"/>
        <v>12854.4</v>
      </c>
      <c r="CC122" s="19">
        <f t="shared" si="18"/>
        <v>6240</v>
      </c>
      <c r="CD122" s="19">
        <f t="shared" si="18"/>
        <v>12854.4</v>
      </c>
      <c r="CE122" s="19">
        <f t="shared" si="18"/>
        <v>14976</v>
      </c>
      <c r="CF122" s="19">
        <f t="shared" si="18"/>
        <v>12480</v>
      </c>
      <c r="CG122" s="19">
        <f t="shared" si="18"/>
        <v>24960</v>
      </c>
      <c r="CH122" s="19">
        <f t="shared" si="18"/>
        <v>28704</v>
      </c>
      <c r="CI122" s="19">
        <f t="shared" si="18"/>
        <v>21216</v>
      </c>
      <c r="CJ122" s="19">
        <f t="shared" si="18"/>
        <v>31200</v>
      </c>
      <c r="CK122" s="19">
        <f t="shared" si="18"/>
        <v>17906</v>
      </c>
      <c r="CL122" s="19">
        <f t="shared" si="18"/>
        <v>23022</v>
      </c>
      <c r="CM122" s="19">
        <f t="shared" si="18"/>
        <v>23022</v>
      </c>
      <c r="CN122" s="19">
        <f t="shared" si="18"/>
        <v>23022</v>
      </c>
      <c r="CO122" s="19">
        <f t="shared" si="18"/>
        <v>21743</v>
      </c>
      <c r="CP122" s="19">
        <f t="shared" si="18"/>
        <v>21743</v>
      </c>
      <c r="CQ122" s="19">
        <f t="shared" si="18"/>
        <v>23022</v>
      </c>
      <c r="CR122" s="19">
        <f t="shared" si="18"/>
        <v>0</v>
      </c>
      <c r="CS122" s="19">
        <f t="shared" si="18"/>
        <v>0</v>
      </c>
      <c r="CT122" s="19">
        <f t="shared" si="18"/>
        <v>0</v>
      </c>
      <c r="CU122" s="19">
        <f t="shared" si="18"/>
        <v>0</v>
      </c>
      <c r="CV122" s="19">
        <f t="shared" si="18"/>
        <v>0</v>
      </c>
      <c r="CW122" s="19">
        <f t="shared" si="18"/>
        <v>0</v>
      </c>
      <c r="CX122" s="19">
        <f t="shared" si="18"/>
        <v>0</v>
      </c>
      <c r="CY122" s="19">
        <f t="shared" si="18"/>
        <v>20944</v>
      </c>
      <c r="CZ122" s="19">
        <f t="shared" si="18"/>
        <v>0</v>
      </c>
      <c r="DA122" s="19">
        <f t="shared" si="18"/>
        <v>22253</v>
      </c>
      <c r="DB122" s="19">
        <f t="shared" si="22"/>
        <v>24871</v>
      </c>
      <c r="DC122" s="19">
        <f t="shared" si="22"/>
        <v>0</v>
      </c>
      <c r="DD122" s="19">
        <f t="shared" si="22"/>
        <v>0</v>
      </c>
      <c r="DE122" s="19">
        <f t="shared" si="22"/>
        <v>0</v>
      </c>
      <c r="DF122" s="19">
        <f t="shared" si="22"/>
        <v>0</v>
      </c>
      <c r="DG122" s="19">
        <f t="shared" si="22"/>
        <v>0</v>
      </c>
      <c r="DH122" s="19">
        <f t="shared" si="22"/>
        <v>0</v>
      </c>
      <c r="DI122" s="19">
        <f t="shared" si="22"/>
        <v>22457</v>
      </c>
      <c r="DJ122" s="19">
        <f t="shared" si="22"/>
        <v>0</v>
      </c>
      <c r="DK122" s="19">
        <f t="shared" si="22"/>
        <v>23249.600000000002</v>
      </c>
      <c r="DL122" s="19">
        <f t="shared" si="22"/>
        <v>21532.300000000003</v>
      </c>
      <c r="DM122" s="19">
        <f t="shared" si="22"/>
        <v>24042.2</v>
      </c>
      <c r="DN122" s="19">
        <f t="shared" si="22"/>
        <v>19418.7</v>
      </c>
      <c r="DO122" s="19">
        <f t="shared" si="22"/>
        <v>26287.9</v>
      </c>
      <c r="DP122" s="19">
        <f t="shared" si="22"/>
        <v>18229.800000000003</v>
      </c>
      <c r="DR122" s="42"/>
      <c r="DT122" s="34" t="s">
        <v>326</v>
      </c>
      <c r="DU122" s="34">
        <v>13</v>
      </c>
      <c r="DW122" s="35">
        <f t="shared" si="13"/>
        <v>24871</v>
      </c>
      <c r="EB122" s="23"/>
      <c r="EK122" s="35"/>
      <c r="EL122" s="35"/>
      <c r="EM122" s="35"/>
      <c r="EN122" s="35"/>
      <c r="EO122" s="35"/>
      <c r="EP122" s="35"/>
    </row>
    <row r="123" spans="1:146" s="34" customFormat="1" x14ac:dyDescent="0.5">
      <c r="A123">
        <v>90647</v>
      </c>
      <c r="B123" t="s">
        <v>38</v>
      </c>
      <c r="C123" s="38" t="s">
        <v>113</v>
      </c>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f t="shared" si="18"/>
        <v>946.00000000000011</v>
      </c>
      <c r="CO123" s="19">
        <f t="shared" si="18"/>
        <v>0</v>
      </c>
      <c r="CP123" s="19">
        <f t="shared" si="18"/>
        <v>0</v>
      </c>
      <c r="CQ123" s="19">
        <f t="shared" si="18"/>
        <v>0</v>
      </c>
      <c r="CR123" s="19">
        <f t="shared" si="18"/>
        <v>0</v>
      </c>
      <c r="CS123" s="19">
        <f t="shared" si="18"/>
        <v>0</v>
      </c>
      <c r="CT123" s="19">
        <f t="shared" si="18"/>
        <v>0</v>
      </c>
      <c r="CU123" s="19">
        <f t="shared" si="18"/>
        <v>0</v>
      </c>
      <c r="CV123" s="19">
        <f t="shared" si="18"/>
        <v>0</v>
      </c>
      <c r="CW123" s="19">
        <f t="shared" si="18"/>
        <v>0</v>
      </c>
      <c r="CX123" s="19">
        <f t="shared" si="18"/>
        <v>0</v>
      </c>
      <c r="CY123" s="19">
        <f t="shared" si="18"/>
        <v>0</v>
      </c>
      <c r="CZ123" s="19">
        <f t="shared" si="18"/>
        <v>0</v>
      </c>
      <c r="DA123" s="19">
        <f t="shared" si="18"/>
        <v>0</v>
      </c>
      <c r="DB123" s="19">
        <f t="shared" si="22"/>
        <v>0</v>
      </c>
      <c r="DC123" s="19">
        <f t="shared" si="22"/>
        <v>0</v>
      </c>
      <c r="DD123" s="19">
        <f t="shared" si="22"/>
        <v>0</v>
      </c>
      <c r="DE123" s="19">
        <f t="shared" si="22"/>
        <v>0</v>
      </c>
      <c r="DF123" s="19">
        <f t="shared" si="22"/>
        <v>0</v>
      </c>
      <c r="DG123" s="19">
        <f t="shared" si="22"/>
        <v>0</v>
      </c>
      <c r="DH123" s="19">
        <f t="shared" si="22"/>
        <v>0</v>
      </c>
      <c r="DI123" s="19">
        <f t="shared" si="22"/>
        <v>0</v>
      </c>
      <c r="DJ123" s="19">
        <f t="shared" si="22"/>
        <v>0</v>
      </c>
      <c r="DK123" s="19">
        <f t="shared" si="22"/>
        <v>0</v>
      </c>
      <c r="DL123" s="19">
        <f t="shared" si="22"/>
        <v>0</v>
      </c>
      <c r="DM123" s="19">
        <f t="shared" si="22"/>
        <v>0</v>
      </c>
      <c r="DN123" s="19">
        <f t="shared" si="22"/>
        <v>0</v>
      </c>
      <c r="DO123" s="19">
        <f t="shared" si="22"/>
        <v>0</v>
      </c>
      <c r="DP123" s="19">
        <f t="shared" si="22"/>
        <v>0</v>
      </c>
      <c r="DR123" s="42"/>
      <c r="DU123" s="34">
        <v>14</v>
      </c>
      <c r="DW123" s="35">
        <f t="shared" si="13"/>
        <v>0</v>
      </c>
      <c r="EB123" s="23"/>
      <c r="EK123" s="35"/>
      <c r="EL123" s="35"/>
      <c r="EM123" s="35"/>
      <c r="EN123" s="35"/>
      <c r="EO123" s="35"/>
      <c r="EP123" s="35"/>
    </row>
    <row r="124" spans="1:146" s="34" customFormat="1" x14ac:dyDescent="0.5">
      <c r="A124">
        <v>90649</v>
      </c>
      <c r="B124" t="s">
        <v>302</v>
      </c>
      <c r="C124" s="38" t="s">
        <v>115</v>
      </c>
      <c r="D124" s="19">
        <f t="shared" ref="D124:BO128" si="23">+D26*D76</f>
        <v>84804.72</v>
      </c>
      <c r="E124" s="19">
        <f t="shared" si="23"/>
        <v>0</v>
      </c>
      <c r="F124" s="19">
        <f t="shared" si="23"/>
        <v>146777.4</v>
      </c>
      <c r="G124" s="19">
        <f t="shared" si="23"/>
        <v>284856.88</v>
      </c>
      <c r="H124" s="19">
        <f t="shared" si="23"/>
        <v>328346.48000000004</v>
      </c>
      <c r="I124" s="19">
        <f t="shared" si="23"/>
        <v>191354.24000000002</v>
      </c>
      <c r="J124" s="19">
        <f t="shared" si="23"/>
        <v>193528.72</v>
      </c>
      <c r="K124" s="19">
        <f t="shared" si="23"/>
        <v>122858.12000000001</v>
      </c>
      <c r="L124" s="19">
        <f t="shared" si="23"/>
        <v>265286.56</v>
      </c>
      <c r="M124" s="19">
        <f t="shared" si="23"/>
        <v>154388.08000000002</v>
      </c>
      <c r="N124" s="19">
        <f t="shared" si="23"/>
        <v>105462.28</v>
      </c>
      <c r="O124" s="19">
        <f t="shared" si="23"/>
        <v>132643.28</v>
      </c>
      <c r="P124" s="19">
        <f t="shared" si="23"/>
        <v>129381.56</v>
      </c>
      <c r="Q124" s="19">
        <f t="shared" si="23"/>
        <v>95677.12000000001</v>
      </c>
      <c r="R124" s="19">
        <f t="shared" si="23"/>
        <v>195703.2</v>
      </c>
      <c r="S124" s="19">
        <f t="shared" si="23"/>
        <v>265286.56</v>
      </c>
      <c r="T124" s="19">
        <f t="shared" si="23"/>
        <v>380534</v>
      </c>
      <c r="U124" s="19">
        <f t="shared" si="23"/>
        <v>378212.5</v>
      </c>
      <c r="V124" s="19">
        <f t="shared" si="23"/>
        <v>381085</v>
      </c>
      <c r="W124" s="19">
        <f t="shared" si="23"/>
        <v>236502.5</v>
      </c>
      <c r="X124" s="19">
        <f t="shared" si="23"/>
        <v>293952.5</v>
      </c>
      <c r="Y124" s="19">
        <f t="shared" si="23"/>
        <v>296825</v>
      </c>
      <c r="Z124" s="19">
        <f t="shared" si="23"/>
        <v>399277.5</v>
      </c>
      <c r="AA124" s="19">
        <f t="shared" si="23"/>
        <v>503833.5</v>
      </c>
      <c r="AB124" s="19">
        <f t="shared" si="23"/>
        <v>527345.73</v>
      </c>
      <c r="AC124" s="19">
        <f t="shared" si="23"/>
        <v>780382.11</v>
      </c>
      <c r="AD124" s="19">
        <f t="shared" si="23"/>
        <v>811731.75</v>
      </c>
      <c r="AE124" s="19">
        <f t="shared" si="23"/>
        <v>1352513.04</v>
      </c>
      <c r="AF124" s="19">
        <f t="shared" si="23"/>
        <v>1733187.24</v>
      </c>
      <c r="AG124" s="19">
        <f t="shared" si="23"/>
        <v>742314.69</v>
      </c>
      <c r="AH124" s="19">
        <f t="shared" si="23"/>
        <v>556104</v>
      </c>
      <c r="AI124" s="19">
        <f t="shared" si="23"/>
        <v>493000</v>
      </c>
      <c r="AJ124" s="19">
        <f t="shared" si="23"/>
        <v>323506.59999999998</v>
      </c>
      <c r="AK124" s="19">
        <f t="shared" si="23"/>
        <v>692172</v>
      </c>
      <c r="AL124" s="19">
        <f t="shared" si="23"/>
        <v>594844.88</v>
      </c>
      <c r="AM124" s="19">
        <f t="shared" si="23"/>
        <v>782261.76000000001</v>
      </c>
      <c r="AN124" s="19">
        <f t="shared" si="23"/>
        <v>1008093.28</v>
      </c>
      <c r="AO124" s="19">
        <f t="shared" si="23"/>
        <v>790410.32000000007</v>
      </c>
      <c r="AP124" s="19">
        <f t="shared" si="23"/>
        <v>1233808.392</v>
      </c>
      <c r="AQ124" s="19">
        <f t="shared" si="23"/>
        <v>1657649.92</v>
      </c>
      <c r="AR124" s="19">
        <f t="shared" si="23"/>
        <v>1735643.28</v>
      </c>
      <c r="AS124" s="19">
        <f t="shared" si="23"/>
        <v>381818.24</v>
      </c>
      <c r="AT124" s="19">
        <f t="shared" si="23"/>
        <v>700800.24</v>
      </c>
      <c r="AU124" s="19">
        <f t="shared" si="23"/>
        <v>681512.16</v>
      </c>
      <c r="AV124" s="19">
        <f t="shared" si="23"/>
        <v>661152.52</v>
      </c>
      <c r="AW124" s="19">
        <f t="shared" si="23"/>
        <v>578642.4</v>
      </c>
      <c r="AX124" s="19">
        <f t="shared" si="23"/>
        <v>644007.56000000006</v>
      </c>
      <c r="AY124" s="19">
        <f t="shared" si="23"/>
        <v>695442.44000000006</v>
      </c>
      <c r="AZ124" s="19">
        <f t="shared" si="23"/>
        <v>727390.3</v>
      </c>
      <c r="BA124" s="19">
        <f t="shared" si="23"/>
        <v>769750.8</v>
      </c>
      <c r="BB124" s="19">
        <f t="shared" si="23"/>
        <v>746755.1</v>
      </c>
      <c r="BC124" s="19">
        <f t="shared" si="23"/>
        <v>968240</v>
      </c>
      <c r="BD124" s="19">
        <f t="shared" si="23"/>
        <v>1359166.9</v>
      </c>
      <c r="BE124" s="19">
        <f t="shared" si="23"/>
        <v>710446.1</v>
      </c>
      <c r="BF124" s="19">
        <f t="shared" si="23"/>
        <v>721338.8</v>
      </c>
      <c r="BG124" s="19">
        <f t="shared" si="23"/>
        <v>745544.8</v>
      </c>
      <c r="BH124" s="19">
        <f t="shared" si="23"/>
        <v>653562</v>
      </c>
      <c r="BI124" s="19">
        <f t="shared" si="23"/>
        <v>583595.6</v>
      </c>
      <c r="BJ124" s="19">
        <f t="shared" si="23"/>
        <v>822029.60000000009</v>
      </c>
      <c r="BK124" s="19">
        <f t="shared" si="23"/>
        <v>935569.60000000009</v>
      </c>
      <c r="BL124" s="19">
        <f t="shared" si="23"/>
        <v>0</v>
      </c>
      <c r="BM124" s="19">
        <f t="shared" si="23"/>
        <v>0</v>
      </c>
      <c r="BN124" s="19">
        <f t="shared" si="23"/>
        <v>0</v>
      </c>
      <c r="BO124" s="19">
        <f t="shared" si="23"/>
        <v>0</v>
      </c>
      <c r="BP124" s="19">
        <f t="shared" ref="BP124:CM129" si="24">+BP26*BP76</f>
        <v>0</v>
      </c>
      <c r="BQ124" s="19">
        <f t="shared" si="24"/>
        <v>0</v>
      </c>
      <c r="BR124" s="19">
        <f t="shared" si="24"/>
        <v>0</v>
      </c>
      <c r="BS124" s="19">
        <f t="shared" si="24"/>
        <v>0</v>
      </c>
      <c r="BT124" s="19">
        <f t="shared" si="24"/>
        <v>0</v>
      </c>
      <c r="BU124" s="19">
        <f t="shared" si="24"/>
        <v>0</v>
      </c>
      <c r="BV124" s="19">
        <f t="shared" si="24"/>
        <v>0</v>
      </c>
      <c r="BW124" s="19">
        <f t="shared" si="24"/>
        <v>0</v>
      </c>
      <c r="BX124" s="19">
        <f t="shared" si="24"/>
        <v>0</v>
      </c>
      <c r="BY124" s="19">
        <f t="shared" si="24"/>
        <v>0</v>
      </c>
      <c r="BZ124" s="19">
        <f t="shared" si="24"/>
        <v>0</v>
      </c>
      <c r="CA124" s="19">
        <f t="shared" si="24"/>
        <v>0</v>
      </c>
      <c r="CB124" s="19">
        <f t="shared" si="24"/>
        <v>0</v>
      </c>
      <c r="CC124" s="19">
        <f t="shared" si="24"/>
        <v>0</v>
      </c>
      <c r="CD124" s="19">
        <f t="shared" si="24"/>
        <v>0</v>
      </c>
      <c r="CE124" s="19">
        <f t="shared" si="24"/>
        <v>0</v>
      </c>
      <c r="CF124" s="19">
        <f t="shared" si="24"/>
        <v>0</v>
      </c>
      <c r="CG124" s="19">
        <f t="shared" si="24"/>
        <v>0</v>
      </c>
      <c r="CH124" s="19">
        <f t="shared" si="24"/>
        <v>0</v>
      </c>
      <c r="CI124" s="19">
        <f t="shared" si="24"/>
        <v>0</v>
      </c>
      <c r="CJ124" s="19">
        <f t="shared" si="24"/>
        <v>0</v>
      </c>
      <c r="CK124" s="19">
        <f t="shared" si="24"/>
        <v>0</v>
      </c>
      <c r="CL124" s="19">
        <f t="shared" si="24"/>
        <v>0</v>
      </c>
      <c r="CM124" s="19">
        <f t="shared" si="24"/>
        <v>0</v>
      </c>
      <c r="CN124" s="19">
        <f t="shared" si="18"/>
        <v>0</v>
      </c>
      <c r="CO124" s="19">
        <f t="shared" si="18"/>
        <v>0</v>
      </c>
      <c r="CP124" s="19">
        <f t="shared" si="18"/>
        <v>0</v>
      </c>
      <c r="CQ124" s="19">
        <f t="shared" si="18"/>
        <v>0</v>
      </c>
      <c r="CR124" s="19">
        <f t="shared" si="18"/>
        <v>0</v>
      </c>
      <c r="CS124" s="19">
        <f t="shared" si="18"/>
        <v>0</v>
      </c>
      <c r="CT124" s="19">
        <f t="shared" si="18"/>
        <v>0</v>
      </c>
      <c r="CU124" s="19">
        <f t="shared" si="18"/>
        <v>0</v>
      </c>
      <c r="CV124" s="19">
        <f t="shared" si="18"/>
        <v>0</v>
      </c>
      <c r="CW124" s="19">
        <f t="shared" si="18"/>
        <v>0</v>
      </c>
      <c r="CX124" s="19">
        <f t="shared" si="18"/>
        <v>0</v>
      </c>
      <c r="CY124" s="19">
        <f t="shared" si="18"/>
        <v>0</v>
      </c>
      <c r="CZ124" s="19">
        <f t="shared" si="18"/>
        <v>0</v>
      </c>
      <c r="DA124" s="19">
        <f t="shared" si="18"/>
        <v>0</v>
      </c>
      <c r="DB124" s="19">
        <f t="shared" si="22"/>
        <v>1008600</v>
      </c>
      <c r="DC124" s="19">
        <f t="shared" si="22"/>
        <v>1025410</v>
      </c>
      <c r="DD124" s="19">
        <f t="shared" si="22"/>
        <v>840500</v>
      </c>
      <c r="DE124" s="19">
        <f t="shared" si="22"/>
        <v>655590</v>
      </c>
      <c r="DF124" s="19">
        <f t="shared" si="22"/>
        <v>840500</v>
      </c>
      <c r="DG124" s="19">
        <f t="shared" si="22"/>
        <v>437060</v>
      </c>
      <c r="DH124" s="19">
        <f t="shared" si="22"/>
        <v>916748</v>
      </c>
      <c r="DI124" s="19">
        <f t="shared" si="22"/>
        <v>748188</v>
      </c>
      <c r="DJ124" s="19">
        <f t="shared" si="22"/>
        <v>1282608</v>
      </c>
      <c r="DK124" s="19">
        <f t="shared" si="22"/>
        <v>1556943.5999999999</v>
      </c>
      <c r="DL124" s="19">
        <f t="shared" si="22"/>
        <v>1793869.7999999998</v>
      </c>
      <c r="DM124" s="19">
        <f t="shared" si="22"/>
        <v>2355010.7999999998</v>
      </c>
      <c r="DN124" s="19">
        <f t="shared" si="22"/>
        <v>1157910</v>
      </c>
      <c r="DO124" s="19">
        <f t="shared" si="22"/>
        <v>1033211.9999999999</v>
      </c>
      <c r="DP124" s="19">
        <f t="shared" si="22"/>
        <v>794504.39999999991</v>
      </c>
      <c r="DR124" s="42" t="s">
        <v>101</v>
      </c>
      <c r="DU124" s="34">
        <v>15</v>
      </c>
      <c r="DW124" s="35">
        <f t="shared" si="13"/>
        <v>1008600</v>
      </c>
      <c r="EB124" s="23"/>
      <c r="EK124" s="35"/>
      <c r="EL124" s="35"/>
      <c r="EM124" s="35"/>
      <c r="EN124" s="35"/>
      <c r="EO124" s="35"/>
      <c r="EP124" s="35"/>
    </row>
    <row r="125" spans="1:146" s="34" customFormat="1" x14ac:dyDescent="0.5">
      <c r="A125">
        <v>90651</v>
      </c>
      <c r="B125" t="s">
        <v>303</v>
      </c>
      <c r="C125" s="38" t="s">
        <v>115</v>
      </c>
      <c r="D125" s="19">
        <f>+D27*D77</f>
        <v>0</v>
      </c>
      <c r="E125" s="19">
        <f t="shared" si="23"/>
        <v>0</v>
      </c>
      <c r="F125" s="19">
        <f t="shared" si="23"/>
        <v>0</v>
      </c>
      <c r="G125" s="19">
        <f t="shared" si="23"/>
        <v>0</v>
      </c>
      <c r="H125" s="19">
        <f t="shared" si="23"/>
        <v>0</v>
      </c>
      <c r="I125" s="19">
        <f t="shared" si="23"/>
        <v>0</v>
      </c>
      <c r="J125" s="19">
        <f t="shared" si="23"/>
        <v>0</v>
      </c>
      <c r="K125" s="19">
        <f t="shared" si="23"/>
        <v>0</v>
      </c>
      <c r="L125" s="19">
        <f t="shared" si="23"/>
        <v>0</v>
      </c>
      <c r="M125" s="19">
        <f t="shared" si="23"/>
        <v>0</v>
      </c>
      <c r="N125" s="19">
        <f t="shared" si="23"/>
        <v>0</v>
      </c>
      <c r="O125" s="19">
        <f t="shared" si="23"/>
        <v>0</v>
      </c>
      <c r="P125" s="19">
        <f t="shared" si="23"/>
        <v>0</v>
      </c>
      <c r="Q125" s="19">
        <f t="shared" si="23"/>
        <v>0</v>
      </c>
      <c r="R125" s="19">
        <f t="shared" si="23"/>
        <v>0</v>
      </c>
      <c r="S125" s="19">
        <f t="shared" si="23"/>
        <v>0</v>
      </c>
      <c r="T125" s="19">
        <f t="shared" si="23"/>
        <v>0</v>
      </c>
      <c r="U125" s="19">
        <f t="shared" si="23"/>
        <v>0</v>
      </c>
      <c r="V125" s="19">
        <f t="shared" si="23"/>
        <v>0</v>
      </c>
      <c r="W125" s="19">
        <f t="shared" si="23"/>
        <v>0</v>
      </c>
      <c r="X125" s="19">
        <f t="shared" si="23"/>
        <v>0</v>
      </c>
      <c r="Y125" s="19">
        <f t="shared" si="23"/>
        <v>0</v>
      </c>
      <c r="Z125" s="19">
        <f t="shared" si="23"/>
        <v>0</v>
      </c>
      <c r="AA125" s="19">
        <f t="shared" si="23"/>
        <v>0</v>
      </c>
      <c r="AB125" s="19">
        <f t="shared" si="23"/>
        <v>0</v>
      </c>
      <c r="AC125" s="19">
        <f t="shared" si="23"/>
        <v>0</v>
      </c>
      <c r="AD125" s="19">
        <f t="shared" si="23"/>
        <v>0</v>
      </c>
      <c r="AE125" s="19">
        <f t="shared" si="23"/>
        <v>0</v>
      </c>
      <c r="AF125" s="19">
        <f t="shared" si="23"/>
        <v>0</v>
      </c>
      <c r="AG125" s="19">
        <f t="shared" si="23"/>
        <v>0</v>
      </c>
      <c r="AH125" s="19">
        <f t="shared" si="23"/>
        <v>0</v>
      </c>
      <c r="AI125" s="19">
        <f t="shared" si="23"/>
        <v>0</v>
      </c>
      <c r="AJ125" s="19">
        <f t="shared" si="23"/>
        <v>0</v>
      </c>
      <c r="AK125" s="19">
        <f t="shared" si="23"/>
        <v>0</v>
      </c>
      <c r="AL125" s="19">
        <f t="shared" si="23"/>
        <v>0</v>
      </c>
      <c r="AM125" s="19">
        <f t="shared" si="23"/>
        <v>0</v>
      </c>
      <c r="AN125" s="19">
        <f t="shared" si="23"/>
        <v>0</v>
      </c>
      <c r="AO125" s="19">
        <f t="shared" si="23"/>
        <v>0</v>
      </c>
      <c r="AP125" s="19">
        <f t="shared" si="23"/>
        <v>0</v>
      </c>
      <c r="AQ125" s="19">
        <f t="shared" si="23"/>
        <v>0</v>
      </c>
      <c r="AR125" s="19">
        <f t="shared" si="23"/>
        <v>0</v>
      </c>
      <c r="AS125" s="19">
        <f t="shared" si="23"/>
        <v>0</v>
      </c>
      <c r="AT125" s="19">
        <f t="shared" si="23"/>
        <v>0</v>
      </c>
      <c r="AU125" s="19">
        <f t="shared" si="23"/>
        <v>0</v>
      </c>
      <c r="AV125" s="19">
        <f t="shared" si="23"/>
        <v>0</v>
      </c>
      <c r="AW125" s="19">
        <f t="shared" si="23"/>
        <v>0</v>
      </c>
      <c r="AX125" s="19">
        <f t="shared" si="23"/>
        <v>0</v>
      </c>
      <c r="AY125" s="19">
        <f t="shared" si="23"/>
        <v>0</v>
      </c>
      <c r="AZ125" s="19">
        <f t="shared" si="23"/>
        <v>0</v>
      </c>
      <c r="BA125" s="19">
        <f t="shared" si="23"/>
        <v>0</v>
      </c>
      <c r="BB125" s="19">
        <f t="shared" si="23"/>
        <v>0</v>
      </c>
      <c r="BC125" s="19">
        <f t="shared" si="23"/>
        <v>0</v>
      </c>
      <c r="BD125" s="19">
        <f t="shared" si="23"/>
        <v>0</v>
      </c>
      <c r="BE125" s="19">
        <f t="shared" si="23"/>
        <v>0</v>
      </c>
      <c r="BF125" s="19">
        <f t="shared" si="23"/>
        <v>0</v>
      </c>
      <c r="BG125" s="19">
        <f t="shared" si="23"/>
        <v>0</v>
      </c>
      <c r="BH125" s="19">
        <f t="shared" si="23"/>
        <v>0</v>
      </c>
      <c r="BI125" s="19">
        <f t="shared" si="23"/>
        <v>0</v>
      </c>
      <c r="BJ125" s="19">
        <f t="shared" si="23"/>
        <v>0</v>
      </c>
      <c r="BK125" s="19">
        <f t="shared" si="23"/>
        <v>0</v>
      </c>
      <c r="BL125" s="19">
        <f t="shared" si="23"/>
        <v>1164034.2</v>
      </c>
      <c r="BM125" s="19">
        <f t="shared" si="23"/>
        <v>1342600</v>
      </c>
      <c r="BN125" s="19">
        <f t="shared" si="23"/>
        <v>1342600</v>
      </c>
      <c r="BO125" s="19">
        <f t="shared" si="23"/>
        <v>0</v>
      </c>
      <c r="BP125" s="19">
        <f t="shared" si="24"/>
        <v>1611120</v>
      </c>
      <c r="BQ125" s="19">
        <f t="shared" si="24"/>
        <v>2013899.9999999998</v>
      </c>
      <c r="BR125" s="19">
        <f t="shared" si="24"/>
        <v>1409730</v>
      </c>
      <c r="BS125" s="19">
        <f t="shared" si="24"/>
        <v>1006949.9999999999</v>
      </c>
      <c r="BT125" s="19">
        <f t="shared" si="24"/>
        <v>939819.99999999988</v>
      </c>
      <c r="BU125" s="19">
        <f t="shared" si="24"/>
        <v>939819.99999999988</v>
      </c>
      <c r="BV125" s="19">
        <f t="shared" si="24"/>
        <v>1035250</v>
      </c>
      <c r="BW125" s="19">
        <f t="shared" si="24"/>
        <v>883750</v>
      </c>
      <c r="BX125" s="19">
        <f t="shared" si="24"/>
        <v>883750</v>
      </c>
      <c r="BY125" s="19">
        <f t="shared" si="24"/>
        <v>991200</v>
      </c>
      <c r="BZ125" s="19">
        <f t="shared" si="24"/>
        <v>991200</v>
      </c>
      <c r="CA125" s="19">
        <f t="shared" si="24"/>
        <v>1345200</v>
      </c>
      <c r="CB125" s="19">
        <f t="shared" si="24"/>
        <v>1466976</v>
      </c>
      <c r="CC125" s="19">
        <f t="shared" si="24"/>
        <v>1416000</v>
      </c>
      <c r="CD125" s="19">
        <f t="shared" si="24"/>
        <v>1132800</v>
      </c>
      <c r="CE125" s="19">
        <f t="shared" si="24"/>
        <v>1062000</v>
      </c>
      <c r="CF125" s="19">
        <f t="shared" si="24"/>
        <v>1019520</v>
      </c>
      <c r="CG125" s="19">
        <f t="shared" si="24"/>
        <v>1078515</v>
      </c>
      <c r="CH125" s="19">
        <f t="shared" si="24"/>
        <v>905420</v>
      </c>
      <c r="CI125" s="19">
        <f t="shared" si="24"/>
        <v>559230</v>
      </c>
      <c r="CJ125" s="19">
        <f t="shared" si="24"/>
        <v>998625</v>
      </c>
      <c r="CK125" s="19">
        <f t="shared" si="24"/>
        <v>1110816</v>
      </c>
      <c r="CL125" s="19">
        <f t="shared" si="24"/>
        <v>925680</v>
      </c>
      <c r="CM125" s="19">
        <f t="shared" si="24"/>
        <v>1079960</v>
      </c>
      <c r="CN125" s="19">
        <f t="shared" si="18"/>
        <v>2159920</v>
      </c>
      <c r="CO125" s="19">
        <f t="shared" si="18"/>
        <v>2159920</v>
      </c>
      <c r="CP125" s="19">
        <f t="shared" si="18"/>
        <v>1265096</v>
      </c>
      <c r="CQ125" s="19">
        <f t="shared" si="18"/>
        <v>1357664</v>
      </c>
      <c r="CR125" s="19">
        <f t="shared" si="18"/>
        <v>863968</v>
      </c>
      <c r="CS125" s="19">
        <f t="shared" si="18"/>
        <v>709688</v>
      </c>
      <c r="CT125" s="19">
        <f t="shared" si="18"/>
        <v>694260</v>
      </c>
      <c r="CU125" s="19">
        <f t="shared" si="18"/>
        <v>609294</v>
      </c>
      <c r="CV125" s="19">
        <f t="shared" si="18"/>
        <v>797885</v>
      </c>
      <c r="CW125" s="19">
        <f t="shared" si="18"/>
        <v>924550</v>
      </c>
      <c r="CX125" s="19">
        <f t="shared" si="18"/>
        <v>1327990</v>
      </c>
      <c r="CY125" s="19">
        <f t="shared" si="18"/>
        <v>537920</v>
      </c>
      <c r="CZ125" s="19">
        <f t="shared" si="18"/>
        <v>1916340</v>
      </c>
      <c r="DA125" s="19">
        <f t="shared" si="18"/>
        <v>2521500</v>
      </c>
      <c r="DB125" s="19">
        <f t="shared" si="22"/>
        <v>0</v>
      </c>
      <c r="DC125" s="19">
        <f t="shared" si="22"/>
        <v>0</v>
      </c>
      <c r="DD125" s="19">
        <f t="shared" si="22"/>
        <v>0</v>
      </c>
      <c r="DE125" s="19">
        <f t="shared" si="22"/>
        <v>0</v>
      </c>
      <c r="DF125" s="19">
        <f t="shared" si="22"/>
        <v>0</v>
      </c>
      <c r="DG125" s="19">
        <f t="shared" si="22"/>
        <v>0</v>
      </c>
      <c r="DH125" s="19">
        <f t="shared" si="22"/>
        <v>0</v>
      </c>
      <c r="DI125" s="19">
        <f t="shared" si="22"/>
        <v>0</v>
      </c>
      <c r="DJ125" s="19">
        <f t="shared" si="22"/>
        <v>0</v>
      </c>
      <c r="DK125" s="19">
        <f t="shared" si="22"/>
        <v>0</v>
      </c>
      <c r="DL125" s="19">
        <f t="shared" si="22"/>
        <v>0</v>
      </c>
      <c r="DM125" s="19">
        <f t="shared" si="22"/>
        <v>0</v>
      </c>
      <c r="DN125" s="19">
        <f t="shared" si="22"/>
        <v>0</v>
      </c>
      <c r="DO125" s="19">
        <f t="shared" si="22"/>
        <v>0</v>
      </c>
      <c r="DP125" s="19">
        <f t="shared" si="22"/>
        <v>0</v>
      </c>
      <c r="DR125" s="42"/>
      <c r="DU125" s="34">
        <v>16</v>
      </c>
      <c r="DW125" s="35">
        <f t="shared" si="13"/>
        <v>0</v>
      </c>
      <c r="EB125" s="23"/>
      <c r="EK125" s="35"/>
      <c r="EL125" s="35"/>
      <c r="EM125" s="35"/>
      <c r="EN125" s="35"/>
      <c r="EO125" s="35"/>
      <c r="EP125" s="35"/>
    </row>
    <row r="126" spans="1:146" s="34" customFormat="1" x14ac:dyDescent="0.5">
      <c r="A126">
        <v>90650</v>
      </c>
      <c r="B126" t="s">
        <v>116</v>
      </c>
      <c r="C126" s="38" t="s">
        <v>117</v>
      </c>
      <c r="D126" s="19">
        <f>+D28*D78</f>
        <v>0</v>
      </c>
      <c r="E126" s="19">
        <f t="shared" si="23"/>
        <v>0</v>
      </c>
      <c r="F126" s="19">
        <f t="shared" si="23"/>
        <v>0</v>
      </c>
      <c r="G126" s="19">
        <f t="shared" si="23"/>
        <v>0</v>
      </c>
      <c r="H126" s="19">
        <f t="shared" si="23"/>
        <v>0</v>
      </c>
      <c r="I126" s="19">
        <f t="shared" si="23"/>
        <v>0</v>
      </c>
      <c r="J126" s="19">
        <f t="shared" si="23"/>
        <v>0</v>
      </c>
      <c r="K126" s="19">
        <f t="shared" si="23"/>
        <v>0</v>
      </c>
      <c r="L126" s="19">
        <f t="shared" si="23"/>
        <v>0</v>
      </c>
      <c r="M126" s="19">
        <f t="shared" si="23"/>
        <v>0</v>
      </c>
      <c r="N126" s="19">
        <f t="shared" si="23"/>
        <v>0</v>
      </c>
      <c r="O126" s="19">
        <f t="shared" si="23"/>
        <v>0</v>
      </c>
      <c r="P126" s="19">
        <f t="shared" si="23"/>
        <v>0</v>
      </c>
      <c r="Q126" s="19">
        <f t="shared" si="23"/>
        <v>0</v>
      </c>
      <c r="R126" s="19">
        <f t="shared" si="23"/>
        <v>6725.5999999999995</v>
      </c>
      <c r="S126" s="19">
        <f t="shared" si="23"/>
        <v>3843.2</v>
      </c>
      <c r="T126" s="19">
        <f t="shared" si="23"/>
        <v>4804</v>
      </c>
      <c r="U126" s="19">
        <f t="shared" si="23"/>
        <v>5764.8</v>
      </c>
      <c r="V126" s="19">
        <f t="shared" si="23"/>
        <v>0</v>
      </c>
      <c r="W126" s="19">
        <f t="shared" si="23"/>
        <v>0</v>
      </c>
      <c r="X126" s="19">
        <f t="shared" si="23"/>
        <v>960.8</v>
      </c>
      <c r="Y126" s="19">
        <f t="shared" si="23"/>
        <v>960.8</v>
      </c>
      <c r="Z126" s="19">
        <f t="shared" si="23"/>
        <v>960.8</v>
      </c>
      <c r="AA126" s="19">
        <f t="shared" si="23"/>
        <v>960.8</v>
      </c>
      <c r="AB126" s="19">
        <f t="shared" si="23"/>
        <v>960.8</v>
      </c>
      <c r="AC126" s="19">
        <f t="shared" si="23"/>
        <v>0</v>
      </c>
      <c r="AD126" s="19">
        <f t="shared" si="23"/>
        <v>960.8</v>
      </c>
      <c r="AE126" s="19">
        <f t="shared" si="23"/>
        <v>8647.2000000000007</v>
      </c>
      <c r="AF126" s="19">
        <f t="shared" si="23"/>
        <v>9608</v>
      </c>
      <c r="AG126" s="19">
        <f t="shared" si="23"/>
        <v>9608</v>
      </c>
      <c r="AH126" s="19">
        <f t="shared" si="23"/>
        <v>1921.6</v>
      </c>
      <c r="AI126" s="19">
        <f t="shared" si="23"/>
        <v>0</v>
      </c>
      <c r="AJ126" s="19">
        <f t="shared" si="23"/>
        <v>0</v>
      </c>
      <c r="AK126" s="19">
        <f t="shared" si="23"/>
        <v>0</v>
      </c>
      <c r="AL126" s="19">
        <f t="shared" si="23"/>
        <v>0</v>
      </c>
      <c r="AM126" s="19">
        <f t="shared" si="23"/>
        <v>0</v>
      </c>
      <c r="AN126" s="19">
        <f t="shared" si="23"/>
        <v>0</v>
      </c>
      <c r="AO126" s="19">
        <f t="shared" si="23"/>
        <v>0</v>
      </c>
      <c r="AP126" s="19">
        <f t="shared" si="23"/>
        <v>0</v>
      </c>
      <c r="AQ126" s="19">
        <f t="shared" si="23"/>
        <v>0</v>
      </c>
      <c r="AR126" s="19">
        <f t="shared" si="23"/>
        <v>0</v>
      </c>
      <c r="AS126" s="19">
        <f t="shared" si="23"/>
        <v>0</v>
      </c>
      <c r="AT126" s="19">
        <f t="shared" si="23"/>
        <v>0</v>
      </c>
      <c r="AU126" s="19">
        <f t="shared" si="23"/>
        <v>0</v>
      </c>
      <c r="AV126" s="19">
        <f t="shared" si="23"/>
        <v>0</v>
      </c>
      <c r="AW126" s="19">
        <f t="shared" si="23"/>
        <v>0</v>
      </c>
      <c r="AX126" s="19">
        <f t="shared" si="23"/>
        <v>0</v>
      </c>
      <c r="AY126" s="19">
        <f t="shared" si="23"/>
        <v>0</v>
      </c>
      <c r="AZ126" s="19">
        <f t="shared" si="23"/>
        <v>0</v>
      </c>
      <c r="BA126" s="19">
        <f t="shared" si="23"/>
        <v>0</v>
      </c>
      <c r="BB126" s="19">
        <f t="shared" si="23"/>
        <v>0</v>
      </c>
      <c r="BC126" s="19">
        <f t="shared" si="23"/>
        <v>0</v>
      </c>
      <c r="BD126" s="19">
        <f t="shared" si="23"/>
        <v>0</v>
      </c>
      <c r="BE126" s="19">
        <f t="shared" si="23"/>
        <v>0</v>
      </c>
      <c r="BF126" s="19">
        <f t="shared" si="23"/>
        <v>0</v>
      </c>
      <c r="BG126" s="19">
        <f t="shared" si="23"/>
        <v>0</v>
      </c>
      <c r="BH126" s="19">
        <f t="shared" si="23"/>
        <v>0</v>
      </c>
      <c r="BI126" s="19">
        <f t="shared" si="23"/>
        <v>0</v>
      </c>
      <c r="BJ126" s="19">
        <f t="shared" si="23"/>
        <v>0</v>
      </c>
      <c r="BK126" s="19">
        <f t="shared" si="23"/>
        <v>0</v>
      </c>
      <c r="BL126" s="19">
        <f t="shared" si="23"/>
        <v>0</v>
      </c>
      <c r="BM126" s="19">
        <f t="shared" si="23"/>
        <v>0</v>
      </c>
      <c r="BN126" s="19">
        <f t="shared" si="23"/>
        <v>0</v>
      </c>
      <c r="BO126" s="19">
        <f t="shared" si="23"/>
        <v>0</v>
      </c>
      <c r="BP126" s="19">
        <f t="shared" si="24"/>
        <v>0</v>
      </c>
      <c r="BQ126" s="19">
        <f t="shared" si="24"/>
        <v>0</v>
      </c>
      <c r="BR126" s="19">
        <f t="shared" si="24"/>
        <v>0</v>
      </c>
      <c r="BS126" s="19">
        <f t="shared" si="24"/>
        <v>0</v>
      </c>
      <c r="BT126" s="19">
        <f t="shared" si="24"/>
        <v>0</v>
      </c>
      <c r="BU126" s="19">
        <f t="shared" si="24"/>
        <v>0</v>
      </c>
      <c r="BV126" s="19">
        <f t="shared" si="24"/>
        <v>0</v>
      </c>
      <c r="BW126" s="19">
        <f t="shared" si="24"/>
        <v>0</v>
      </c>
      <c r="BX126" s="19">
        <f t="shared" si="24"/>
        <v>0</v>
      </c>
      <c r="BY126" s="19">
        <f t="shared" si="24"/>
        <v>0</v>
      </c>
      <c r="BZ126" s="19">
        <f t="shared" si="24"/>
        <v>0</v>
      </c>
      <c r="CA126" s="19">
        <f t="shared" si="24"/>
        <v>0</v>
      </c>
      <c r="CB126" s="19">
        <f t="shared" si="24"/>
        <v>0</v>
      </c>
      <c r="CC126" s="19">
        <f t="shared" si="24"/>
        <v>0</v>
      </c>
      <c r="CD126" s="19">
        <f t="shared" si="24"/>
        <v>0</v>
      </c>
      <c r="CE126" s="19">
        <f t="shared" si="24"/>
        <v>0</v>
      </c>
      <c r="CF126" s="19">
        <f t="shared" si="24"/>
        <v>0</v>
      </c>
      <c r="CG126" s="19">
        <f t="shared" si="24"/>
        <v>0</v>
      </c>
      <c r="CH126" s="19">
        <f t="shared" si="24"/>
        <v>0</v>
      </c>
      <c r="CI126" s="19">
        <f t="shared" si="24"/>
        <v>0</v>
      </c>
      <c r="CJ126" s="19">
        <f t="shared" si="24"/>
        <v>0</v>
      </c>
      <c r="CK126" s="19">
        <f t="shared" si="24"/>
        <v>0</v>
      </c>
      <c r="CL126" s="19">
        <f t="shared" si="24"/>
        <v>0</v>
      </c>
      <c r="CM126" s="19">
        <f t="shared" si="24"/>
        <v>0</v>
      </c>
      <c r="CN126" s="19">
        <f t="shared" si="18"/>
        <v>0</v>
      </c>
      <c r="CO126" s="19">
        <f t="shared" si="18"/>
        <v>0</v>
      </c>
      <c r="CP126" s="19">
        <f t="shared" si="18"/>
        <v>0</v>
      </c>
      <c r="CQ126" s="19">
        <f t="shared" si="18"/>
        <v>0</v>
      </c>
      <c r="CR126" s="19">
        <f t="shared" si="18"/>
        <v>0</v>
      </c>
      <c r="CS126" s="19">
        <f t="shared" ref="CS126:DA126" si="25">+CS28*CS78</f>
        <v>0</v>
      </c>
      <c r="CT126" s="19">
        <f t="shared" si="25"/>
        <v>0</v>
      </c>
      <c r="CU126" s="19">
        <f t="shared" si="25"/>
        <v>0</v>
      </c>
      <c r="CV126" s="19">
        <f t="shared" si="25"/>
        <v>0</v>
      </c>
      <c r="CW126" s="19">
        <f t="shared" si="25"/>
        <v>0</v>
      </c>
      <c r="CX126" s="19">
        <f t="shared" si="25"/>
        <v>0</v>
      </c>
      <c r="CY126" s="19">
        <f t="shared" si="25"/>
        <v>0</v>
      </c>
      <c r="CZ126" s="19">
        <f t="shared" si="25"/>
        <v>0</v>
      </c>
      <c r="DA126" s="19">
        <f t="shared" si="25"/>
        <v>0</v>
      </c>
      <c r="DB126" s="19">
        <f t="shared" si="22"/>
        <v>0</v>
      </c>
      <c r="DC126" s="19">
        <f t="shared" si="22"/>
        <v>0</v>
      </c>
      <c r="DD126" s="19">
        <f t="shared" si="22"/>
        <v>0</v>
      </c>
      <c r="DE126" s="19">
        <f t="shared" si="22"/>
        <v>0</v>
      </c>
      <c r="DF126" s="19">
        <f t="shared" si="22"/>
        <v>0</v>
      </c>
      <c r="DG126" s="19">
        <f t="shared" si="22"/>
        <v>0</v>
      </c>
      <c r="DH126" s="19">
        <f t="shared" si="22"/>
        <v>0</v>
      </c>
      <c r="DI126" s="19">
        <f t="shared" si="22"/>
        <v>0</v>
      </c>
      <c r="DJ126" s="19">
        <f t="shared" si="22"/>
        <v>0</v>
      </c>
      <c r="DK126" s="19">
        <f t="shared" si="22"/>
        <v>0</v>
      </c>
      <c r="DL126" s="19">
        <f t="shared" si="22"/>
        <v>0</v>
      </c>
      <c r="DM126" s="19">
        <f t="shared" si="22"/>
        <v>0</v>
      </c>
      <c r="DN126" s="19">
        <f t="shared" si="22"/>
        <v>0</v>
      </c>
      <c r="DO126" s="19">
        <f t="shared" si="22"/>
        <v>0</v>
      </c>
      <c r="DP126" s="19">
        <f t="shared" si="22"/>
        <v>0</v>
      </c>
      <c r="DR126" s="42"/>
      <c r="DU126" s="34">
        <v>17</v>
      </c>
      <c r="DW126" s="35">
        <f t="shared" si="13"/>
        <v>0</v>
      </c>
      <c r="EB126" s="23"/>
      <c r="EK126" s="35"/>
      <c r="EL126" s="35"/>
      <c r="EM126" s="35"/>
      <c r="EN126" s="35"/>
      <c r="EO126" s="35"/>
      <c r="EP126" s="35"/>
    </row>
    <row r="127" spans="1:146" s="34" customFormat="1" x14ac:dyDescent="0.5">
      <c r="A127">
        <v>90713</v>
      </c>
      <c r="B127" t="s">
        <v>27</v>
      </c>
      <c r="C127" s="38" t="s">
        <v>28</v>
      </c>
      <c r="D127" s="19">
        <f>+D29*D79</f>
        <v>68326.8</v>
      </c>
      <c r="E127" s="19">
        <f t="shared" si="23"/>
        <v>83941</v>
      </c>
      <c r="F127" s="19">
        <f t="shared" si="23"/>
        <v>96737.600000000006</v>
      </c>
      <c r="G127" s="19">
        <f t="shared" si="23"/>
        <v>120569.8</v>
      </c>
      <c r="H127" s="19">
        <f t="shared" si="23"/>
        <v>159311.79999999999</v>
      </c>
      <c r="I127" s="19">
        <f t="shared" si="23"/>
        <v>82884.400000000009</v>
      </c>
      <c r="J127" s="19">
        <f t="shared" si="23"/>
        <v>60695.8</v>
      </c>
      <c r="K127" s="19">
        <f t="shared" si="23"/>
        <v>57173.8</v>
      </c>
      <c r="L127" s="19">
        <f t="shared" si="23"/>
        <v>60226.200000000004</v>
      </c>
      <c r="M127" s="19">
        <f t="shared" si="23"/>
        <v>65039.6</v>
      </c>
      <c r="N127" s="19">
        <f t="shared" si="23"/>
        <v>80438.400000000009</v>
      </c>
      <c r="O127" s="19">
        <f t="shared" si="23"/>
        <v>109764.90000000001</v>
      </c>
      <c r="P127" s="19">
        <f t="shared" si="23"/>
        <v>78164.100000000006</v>
      </c>
      <c r="Q127" s="19">
        <f t="shared" si="23"/>
        <v>67869.900000000009</v>
      </c>
      <c r="R127" s="19">
        <f t="shared" si="23"/>
        <v>91690.200000000012</v>
      </c>
      <c r="S127" s="19">
        <f t="shared" si="23"/>
        <v>70383.600000000006</v>
      </c>
      <c r="T127" s="19">
        <f t="shared" si="23"/>
        <v>93485.700000000012</v>
      </c>
      <c r="U127" s="19">
        <f t="shared" si="23"/>
        <v>23940</v>
      </c>
      <c r="V127" s="19">
        <f t="shared" si="23"/>
        <v>12209.400000000001</v>
      </c>
      <c r="W127" s="19">
        <f t="shared" si="23"/>
        <v>23461.200000000001</v>
      </c>
      <c r="X127" s="19">
        <f t="shared" si="23"/>
        <v>16877.7</v>
      </c>
      <c r="Y127" s="19">
        <f t="shared" si="23"/>
        <v>20109.600000000002</v>
      </c>
      <c r="Z127" s="19">
        <f t="shared" si="23"/>
        <v>22383.9</v>
      </c>
      <c r="AA127" s="19">
        <f t="shared" si="23"/>
        <v>32803.199999999997</v>
      </c>
      <c r="AB127" s="19">
        <f t="shared" si="23"/>
        <v>37576.800000000003</v>
      </c>
      <c r="AC127" s="19">
        <f t="shared" si="23"/>
        <v>32925.599999999999</v>
      </c>
      <c r="AD127" s="19">
        <f t="shared" si="23"/>
        <v>37944</v>
      </c>
      <c r="AE127" s="19">
        <f t="shared" si="23"/>
        <v>31946.400000000001</v>
      </c>
      <c r="AF127" s="19">
        <f t="shared" si="23"/>
        <v>195840</v>
      </c>
      <c r="AG127" s="19">
        <f t="shared" si="23"/>
        <v>30232.799999999999</v>
      </c>
      <c r="AH127" s="19">
        <f t="shared" si="23"/>
        <v>17870.400000000001</v>
      </c>
      <c r="AI127" s="19">
        <f t="shared" si="23"/>
        <v>11138.4</v>
      </c>
      <c r="AJ127" s="19">
        <f t="shared" si="23"/>
        <v>22301.279999999999</v>
      </c>
      <c r="AK127" s="19">
        <f t="shared" si="23"/>
        <v>25948.799999999999</v>
      </c>
      <c r="AL127" s="19">
        <f t="shared" si="23"/>
        <v>20617.2</v>
      </c>
      <c r="AM127" s="19">
        <f t="shared" si="23"/>
        <v>35893.800000000003</v>
      </c>
      <c r="AN127" s="19">
        <f t="shared" si="23"/>
        <v>37384.199999999997</v>
      </c>
      <c r="AO127" s="19">
        <f t="shared" si="23"/>
        <v>22728.6</v>
      </c>
      <c r="AP127" s="19">
        <f t="shared" si="23"/>
        <v>30143.34</v>
      </c>
      <c r="AQ127" s="19">
        <f t="shared" si="23"/>
        <v>28193.4</v>
      </c>
      <c r="AR127" s="19">
        <f t="shared" si="23"/>
        <v>43221.599999999999</v>
      </c>
      <c r="AS127" s="19">
        <f t="shared" si="23"/>
        <v>102713.4</v>
      </c>
      <c r="AT127" s="19">
        <f t="shared" si="23"/>
        <v>29187</v>
      </c>
      <c r="AU127" s="19">
        <f t="shared" si="23"/>
        <v>29808</v>
      </c>
      <c r="AV127" s="19">
        <f t="shared" si="23"/>
        <v>44339.4</v>
      </c>
      <c r="AW127" s="19">
        <f t="shared" si="23"/>
        <v>42724.800000000003</v>
      </c>
      <c r="AX127" s="19">
        <f t="shared" si="23"/>
        <v>44091</v>
      </c>
      <c r="AY127" s="19">
        <f t="shared" si="23"/>
        <v>42352.2</v>
      </c>
      <c r="AZ127" s="19">
        <f t="shared" si="23"/>
        <v>44233</v>
      </c>
      <c r="BA127" s="19">
        <f t="shared" si="23"/>
        <v>42364</v>
      </c>
      <c r="BB127" s="19">
        <f t="shared" si="23"/>
        <v>44482.200000000004</v>
      </c>
      <c r="BC127" s="19">
        <f t="shared" si="23"/>
        <v>42737.8</v>
      </c>
      <c r="BD127" s="19">
        <f t="shared" si="23"/>
        <v>44357.600000000006</v>
      </c>
      <c r="BE127" s="19">
        <f t="shared" si="23"/>
        <v>32146.800000000003</v>
      </c>
      <c r="BF127" s="19">
        <f t="shared" si="23"/>
        <v>20559</v>
      </c>
      <c r="BG127" s="19">
        <f t="shared" si="23"/>
        <v>21306.600000000002</v>
      </c>
      <c r="BH127" s="19">
        <f t="shared" si="23"/>
        <v>18690</v>
      </c>
      <c r="BI127" s="19">
        <f t="shared" si="23"/>
        <v>19686.800000000003</v>
      </c>
      <c r="BJ127" s="19">
        <f t="shared" si="23"/>
        <v>22552.600000000002</v>
      </c>
      <c r="BK127" s="19">
        <f t="shared" si="23"/>
        <v>35012.600000000006</v>
      </c>
      <c r="BL127" s="19">
        <f t="shared" si="23"/>
        <v>37740</v>
      </c>
      <c r="BM127" s="19">
        <f t="shared" si="23"/>
        <v>31450</v>
      </c>
      <c r="BN127" s="19">
        <f t="shared" si="23"/>
        <v>46294.400000000001</v>
      </c>
      <c r="BO127" s="19">
        <f t="shared" si="23"/>
        <v>0</v>
      </c>
      <c r="BP127" s="19">
        <f t="shared" si="24"/>
        <v>46294.400000000001</v>
      </c>
      <c r="BQ127" s="19">
        <f t="shared" si="24"/>
        <v>46042.8</v>
      </c>
      <c r="BR127" s="19">
        <f t="shared" si="24"/>
        <v>44281.599999999999</v>
      </c>
      <c r="BS127" s="19">
        <f t="shared" si="24"/>
        <v>46042.8</v>
      </c>
      <c r="BT127" s="19">
        <f t="shared" si="24"/>
        <v>25160</v>
      </c>
      <c r="BU127" s="19">
        <f t="shared" si="24"/>
        <v>26418</v>
      </c>
      <c r="BV127" s="19">
        <f t="shared" si="24"/>
        <v>0</v>
      </c>
      <c r="BW127" s="19">
        <f t="shared" si="24"/>
        <v>0</v>
      </c>
      <c r="BX127" s="19">
        <f t="shared" si="24"/>
        <v>0</v>
      </c>
      <c r="BY127" s="19">
        <f t="shared" si="24"/>
        <v>0</v>
      </c>
      <c r="BZ127" s="19">
        <f t="shared" si="24"/>
        <v>0</v>
      </c>
      <c r="CA127" s="19">
        <f t="shared" si="24"/>
        <v>0</v>
      </c>
      <c r="CB127" s="19">
        <f t="shared" si="24"/>
        <v>0</v>
      </c>
      <c r="CC127" s="19">
        <f t="shared" si="24"/>
        <v>0</v>
      </c>
      <c r="CD127" s="19">
        <f t="shared" si="24"/>
        <v>0</v>
      </c>
      <c r="CE127" s="19">
        <f t="shared" si="24"/>
        <v>0</v>
      </c>
      <c r="CF127" s="19">
        <f t="shared" si="24"/>
        <v>0</v>
      </c>
      <c r="CG127" s="19">
        <f t="shared" si="24"/>
        <v>19080</v>
      </c>
      <c r="CH127" s="19">
        <f t="shared" si="24"/>
        <v>19080</v>
      </c>
      <c r="CI127" s="19">
        <f t="shared" si="24"/>
        <v>17808</v>
      </c>
      <c r="CJ127" s="19">
        <f t="shared" si="24"/>
        <v>31800</v>
      </c>
      <c r="CK127" s="19">
        <f t="shared" si="24"/>
        <v>20864</v>
      </c>
      <c r="CL127" s="19">
        <f t="shared" si="24"/>
        <v>19560</v>
      </c>
      <c r="CM127" s="19">
        <f t="shared" si="24"/>
        <v>19560</v>
      </c>
      <c r="CN127" s="19">
        <f t="shared" ref="CN127:DC142" si="26">+CN29*CN79</f>
        <v>22168</v>
      </c>
      <c r="CO127" s="19">
        <f t="shared" si="26"/>
        <v>23472</v>
      </c>
      <c r="CP127" s="19">
        <f t="shared" si="26"/>
        <v>18256</v>
      </c>
      <c r="CQ127" s="19">
        <f t="shared" si="26"/>
        <v>20864</v>
      </c>
      <c r="CR127" s="19">
        <f t="shared" si="26"/>
        <v>15647.999999999998</v>
      </c>
      <c r="CS127" s="19">
        <f t="shared" si="26"/>
        <v>14343.999999999998</v>
      </c>
      <c r="CT127" s="19">
        <f t="shared" si="26"/>
        <v>15647.999999999998</v>
      </c>
      <c r="CU127" s="19">
        <f t="shared" si="26"/>
        <v>14343.999999999998</v>
      </c>
      <c r="CV127" s="19">
        <f t="shared" si="26"/>
        <v>13040</v>
      </c>
      <c r="CW127" s="19">
        <f t="shared" si="26"/>
        <v>15960</v>
      </c>
      <c r="CX127" s="19">
        <f t="shared" si="26"/>
        <v>15960</v>
      </c>
      <c r="CY127" s="19">
        <f t="shared" si="26"/>
        <v>0</v>
      </c>
      <c r="CZ127" s="19">
        <f t="shared" si="26"/>
        <v>10640</v>
      </c>
      <c r="DA127" s="19">
        <f t="shared" si="26"/>
        <v>21280</v>
      </c>
      <c r="DB127" s="19">
        <f t="shared" si="22"/>
        <v>15960</v>
      </c>
      <c r="DC127" s="19">
        <f t="shared" si="22"/>
        <v>15960</v>
      </c>
      <c r="DD127" s="19">
        <f t="shared" si="22"/>
        <v>11970</v>
      </c>
      <c r="DE127" s="19">
        <f t="shared" si="22"/>
        <v>12236</v>
      </c>
      <c r="DF127" s="19">
        <f t="shared" si="22"/>
        <v>10640</v>
      </c>
      <c r="DG127" s="19">
        <f t="shared" si="22"/>
        <v>0</v>
      </c>
      <c r="DH127" s="19">
        <f t="shared" si="22"/>
        <v>13300</v>
      </c>
      <c r="DI127" s="19">
        <f t="shared" si="22"/>
        <v>10840</v>
      </c>
      <c r="DJ127" s="19">
        <f t="shared" si="22"/>
        <v>13550</v>
      </c>
      <c r="DK127" s="19">
        <f t="shared" si="22"/>
        <v>16531</v>
      </c>
      <c r="DL127" s="19">
        <f t="shared" si="22"/>
        <v>16531</v>
      </c>
      <c r="DM127" s="19">
        <f t="shared" si="22"/>
        <v>15311.5</v>
      </c>
      <c r="DN127" s="19">
        <f t="shared" si="22"/>
        <v>16666.5</v>
      </c>
      <c r="DO127" s="19">
        <f t="shared" si="22"/>
        <v>16395.5</v>
      </c>
      <c r="DP127" s="19">
        <f t="shared" si="22"/>
        <v>14363</v>
      </c>
      <c r="DR127" s="42" t="s">
        <v>101</v>
      </c>
      <c r="DT127" s="34" t="s">
        <v>326</v>
      </c>
      <c r="DU127" s="34">
        <v>18</v>
      </c>
      <c r="DW127" s="35">
        <f t="shared" si="13"/>
        <v>15960</v>
      </c>
      <c r="EB127" s="23"/>
      <c r="EK127" s="35"/>
      <c r="EL127" s="35"/>
      <c r="EM127" s="35"/>
      <c r="EN127" s="35"/>
      <c r="EO127" s="35"/>
      <c r="EP127" s="35"/>
    </row>
    <row r="128" spans="1:146" s="34" customFormat="1" x14ac:dyDescent="0.5">
      <c r="A128">
        <v>90734</v>
      </c>
      <c r="B128" t="s">
        <v>44</v>
      </c>
      <c r="C128" s="38" t="s">
        <v>119</v>
      </c>
      <c r="D128" s="19">
        <f>+D30*D80</f>
        <v>128796.25</v>
      </c>
      <c r="E128" s="19">
        <f t="shared" si="23"/>
        <v>0</v>
      </c>
      <c r="F128" s="19">
        <f t="shared" si="23"/>
        <v>126802.5</v>
      </c>
      <c r="G128" s="19">
        <f t="shared" ref="G128:BR129" si="27">+G30*G80</f>
        <v>262377.5</v>
      </c>
      <c r="H128" s="19">
        <f t="shared" si="27"/>
        <v>327772.5</v>
      </c>
      <c r="I128" s="19">
        <f t="shared" si="27"/>
        <v>144746.25</v>
      </c>
      <c r="J128" s="19">
        <f t="shared" si="27"/>
        <v>83338.75</v>
      </c>
      <c r="K128" s="19">
        <f t="shared" si="27"/>
        <v>74965</v>
      </c>
      <c r="L128" s="19">
        <f t="shared" si="27"/>
        <v>0</v>
      </c>
      <c r="M128" s="19">
        <f t="shared" si="27"/>
        <v>82940</v>
      </c>
      <c r="N128" s="19">
        <f t="shared" si="27"/>
        <v>126464.8</v>
      </c>
      <c r="O128" s="19">
        <f t="shared" si="27"/>
        <v>154796.20000000001</v>
      </c>
      <c r="P128" s="19">
        <f t="shared" si="27"/>
        <v>122358.8</v>
      </c>
      <c r="Q128" s="19">
        <f t="shared" si="27"/>
        <v>168346</v>
      </c>
      <c r="R128" s="19">
        <f t="shared" si="27"/>
        <v>260731</v>
      </c>
      <c r="S128" s="19">
        <f t="shared" si="27"/>
        <v>362559.80000000005</v>
      </c>
      <c r="T128" s="19">
        <f t="shared" si="27"/>
        <v>456587.2</v>
      </c>
      <c r="U128" s="19">
        <f t="shared" si="27"/>
        <v>192982</v>
      </c>
      <c r="V128" s="19">
        <f t="shared" si="27"/>
        <v>140425.20000000001</v>
      </c>
      <c r="W128" s="19">
        <f t="shared" si="27"/>
        <v>155206.80000000002</v>
      </c>
      <c r="X128" s="19">
        <f t="shared" si="27"/>
        <v>152743.20000000001</v>
      </c>
      <c r="Y128" s="19">
        <f t="shared" si="27"/>
        <v>137961.60000000001</v>
      </c>
      <c r="Z128" s="19">
        <f t="shared" si="27"/>
        <v>215154.40000000002</v>
      </c>
      <c r="AA128" s="19">
        <f t="shared" si="27"/>
        <v>206531.80000000002</v>
      </c>
      <c r="AB128" s="19">
        <f t="shared" si="27"/>
        <v>224598.2</v>
      </c>
      <c r="AC128" s="19">
        <f t="shared" si="27"/>
        <v>289062.40000000002</v>
      </c>
      <c r="AD128" s="19">
        <f t="shared" si="27"/>
        <v>473011.20000000001</v>
      </c>
      <c r="AE128" s="19">
        <f t="shared" si="27"/>
        <v>526799.80000000005</v>
      </c>
      <c r="AF128" s="19">
        <f t="shared" si="27"/>
        <v>601529</v>
      </c>
      <c r="AG128" s="19">
        <f t="shared" si="27"/>
        <v>192160.80000000002</v>
      </c>
      <c r="AH128" s="19">
        <f t="shared" si="27"/>
        <v>146584.20000000001</v>
      </c>
      <c r="AI128" s="19">
        <f t="shared" si="27"/>
        <v>116610.40000000001</v>
      </c>
      <c r="AJ128" s="19">
        <f t="shared" si="27"/>
        <v>94684.36</v>
      </c>
      <c r="AK128" s="19">
        <f t="shared" si="27"/>
        <v>163418.80000000002</v>
      </c>
      <c r="AL128" s="19">
        <f t="shared" si="27"/>
        <v>198319.80000000002</v>
      </c>
      <c r="AM128" s="19">
        <f t="shared" si="27"/>
        <v>144284.84</v>
      </c>
      <c r="AN128" s="19">
        <f t="shared" si="27"/>
        <v>246360</v>
      </c>
      <c r="AO128" s="19">
        <f t="shared" si="27"/>
        <v>304665.2</v>
      </c>
      <c r="AP128" s="19">
        <f t="shared" si="27"/>
        <v>500110.80000000005</v>
      </c>
      <c r="AQ128" s="19">
        <f t="shared" si="27"/>
        <v>607277.4</v>
      </c>
      <c r="AR128" s="19">
        <f t="shared" si="27"/>
        <v>656960</v>
      </c>
      <c r="AS128" s="19">
        <f t="shared" si="27"/>
        <v>270174.8</v>
      </c>
      <c r="AT128" s="19">
        <f t="shared" si="27"/>
        <v>379805</v>
      </c>
      <c r="AU128" s="19">
        <f t="shared" si="27"/>
        <v>237326.80000000002</v>
      </c>
      <c r="AV128" s="19">
        <f t="shared" si="27"/>
        <v>212690.80000000002</v>
      </c>
      <c r="AW128" s="19">
        <f t="shared" si="27"/>
        <v>164240</v>
      </c>
      <c r="AX128" s="19">
        <f t="shared" si="27"/>
        <v>188876</v>
      </c>
      <c r="AY128" s="19">
        <f t="shared" si="27"/>
        <v>205300</v>
      </c>
      <c r="AZ128" s="19">
        <f t="shared" si="27"/>
        <v>231578.40000000002</v>
      </c>
      <c r="BA128" s="19">
        <f t="shared" si="27"/>
        <v>164240</v>
      </c>
      <c r="BB128" s="19">
        <f t="shared" si="27"/>
        <v>237326.80000000002</v>
      </c>
      <c r="BC128" s="19">
        <f t="shared" si="27"/>
        <v>239790.40000000002</v>
      </c>
      <c r="BD128" s="19">
        <f t="shared" si="27"/>
        <v>410600</v>
      </c>
      <c r="BE128" s="19">
        <f t="shared" si="27"/>
        <v>247591.80000000002</v>
      </c>
      <c r="BF128" s="19">
        <f t="shared" si="27"/>
        <v>158491.6</v>
      </c>
      <c r="BG128" s="19">
        <f t="shared" si="27"/>
        <v>170809.60000000001</v>
      </c>
      <c r="BH128" s="19">
        <f t="shared" si="27"/>
        <v>147816</v>
      </c>
      <c r="BI128" s="19">
        <f t="shared" si="27"/>
        <v>151922</v>
      </c>
      <c r="BJ128" s="19">
        <f t="shared" si="27"/>
        <v>205300</v>
      </c>
      <c r="BK128" s="19">
        <f t="shared" si="27"/>
        <v>246360</v>
      </c>
      <c r="BL128" s="19">
        <f t="shared" si="27"/>
        <v>364583.7</v>
      </c>
      <c r="BM128" s="19">
        <f t="shared" si="27"/>
        <v>254850</v>
      </c>
      <c r="BN128" s="19">
        <f t="shared" si="27"/>
        <v>509700</v>
      </c>
      <c r="BO128" s="19">
        <f t="shared" si="27"/>
        <v>0</v>
      </c>
      <c r="BP128" s="19">
        <f t="shared" si="27"/>
        <v>509700</v>
      </c>
      <c r="BQ128" s="19">
        <f t="shared" si="27"/>
        <v>509700</v>
      </c>
      <c r="BR128" s="19">
        <f t="shared" si="27"/>
        <v>254850</v>
      </c>
      <c r="BS128" s="19">
        <f t="shared" si="24"/>
        <v>254850</v>
      </c>
      <c r="BT128" s="19">
        <f t="shared" si="24"/>
        <v>169900</v>
      </c>
      <c r="BU128" s="19">
        <f t="shared" si="24"/>
        <v>135920</v>
      </c>
      <c r="BV128" s="19">
        <f t="shared" si="24"/>
        <v>254850</v>
      </c>
      <c r="BW128" s="19">
        <f t="shared" si="24"/>
        <v>254850</v>
      </c>
      <c r="BX128" s="19">
        <f t="shared" si="24"/>
        <v>254850</v>
      </c>
      <c r="BY128" s="19">
        <f t="shared" si="24"/>
        <v>312060</v>
      </c>
      <c r="BZ128" s="19">
        <f t="shared" si="24"/>
        <v>267480</v>
      </c>
      <c r="CA128" s="19">
        <f t="shared" si="24"/>
        <v>551008.79999999993</v>
      </c>
      <c r="CB128" s="19">
        <f t="shared" si="24"/>
        <v>551008.79999999993</v>
      </c>
      <c r="CC128" s="19">
        <f t="shared" si="24"/>
        <v>267480</v>
      </c>
      <c r="CD128" s="19">
        <f t="shared" si="24"/>
        <v>275504.39999999997</v>
      </c>
      <c r="CE128" s="19">
        <f t="shared" si="24"/>
        <v>222900</v>
      </c>
      <c r="CF128" s="19">
        <f t="shared" si="24"/>
        <v>178320</v>
      </c>
      <c r="CG128" s="19">
        <f t="shared" si="24"/>
        <v>312060</v>
      </c>
      <c r="CH128" s="19">
        <f t="shared" si="24"/>
        <v>267480</v>
      </c>
      <c r="CI128" s="19">
        <f t="shared" si="24"/>
        <v>178320</v>
      </c>
      <c r="CJ128" s="19">
        <f t="shared" si="24"/>
        <v>356640</v>
      </c>
      <c r="CK128" s="19">
        <f t="shared" si="24"/>
        <v>285312</v>
      </c>
      <c r="CL128" s="19">
        <f t="shared" si="24"/>
        <v>196152</v>
      </c>
      <c r="CM128" s="19">
        <f t="shared" si="24"/>
        <v>267480</v>
      </c>
      <c r="CN128" s="19">
        <f t="shared" si="26"/>
        <v>624120</v>
      </c>
      <c r="CO128" s="19">
        <f t="shared" si="26"/>
        <v>713280</v>
      </c>
      <c r="CP128" s="19">
        <f t="shared" si="26"/>
        <v>320976</v>
      </c>
      <c r="CQ128" s="19">
        <f t="shared" si="26"/>
        <v>213984</v>
      </c>
      <c r="CR128" s="19">
        <f t="shared" si="26"/>
        <v>196152</v>
      </c>
      <c r="CS128" s="19">
        <f t="shared" si="26"/>
        <v>142656</v>
      </c>
      <c r="CT128" s="19">
        <f t="shared" si="26"/>
        <v>151572</v>
      </c>
      <c r="CU128" s="19">
        <f t="shared" si="26"/>
        <v>205068</v>
      </c>
      <c r="CV128" s="19">
        <f t="shared" si="26"/>
        <v>196152</v>
      </c>
      <c r="CW128" s="19">
        <f t="shared" si="26"/>
        <v>302973</v>
      </c>
      <c r="CX128" s="19">
        <f t="shared" si="26"/>
        <v>459050</v>
      </c>
      <c r="CY128" s="19">
        <f t="shared" si="26"/>
        <v>192801</v>
      </c>
      <c r="CZ128" s="19">
        <f t="shared" si="26"/>
        <v>688575</v>
      </c>
      <c r="DA128" s="19">
        <f t="shared" si="26"/>
        <v>853833</v>
      </c>
      <c r="DB128" s="19">
        <f t="shared" si="22"/>
        <v>330516</v>
      </c>
      <c r="DC128" s="19">
        <f t="shared" si="22"/>
        <v>257068</v>
      </c>
      <c r="DD128" s="19">
        <f t="shared" si="22"/>
        <v>257068</v>
      </c>
      <c r="DE128" s="19">
        <f t="shared" si="22"/>
        <v>158831.30000000002</v>
      </c>
      <c r="DF128" s="19">
        <f t="shared" si="22"/>
        <v>156077</v>
      </c>
      <c r="DG128" s="19">
        <f t="shared" si="22"/>
        <v>55086</v>
      </c>
      <c r="DH128" s="19">
        <f t="shared" si="22"/>
        <v>275430</v>
      </c>
      <c r="DI128" s="19">
        <f t="shared" si="22"/>
        <v>280350</v>
      </c>
      <c r="DJ128" s="19">
        <f t="shared" si="22"/>
        <v>457905</v>
      </c>
      <c r="DK128" s="19">
        <f t="shared" si="22"/>
        <v>615835.5</v>
      </c>
      <c r="DL128" s="19">
        <f t="shared" si="22"/>
        <v>828901.5</v>
      </c>
      <c r="DM128" s="19">
        <f t="shared" si="22"/>
        <v>777504</v>
      </c>
      <c r="DN128" s="19">
        <f t="shared" si="22"/>
        <v>333616.5</v>
      </c>
      <c r="DO128" s="19">
        <f t="shared" si="22"/>
        <v>289695</v>
      </c>
      <c r="DP128" s="19">
        <f t="shared" si="22"/>
        <v>227083.5</v>
      </c>
      <c r="DR128" s="42" t="s">
        <v>101</v>
      </c>
      <c r="DU128" s="34">
        <v>19</v>
      </c>
      <c r="DW128" s="35">
        <f t="shared" si="13"/>
        <v>330516</v>
      </c>
      <c r="EB128" s="23"/>
      <c r="EK128" s="35"/>
      <c r="EL128" s="35"/>
      <c r="EM128" s="35"/>
      <c r="EN128" s="35"/>
      <c r="EO128" s="35"/>
      <c r="EP128" s="35"/>
    </row>
    <row r="129" spans="1:146" s="34" customFormat="1" x14ac:dyDescent="0.5">
      <c r="A129">
        <v>90734</v>
      </c>
      <c r="B129" t="s">
        <v>120</v>
      </c>
      <c r="C129" s="38" t="s">
        <v>121</v>
      </c>
      <c r="D129" s="19">
        <f>+D31*D81</f>
        <v>0</v>
      </c>
      <c r="E129" s="19">
        <f t="shared" ref="E129:AJ129" si="28">+E31*E81</f>
        <v>0</v>
      </c>
      <c r="F129" s="19">
        <f t="shared" si="28"/>
        <v>0</v>
      </c>
      <c r="G129" s="19">
        <f t="shared" si="28"/>
        <v>0</v>
      </c>
      <c r="H129" s="19">
        <f t="shared" si="28"/>
        <v>0</v>
      </c>
      <c r="I129" s="19">
        <f t="shared" si="28"/>
        <v>0</v>
      </c>
      <c r="J129" s="19">
        <f t="shared" si="28"/>
        <v>0</v>
      </c>
      <c r="K129" s="19">
        <f t="shared" si="28"/>
        <v>0</v>
      </c>
      <c r="L129" s="19">
        <f t="shared" si="28"/>
        <v>0</v>
      </c>
      <c r="M129" s="19">
        <f t="shared" si="28"/>
        <v>0</v>
      </c>
      <c r="N129" s="19">
        <f t="shared" si="28"/>
        <v>0</v>
      </c>
      <c r="O129" s="19">
        <f t="shared" si="28"/>
        <v>0</v>
      </c>
      <c r="P129" s="19">
        <f t="shared" si="28"/>
        <v>0</v>
      </c>
      <c r="Q129" s="19">
        <f t="shared" si="28"/>
        <v>0</v>
      </c>
      <c r="R129" s="19">
        <f t="shared" si="28"/>
        <v>50093.200000000004</v>
      </c>
      <c r="S129" s="19">
        <f t="shared" si="28"/>
        <v>65696</v>
      </c>
      <c r="T129" s="19">
        <f t="shared" si="28"/>
        <v>27099.600000000002</v>
      </c>
      <c r="U129" s="19">
        <f t="shared" si="28"/>
        <v>21351.200000000001</v>
      </c>
      <c r="V129" s="19">
        <f t="shared" si="28"/>
        <v>10265</v>
      </c>
      <c r="W129" s="19">
        <f t="shared" si="28"/>
        <v>38185.800000000003</v>
      </c>
      <c r="X129" s="19">
        <f t="shared" si="28"/>
        <v>16424</v>
      </c>
      <c r="Y129" s="19">
        <f t="shared" si="28"/>
        <v>20530</v>
      </c>
      <c r="Z129" s="19">
        <f t="shared" si="28"/>
        <v>28742</v>
      </c>
      <c r="AA129" s="19">
        <f t="shared" si="28"/>
        <v>22993.600000000002</v>
      </c>
      <c r="AB129" s="19">
        <f t="shared" si="28"/>
        <v>45576.600000000006</v>
      </c>
      <c r="AC129" s="19">
        <f t="shared" si="28"/>
        <v>78835.200000000012</v>
      </c>
      <c r="AD129" s="19">
        <f t="shared" si="28"/>
        <v>122769.40000000001</v>
      </c>
      <c r="AE129" s="19">
        <f t="shared" si="28"/>
        <v>131802.6</v>
      </c>
      <c r="AF129" s="19">
        <f t="shared" si="28"/>
        <v>122358.8</v>
      </c>
      <c r="AG129" s="19">
        <f t="shared" si="28"/>
        <v>45166</v>
      </c>
      <c r="AH129" s="19">
        <f t="shared" si="28"/>
        <v>27510.2</v>
      </c>
      <c r="AI129" s="19">
        <f t="shared" si="28"/>
        <v>32848</v>
      </c>
      <c r="AJ129" s="19">
        <f t="shared" si="28"/>
        <v>25457.200000000001</v>
      </c>
      <c r="AK129" s="19">
        <f t="shared" si="27"/>
        <v>50914.400000000001</v>
      </c>
      <c r="AL129" s="19">
        <f t="shared" si="27"/>
        <v>62574.400000000001</v>
      </c>
      <c r="AM129" s="19">
        <f t="shared" si="27"/>
        <v>63232.4</v>
      </c>
      <c r="AN129" s="19">
        <f t="shared" si="27"/>
        <v>71444.400000000009</v>
      </c>
      <c r="AO129" s="19">
        <f t="shared" si="27"/>
        <v>83762.400000000009</v>
      </c>
      <c r="AP129" s="19">
        <f t="shared" si="27"/>
        <v>156438.6</v>
      </c>
      <c r="AQ129" s="19">
        <f t="shared" si="27"/>
        <v>177379.20000000001</v>
      </c>
      <c r="AR129" s="19">
        <f t="shared" si="27"/>
        <v>169167.2</v>
      </c>
      <c r="AS129" s="19">
        <f t="shared" si="27"/>
        <v>41060</v>
      </c>
      <c r="AT129" s="19">
        <f t="shared" si="27"/>
        <v>19708.800000000003</v>
      </c>
      <c r="AU129" s="19">
        <f t="shared" si="27"/>
        <v>73908</v>
      </c>
      <c r="AV129" s="19">
        <f t="shared" si="27"/>
        <v>98544</v>
      </c>
      <c r="AW129" s="19">
        <f t="shared" si="27"/>
        <v>82120</v>
      </c>
      <c r="AX129" s="19">
        <f t="shared" si="27"/>
        <v>98544</v>
      </c>
      <c r="AY129" s="19">
        <f t="shared" si="27"/>
        <v>114968</v>
      </c>
      <c r="AZ129" s="19">
        <f t="shared" si="27"/>
        <v>166840</v>
      </c>
      <c r="BA129" s="19">
        <f t="shared" si="27"/>
        <v>139604</v>
      </c>
      <c r="BB129" s="19">
        <f t="shared" si="27"/>
        <v>73908</v>
      </c>
      <c r="BC129" s="19">
        <f t="shared" si="27"/>
        <v>73908</v>
      </c>
      <c r="BD129" s="19">
        <f t="shared" si="27"/>
        <v>164240</v>
      </c>
      <c r="BE129" s="19">
        <f t="shared" si="27"/>
        <v>98133.400000000009</v>
      </c>
      <c r="BF129" s="19">
        <f t="shared" si="27"/>
        <v>13960.400000000001</v>
      </c>
      <c r="BG129" s="19">
        <f t="shared" si="27"/>
        <v>32026.800000000003</v>
      </c>
      <c r="BH129" s="19">
        <f t="shared" si="27"/>
        <v>41060</v>
      </c>
      <c r="BI129" s="19">
        <f t="shared" si="27"/>
        <v>18887.600000000002</v>
      </c>
      <c r="BJ129" s="19">
        <f t="shared" si="27"/>
        <v>82120</v>
      </c>
      <c r="BK129" s="19">
        <f t="shared" si="27"/>
        <v>82120</v>
      </c>
      <c r="BL129" s="19">
        <f t="shared" si="27"/>
        <v>118384</v>
      </c>
      <c r="BM129" s="19">
        <f t="shared" si="27"/>
        <v>84560</v>
      </c>
      <c r="BN129" s="19">
        <f t="shared" si="27"/>
        <v>253680</v>
      </c>
      <c r="BO129" s="19">
        <f t="shared" si="27"/>
        <v>0</v>
      </c>
      <c r="BP129" s="19">
        <f t="shared" si="27"/>
        <v>253680</v>
      </c>
      <c r="BQ129" s="19">
        <f t="shared" si="27"/>
        <v>253680</v>
      </c>
      <c r="BR129" s="19">
        <f t="shared" si="27"/>
        <v>126840</v>
      </c>
      <c r="BS129" s="19">
        <f t="shared" si="24"/>
        <v>83560</v>
      </c>
      <c r="BT129" s="19">
        <f t="shared" si="24"/>
        <v>83560</v>
      </c>
      <c r="BU129" s="19">
        <f t="shared" si="24"/>
        <v>41780</v>
      </c>
      <c r="BV129" s="19">
        <f t="shared" si="24"/>
        <v>83560</v>
      </c>
      <c r="BW129" s="19">
        <f t="shared" si="24"/>
        <v>83560</v>
      </c>
      <c r="BX129" s="19">
        <f t="shared" si="24"/>
        <v>83560</v>
      </c>
      <c r="BY129" s="19">
        <f t="shared" si="24"/>
        <v>85220</v>
      </c>
      <c r="BZ129" s="19">
        <f t="shared" si="24"/>
        <v>85220</v>
      </c>
      <c r="CA129" s="19">
        <f t="shared" si="24"/>
        <v>263329.8</v>
      </c>
      <c r="CB129" s="19">
        <f t="shared" si="24"/>
        <v>263329.8</v>
      </c>
      <c r="CC129" s="19">
        <f t="shared" si="24"/>
        <v>136640</v>
      </c>
      <c r="CD129" s="19">
        <f t="shared" si="24"/>
        <v>105895.99999999999</v>
      </c>
      <c r="CE129" s="19">
        <f t="shared" si="24"/>
        <v>68320</v>
      </c>
      <c r="CF129" s="19">
        <f t="shared" si="24"/>
        <v>68320</v>
      </c>
      <c r="CG129" s="19">
        <f t="shared" si="24"/>
        <v>102479.99999999999</v>
      </c>
      <c r="CH129" s="19">
        <f t="shared" si="24"/>
        <v>34160</v>
      </c>
      <c r="CI129" s="19">
        <f t="shared" si="24"/>
        <v>20495.999999999996</v>
      </c>
      <c r="CJ129" s="19">
        <f t="shared" si="24"/>
        <v>0</v>
      </c>
      <c r="CK129" s="19">
        <f t="shared" si="24"/>
        <v>89440</v>
      </c>
      <c r="CL129" s="19">
        <f t="shared" si="24"/>
        <v>44720</v>
      </c>
      <c r="CM129" s="19">
        <f t="shared" si="24"/>
        <v>44720</v>
      </c>
      <c r="CN129" s="19">
        <f t="shared" si="26"/>
        <v>0</v>
      </c>
      <c r="CO129" s="19">
        <f t="shared" si="26"/>
        <v>0</v>
      </c>
      <c r="CP129" s="19">
        <f t="shared" si="26"/>
        <v>0</v>
      </c>
      <c r="CQ129" s="19">
        <f t="shared" si="26"/>
        <v>0</v>
      </c>
      <c r="CR129" s="19">
        <f t="shared" si="26"/>
        <v>0</v>
      </c>
      <c r="CS129" s="19">
        <f t="shared" si="26"/>
        <v>0</v>
      </c>
      <c r="CT129" s="19">
        <f t="shared" si="26"/>
        <v>0</v>
      </c>
      <c r="CU129" s="19">
        <f t="shared" si="26"/>
        <v>0</v>
      </c>
      <c r="CV129" s="19">
        <f t="shared" si="26"/>
        <v>0</v>
      </c>
      <c r="CW129" s="19">
        <f t="shared" si="26"/>
        <v>0</v>
      </c>
      <c r="CX129" s="19">
        <f t="shared" si="26"/>
        <v>0</v>
      </c>
      <c r="CY129" s="19">
        <f t="shared" si="26"/>
        <v>0</v>
      </c>
      <c r="CZ129" s="19">
        <f t="shared" si="26"/>
        <v>0</v>
      </c>
      <c r="DA129" s="19">
        <f t="shared" si="26"/>
        <v>0</v>
      </c>
      <c r="DB129" s="19">
        <f t="shared" si="22"/>
        <v>0</v>
      </c>
      <c r="DC129" s="19">
        <f t="shared" si="22"/>
        <v>0</v>
      </c>
      <c r="DD129" s="19">
        <f t="shared" si="22"/>
        <v>0</v>
      </c>
      <c r="DE129" s="19">
        <f t="shared" si="22"/>
        <v>0</v>
      </c>
      <c r="DF129" s="19">
        <f t="shared" si="22"/>
        <v>0</v>
      </c>
      <c r="DG129" s="19">
        <f t="shared" si="22"/>
        <v>0</v>
      </c>
      <c r="DH129" s="19">
        <f t="shared" si="22"/>
        <v>0</v>
      </c>
      <c r="DI129" s="19">
        <f t="shared" si="22"/>
        <v>0</v>
      </c>
      <c r="DJ129" s="19">
        <f t="shared" si="22"/>
        <v>0</v>
      </c>
      <c r="DK129" s="19">
        <f t="shared" si="22"/>
        <v>0</v>
      </c>
      <c r="DL129" s="19">
        <f t="shared" si="22"/>
        <v>0</v>
      </c>
      <c r="DM129" s="19">
        <f t="shared" si="22"/>
        <v>0</v>
      </c>
      <c r="DN129" s="19">
        <f t="shared" si="22"/>
        <v>0</v>
      </c>
      <c r="DO129" s="19">
        <f t="shared" si="22"/>
        <v>0</v>
      </c>
      <c r="DP129" s="19">
        <f t="shared" si="22"/>
        <v>0</v>
      </c>
      <c r="DR129" s="42" t="s">
        <v>101</v>
      </c>
      <c r="DU129" s="34">
        <v>20</v>
      </c>
      <c r="DW129" s="35">
        <f t="shared" si="13"/>
        <v>0</v>
      </c>
      <c r="EB129" s="23"/>
      <c r="EK129" s="35"/>
      <c r="EL129" s="35"/>
      <c r="EM129" s="35"/>
      <c r="EN129" s="35"/>
      <c r="EO129" s="35"/>
      <c r="EP129" s="35"/>
    </row>
    <row r="130" spans="1:146" s="34" customFormat="1" x14ac:dyDescent="0.5">
      <c r="A130">
        <v>90734</v>
      </c>
      <c r="B130" t="s">
        <v>46</v>
      </c>
      <c r="C130" s="38" t="s">
        <v>122</v>
      </c>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f t="shared" si="26"/>
        <v>143400</v>
      </c>
      <c r="CO130" s="19">
        <f t="shared" si="26"/>
        <v>107550</v>
      </c>
      <c r="CP130" s="19">
        <f t="shared" si="26"/>
        <v>35850</v>
      </c>
      <c r="CQ130" s="19">
        <f t="shared" si="26"/>
        <v>43020</v>
      </c>
      <c r="CR130" s="19">
        <f t="shared" si="26"/>
        <v>21510</v>
      </c>
      <c r="CS130" s="19">
        <f t="shared" si="26"/>
        <v>21510</v>
      </c>
      <c r="CT130" s="19">
        <f t="shared" si="26"/>
        <v>17925</v>
      </c>
      <c r="CU130" s="19">
        <f t="shared" si="26"/>
        <v>28680</v>
      </c>
      <c r="CV130" s="19">
        <f t="shared" si="26"/>
        <v>28680</v>
      </c>
      <c r="CW130" s="19">
        <f t="shared" si="26"/>
        <v>64469.999999999993</v>
      </c>
      <c r="CX130" s="19">
        <f t="shared" si="26"/>
        <v>69075</v>
      </c>
      <c r="CY130" s="19">
        <f t="shared" si="26"/>
        <v>29472</v>
      </c>
      <c r="CZ130" s="19">
        <f t="shared" si="26"/>
        <v>0</v>
      </c>
      <c r="DA130" s="19">
        <f t="shared" si="26"/>
        <v>73830</v>
      </c>
      <c r="DB130" s="19">
        <f t="shared" si="22"/>
        <v>29532</v>
      </c>
      <c r="DC130" s="19">
        <f t="shared" si="22"/>
        <v>36915</v>
      </c>
      <c r="DD130" s="19">
        <f t="shared" si="22"/>
        <v>34700.1</v>
      </c>
      <c r="DE130" s="19">
        <f t="shared" si="22"/>
        <v>14766</v>
      </c>
      <c r="DF130" s="19">
        <f t="shared" si="22"/>
        <v>14766</v>
      </c>
      <c r="DG130" s="19">
        <f t="shared" si="22"/>
        <v>0</v>
      </c>
      <c r="DH130" s="19">
        <f t="shared" si="22"/>
        <v>22149</v>
      </c>
      <c r="DI130" s="19">
        <f t="shared" si="22"/>
        <v>47420</v>
      </c>
      <c r="DJ130" s="19">
        <f t="shared" si="22"/>
        <v>75872</v>
      </c>
      <c r="DK130" s="19">
        <f t="shared" si="22"/>
        <v>82510.8</v>
      </c>
      <c r="DL130" s="19">
        <f t="shared" si="22"/>
        <v>85356</v>
      </c>
      <c r="DM130" s="19">
        <f t="shared" si="22"/>
        <v>90463.799999999988</v>
      </c>
      <c r="DN130" s="19">
        <f t="shared" si="22"/>
        <v>31928.399999999998</v>
      </c>
      <c r="DO130" s="19">
        <f t="shared" si="22"/>
        <v>25846.799999999999</v>
      </c>
      <c r="DP130" s="19">
        <f t="shared" si="22"/>
        <v>24326.399999999998</v>
      </c>
      <c r="DR130" s="42" t="s">
        <v>101</v>
      </c>
      <c r="DU130" s="34">
        <v>21</v>
      </c>
      <c r="DW130" s="35">
        <f t="shared" si="13"/>
        <v>29532</v>
      </c>
      <c r="EB130" s="23"/>
      <c r="EK130" s="35"/>
      <c r="EL130" s="35"/>
      <c r="EM130" s="35"/>
      <c r="EN130" s="35"/>
      <c r="EO130" s="35"/>
      <c r="EP130" s="35"/>
    </row>
    <row r="131" spans="1:146" s="34" customFormat="1" x14ac:dyDescent="0.5">
      <c r="A131">
        <v>90620</v>
      </c>
      <c r="B131" s="26" t="s">
        <v>304</v>
      </c>
      <c r="C131" s="38" t="s">
        <v>123</v>
      </c>
      <c r="D131" s="19">
        <f t="shared" ref="D131:BO134" si="29">+D33*D83</f>
        <v>0</v>
      </c>
      <c r="E131" s="19">
        <f t="shared" si="29"/>
        <v>0</v>
      </c>
      <c r="F131" s="19">
        <f t="shared" si="29"/>
        <v>0</v>
      </c>
      <c r="G131" s="19">
        <f t="shared" si="29"/>
        <v>0</v>
      </c>
      <c r="H131" s="19">
        <f t="shared" si="29"/>
        <v>0</v>
      </c>
      <c r="I131" s="19">
        <f t="shared" si="29"/>
        <v>0</v>
      </c>
      <c r="J131" s="19">
        <f t="shared" si="29"/>
        <v>0</v>
      </c>
      <c r="K131" s="19">
        <f t="shared" si="29"/>
        <v>0</v>
      </c>
      <c r="L131" s="19">
        <f t="shared" si="29"/>
        <v>0</v>
      </c>
      <c r="M131" s="19">
        <f t="shared" si="29"/>
        <v>0</v>
      </c>
      <c r="N131" s="19">
        <f t="shared" si="29"/>
        <v>0</v>
      </c>
      <c r="O131" s="19">
        <f t="shared" si="29"/>
        <v>0</v>
      </c>
      <c r="P131" s="19">
        <f t="shared" si="29"/>
        <v>0</v>
      </c>
      <c r="Q131" s="19">
        <f t="shared" si="29"/>
        <v>0</v>
      </c>
      <c r="R131" s="19">
        <f t="shared" si="29"/>
        <v>0</v>
      </c>
      <c r="S131" s="19">
        <f t="shared" si="29"/>
        <v>0</v>
      </c>
      <c r="T131" s="19">
        <f t="shared" si="29"/>
        <v>0</v>
      </c>
      <c r="U131" s="19">
        <f t="shared" si="29"/>
        <v>0</v>
      </c>
      <c r="V131" s="19">
        <f t="shared" si="29"/>
        <v>0</v>
      </c>
      <c r="W131" s="19">
        <f t="shared" si="29"/>
        <v>0</v>
      </c>
      <c r="X131" s="19">
        <f t="shared" si="29"/>
        <v>0</v>
      </c>
      <c r="Y131" s="19">
        <f t="shared" si="29"/>
        <v>0</v>
      </c>
      <c r="Z131" s="19">
        <f t="shared" si="29"/>
        <v>0</v>
      </c>
      <c r="AA131" s="19">
        <f t="shared" si="29"/>
        <v>0</v>
      </c>
      <c r="AB131" s="19">
        <f t="shared" si="29"/>
        <v>0</v>
      </c>
      <c r="AC131" s="19">
        <f t="shared" si="29"/>
        <v>0</v>
      </c>
      <c r="AD131" s="19">
        <f t="shared" si="29"/>
        <v>0</v>
      </c>
      <c r="AE131" s="19">
        <f t="shared" si="29"/>
        <v>0</v>
      </c>
      <c r="AF131" s="19">
        <f t="shared" si="29"/>
        <v>0</v>
      </c>
      <c r="AG131" s="19">
        <f t="shared" si="29"/>
        <v>0</v>
      </c>
      <c r="AH131" s="19">
        <f t="shared" si="29"/>
        <v>0</v>
      </c>
      <c r="AI131" s="19">
        <f t="shared" si="29"/>
        <v>0</v>
      </c>
      <c r="AJ131" s="19">
        <f t="shared" si="29"/>
        <v>0</v>
      </c>
      <c r="AK131" s="19">
        <f t="shared" si="29"/>
        <v>0</v>
      </c>
      <c r="AL131" s="19">
        <f t="shared" si="29"/>
        <v>0</v>
      </c>
      <c r="AM131" s="19">
        <f t="shared" si="29"/>
        <v>0</v>
      </c>
      <c r="AN131" s="19">
        <f t="shared" si="29"/>
        <v>0</v>
      </c>
      <c r="AO131" s="19">
        <f t="shared" si="29"/>
        <v>0</v>
      </c>
      <c r="AP131" s="19">
        <f t="shared" si="29"/>
        <v>0</v>
      </c>
      <c r="AQ131" s="19">
        <f t="shared" si="29"/>
        <v>0</v>
      </c>
      <c r="AR131" s="19">
        <f t="shared" si="29"/>
        <v>0</v>
      </c>
      <c r="AS131" s="19">
        <f t="shared" si="29"/>
        <v>0</v>
      </c>
      <c r="AT131" s="19">
        <f t="shared" si="29"/>
        <v>0</v>
      </c>
      <c r="AU131" s="19">
        <f t="shared" si="29"/>
        <v>0</v>
      </c>
      <c r="AV131" s="19">
        <f t="shared" si="29"/>
        <v>0</v>
      </c>
      <c r="AW131" s="19">
        <f t="shared" si="29"/>
        <v>0</v>
      </c>
      <c r="AX131" s="19">
        <f t="shared" si="29"/>
        <v>0</v>
      </c>
      <c r="AY131" s="19">
        <f t="shared" si="29"/>
        <v>0</v>
      </c>
      <c r="AZ131" s="19">
        <f t="shared" si="29"/>
        <v>0</v>
      </c>
      <c r="BA131" s="19">
        <f t="shared" si="29"/>
        <v>0</v>
      </c>
      <c r="BB131" s="19">
        <f t="shared" si="29"/>
        <v>0</v>
      </c>
      <c r="BC131" s="19">
        <f t="shared" si="29"/>
        <v>0</v>
      </c>
      <c r="BD131" s="19">
        <f t="shared" si="29"/>
        <v>0</v>
      </c>
      <c r="BE131" s="19">
        <f t="shared" si="29"/>
        <v>0</v>
      </c>
      <c r="BF131" s="19">
        <f t="shared" si="29"/>
        <v>0</v>
      </c>
      <c r="BG131" s="19">
        <f t="shared" si="29"/>
        <v>0</v>
      </c>
      <c r="BH131" s="19">
        <f t="shared" si="29"/>
        <v>0</v>
      </c>
      <c r="BI131" s="19">
        <f t="shared" si="29"/>
        <v>0</v>
      </c>
      <c r="BJ131" s="19">
        <f t="shared" si="29"/>
        <v>0</v>
      </c>
      <c r="BK131" s="19">
        <f t="shared" si="29"/>
        <v>0</v>
      </c>
      <c r="BL131" s="19">
        <f t="shared" si="29"/>
        <v>0</v>
      </c>
      <c r="BM131" s="19">
        <f t="shared" si="29"/>
        <v>0</v>
      </c>
      <c r="BN131" s="19">
        <f t="shared" si="29"/>
        <v>0</v>
      </c>
      <c r="BO131" s="19">
        <f t="shared" si="29"/>
        <v>0</v>
      </c>
      <c r="BP131" s="19">
        <f t="shared" ref="BP131:CM140" si="30">+BP33*BP83</f>
        <v>0</v>
      </c>
      <c r="BQ131" s="19">
        <f t="shared" si="30"/>
        <v>30737.5</v>
      </c>
      <c r="BR131" s="19">
        <f t="shared" si="30"/>
        <v>12295</v>
      </c>
      <c r="BS131" s="19">
        <f t="shared" si="30"/>
        <v>0</v>
      </c>
      <c r="BT131" s="19">
        <f t="shared" si="30"/>
        <v>0</v>
      </c>
      <c r="BU131" s="19">
        <f t="shared" si="30"/>
        <v>12295</v>
      </c>
      <c r="BV131" s="19">
        <f t="shared" si="30"/>
        <v>12295</v>
      </c>
      <c r="BW131" s="19">
        <f t="shared" si="30"/>
        <v>12295</v>
      </c>
      <c r="BX131" s="19">
        <f t="shared" si="30"/>
        <v>0</v>
      </c>
      <c r="BY131" s="19">
        <f t="shared" si="30"/>
        <v>24590</v>
      </c>
      <c r="BZ131" s="19">
        <f t="shared" si="30"/>
        <v>0</v>
      </c>
      <c r="CA131" s="19">
        <f t="shared" si="30"/>
        <v>0</v>
      </c>
      <c r="CB131" s="19">
        <f t="shared" si="30"/>
        <v>245900</v>
      </c>
      <c r="CC131" s="19">
        <f t="shared" si="30"/>
        <v>0</v>
      </c>
      <c r="CD131" s="19">
        <f t="shared" si="30"/>
        <v>0</v>
      </c>
      <c r="CE131" s="19">
        <f t="shared" si="30"/>
        <v>0</v>
      </c>
      <c r="CF131" s="19">
        <f t="shared" si="30"/>
        <v>98510</v>
      </c>
      <c r="CG131" s="19">
        <f t="shared" si="30"/>
        <v>29553</v>
      </c>
      <c r="CH131" s="19">
        <f t="shared" si="30"/>
        <v>19702</v>
      </c>
      <c r="CI131" s="19">
        <f t="shared" si="30"/>
        <v>9851</v>
      </c>
      <c r="CJ131" s="19">
        <f t="shared" si="30"/>
        <v>49255</v>
      </c>
      <c r="CK131" s="19">
        <f t="shared" si="30"/>
        <v>36885</v>
      </c>
      <c r="CL131" s="19">
        <f t="shared" si="30"/>
        <v>27049</v>
      </c>
      <c r="CM131" s="19">
        <f t="shared" si="30"/>
        <v>36885</v>
      </c>
      <c r="CN131" s="19">
        <f t="shared" si="26"/>
        <v>59106</v>
      </c>
      <c r="CO131" s="19">
        <f t="shared" si="26"/>
        <v>49255</v>
      </c>
      <c r="CP131" s="19">
        <f t="shared" si="26"/>
        <v>29553</v>
      </c>
      <c r="CQ131" s="19">
        <f t="shared" si="26"/>
        <v>24627.5</v>
      </c>
      <c r="CR131" s="19">
        <f t="shared" si="26"/>
        <v>9851</v>
      </c>
      <c r="CS131" s="19">
        <f t="shared" si="26"/>
        <v>24627.5</v>
      </c>
      <c r="CT131" s="19">
        <f t="shared" si="26"/>
        <v>15761.6</v>
      </c>
      <c r="CU131" s="19">
        <f t="shared" si="26"/>
        <v>0</v>
      </c>
      <c r="CV131" s="19">
        <f t="shared" si="26"/>
        <v>24627.5</v>
      </c>
      <c r="CW131" s="19">
        <f t="shared" si="26"/>
        <v>38718</v>
      </c>
      <c r="CX131" s="19">
        <f t="shared" si="26"/>
        <v>38718</v>
      </c>
      <c r="CY131" s="19">
        <f t="shared" si="26"/>
        <v>51624</v>
      </c>
      <c r="CZ131" s="19">
        <f t="shared" si="26"/>
        <v>0</v>
      </c>
      <c r="DA131" s="19">
        <f t="shared" si="26"/>
        <v>103400</v>
      </c>
      <c r="DB131" s="19">
        <f t="shared" si="22"/>
        <v>72380</v>
      </c>
      <c r="DC131" s="19">
        <f t="shared" si="22"/>
        <v>51700</v>
      </c>
      <c r="DD131" s="19">
        <f t="shared" si="22"/>
        <v>41360</v>
      </c>
      <c r="DE131" s="19">
        <f t="shared" si="22"/>
        <v>46530</v>
      </c>
      <c r="DF131" s="19">
        <f t="shared" si="22"/>
        <v>72380</v>
      </c>
      <c r="DG131" s="19">
        <f t="shared" si="22"/>
        <v>93060</v>
      </c>
      <c r="DH131" s="19">
        <f t="shared" si="22"/>
        <v>51700</v>
      </c>
      <c r="DI131" s="19">
        <f t="shared" si="22"/>
        <v>54191.999999999993</v>
      </c>
      <c r="DJ131" s="19">
        <f t="shared" si="22"/>
        <v>94836</v>
      </c>
      <c r="DK131" s="19">
        <f t="shared" si="22"/>
        <v>159866.4</v>
      </c>
      <c r="DL131" s="19">
        <f t="shared" si="22"/>
        <v>149028</v>
      </c>
      <c r="DM131" s="19">
        <f t="shared" si="22"/>
        <v>54265</v>
      </c>
      <c r="DN131" s="19">
        <f t="shared" si="22"/>
        <v>53179.7</v>
      </c>
      <c r="DO131" s="19">
        <f t="shared" si="22"/>
        <v>75971</v>
      </c>
      <c r="DP131" s="19">
        <f t="shared" si="22"/>
        <v>22791.3</v>
      </c>
      <c r="DR131" s="42" t="s">
        <v>101</v>
      </c>
      <c r="DU131" s="34">
        <v>22</v>
      </c>
      <c r="DW131" s="35">
        <f t="shared" si="13"/>
        <v>72380</v>
      </c>
      <c r="EB131" s="23"/>
      <c r="EK131" s="35"/>
      <c r="EL131" s="35"/>
      <c r="EM131" s="35"/>
      <c r="EN131" s="35"/>
      <c r="EO131" s="35"/>
      <c r="EP131" s="35"/>
    </row>
    <row r="132" spans="1:146" s="34" customFormat="1" x14ac:dyDescent="0.5">
      <c r="A132">
        <v>90621</v>
      </c>
      <c r="B132" t="s">
        <v>41</v>
      </c>
      <c r="C132" s="38" t="s">
        <v>123</v>
      </c>
      <c r="D132" s="19">
        <f t="shared" si="29"/>
        <v>0</v>
      </c>
      <c r="E132" s="19">
        <f t="shared" si="29"/>
        <v>0</v>
      </c>
      <c r="F132" s="19">
        <f t="shared" si="29"/>
        <v>0</v>
      </c>
      <c r="G132" s="19">
        <f t="shared" si="29"/>
        <v>0</v>
      </c>
      <c r="H132" s="19">
        <f t="shared" si="29"/>
        <v>0</v>
      </c>
      <c r="I132" s="19">
        <f t="shared" si="29"/>
        <v>0</v>
      </c>
      <c r="J132" s="19">
        <f t="shared" si="29"/>
        <v>0</v>
      </c>
      <c r="K132" s="19">
        <f t="shared" si="29"/>
        <v>0</v>
      </c>
      <c r="L132" s="19">
        <f t="shared" si="29"/>
        <v>0</v>
      </c>
      <c r="M132" s="19">
        <f t="shared" si="29"/>
        <v>0</v>
      </c>
      <c r="N132" s="19">
        <f t="shared" si="29"/>
        <v>0</v>
      </c>
      <c r="O132" s="19">
        <f t="shared" si="29"/>
        <v>0</v>
      </c>
      <c r="P132" s="19">
        <f t="shared" si="29"/>
        <v>0</v>
      </c>
      <c r="Q132" s="19">
        <f t="shared" si="29"/>
        <v>0</v>
      </c>
      <c r="R132" s="19">
        <f t="shared" si="29"/>
        <v>0</v>
      </c>
      <c r="S132" s="19">
        <f t="shared" si="29"/>
        <v>0</v>
      </c>
      <c r="T132" s="19">
        <f t="shared" si="29"/>
        <v>0</v>
      </c>
      <c r="U132" s="19">
        <f t="shared" si="29"/>
        <v>0</v>
      </c>
      <c r="V132" s="19">
        <f t="shared" si="29"/>
        <v>0</v>
      </c>
      <c r="W132" s="19">
        <f t="shared" si="29"/>
        <v>0</v>
      </c>
      <c r="X132" s="19">
        <f t="shared" si="29"/>
        <v>0</v>
      </c>
      <c r="Y132" s="19">
        <f t="shared" si="29"/>
        <v>0</v>
      </c>
      <c r="Z132" s="19">
        <f t="shared" si="29"/>
        <v>0</v>
      </c>
      <c r="AA132" s="19">
        <f t="shared" si="29"/>
        <v>0</v>
      </c>
      <c r="AB132" s="19">
        <f t="shared" si="29"/>
        <v>0</v>
      </c>
      <c r="AC132" s="19">
        <f t="shared" si="29"/>
        <v>0</v>
      </c>
      <c r="AD132" s="19">
        <f t="shared" si="29"/>
        <v>0</v>
      </c>
      <c r="AE132" s="19">
        <f t="shared" si="29"/>
        <v>0</v>
      </c>
      <c r="AF132" s="19">
        <f t="shared" si="29"/>
        <v>0</v>
      </c>
      <c r="AG132" s="19">
        <f t="shared" si="29"/>
        <v>0</v>
      </c>
      <c r="AH132" s="19">
        <f t="shared" si="29"/>
        <v>0</v>
      </c>
      <c r="AI132" s="19">
        <f t="shared" si="29"/>
        <v>0</v>
      </c>
      <c r="AJ132" s="19">
        <f t="shared" si="29"/>
        <v>0</v>
      </c>
      <c r="AK132" s="19">
        <f t="shared" si="29"/>
        <v>0</v>
      </c>
      <c r="AL132" s="19">
        <f t="shared" si="29"/>
        <v>0</v>
      </c>
      <c r="AM132" s="19">
        <f t="shared" si="29"/>
        <v>0</v>
      </c>
      <c r="AN132" s="19">
        <f t="shared" si="29"/>
        <v>0</v>
      </c>
      <c r="AO132" s="19">
        <f t="shared" si="29"/>
        <v>0</v>
      </c>
      <c r="AP132" s="19">
        <f t="shared" si="29"/>
        <v>0</v>
      </c>
      <c r="AQ132" s="19">
        <f t="shared" si="29"/>
        <v>0</v>
      </c>
      <c r="AR132" s="19">
        <f t="shared" si="29"/>
        <v>0</v>
      </c>
      <c r="AS132" s="19">
        <f t="shared" si="29"/>
        <v>0</v>
      </c>
      <c r="AT132" s="19">
        <f t="shared" si="29"/>
        <v>0</v>
      </c>
      <c r="AU132" s="19">
        <f t="shared" si="29"/>
        <v>0</v>
      </c>
      <c r="AV132" s="19">
        <f t="shared" si="29"/>
        <v>0</v>
      </c>
      <c r="AW132" s="19">
        <f t="shared" si="29"/>
        <v>0</v>
      </c>
      <c r="AX132" s="19">
        <f t="shared" si="29"/>
        <v>0</v>
      </c>
      <c r="AY132" s="19">
        <f t="shared" si="29"/>
        <v>0</v>
      </c>
      <c r="AZ132" s="19">
        <f t="shared" si="29"/>
        <v>0</v>
      </c>
      <c r="BA132" s="19">
        <f t="shared" si="29"/>
        <v>0</v>
      </c>
      <c r="BB132" s="19">
        <f t="shared" si="29"/>
        <v>0</v>
      </c>
      <c r="BC132" s="19">
        <f t="shared" si="29"/>
        <v>0</v>
      </c>
      <c r="BD132" s="19">
        <f t="shared" si="29"/>
        <v>0</v>
      </c>
      <c r="BE132" s="19">
        <f t="shared" si="29"/>
        <v>0</v>
      </c>
      <c r="BF132" s="19">
        <f t="shared" si="29"/>
        <v>0</v>
      </c>
      <c r="BG132" s="19">
        <f t="shared" si="29"/>
        <v>0</v>
      </c>
      <c r="BH132" s="19">
        <f t="shared" si="29"/>
        <v>0</v>
      </c>
      <c r="BI132" s="19">
        <f t="shared" si="29"/>
        <v>0</v>
      </c>
      <c r="BJ132" s="19">
        <f t="shared" si="29"/>
        <v>0</v>
      </c>
      <c r="BK132" s="19">
        <f t="shared" si="29"/>
        <v>0</v>
      </c>
      <c r="BL132" s="19">
        <f t="shared" si="29"/>
        <v>0</v>
      </c>
      <c r="BM132" s="19">
        <f t="shared" si="29"/>
        <v>0</v>
      </c>
      <c r="BN132" s="19">
        <f t="shared" si="29"/>
        <v>0</v>
      </c>
      <c r="BO132" s="19">
        <f t="shared" si="29"/>
        <v>0</v>
      </c>
      <c r="BP132" s="19">
        <f t="shared" si="30"/>
        <v>0</v>
      </c>
      <c r="BQ132" s="19">
        <f t="shared" si="30"/>
        <v>0</v>
      </c>
      <c r="BR132" s="19">
        <f t="shared" si="30"/>
        <v>0</v>
      </c>
      <c r="BS132" s="19">
        <f t="shared" si="30"/>
        <v>0</v>
      </c>
      <c r="BT132" s="19">
        <f t="shared" si="30"/>
        <v>0</v>
      </c>
      <c r="BU132" s="19">
        <f t="shared" si="30"/>
        <v>0</v>
      </c>
      <c r="BV132" s="19">
        <f t="shared" si="30"/>
        <v>0</v>
      </c>
      <c r="BW132" s="19">
        <f t="shared" si="30"/>
        <v>0</v>
      </c>
      <c r="BX132" s="19">
        <f t="shared" si="30"/>
        <v>0</v>
      </c>
      <c r="BY132" s="19">
        <f t="shared" si="30"/>
        <v>0</v>
      </c>
      <c r="BZ132" s="19">
        <f t="shared" si="30"/>
        <v>0</v>
      </c>
      <c r="CA132" s="19">
        <f t="shared" si="30"/>
        <v>47875</v>
      </c>
      <c r="CB132" s="19">
        <f t="shared" si="30"/>
        <v>95750</v>
      </c>
      <c r="CC132" s="19">
        <f t="shared" si="30"/>
        <v>47875</v>
      </c>
      <c r="CD132" s="19">
        <f t="shared" si="30"/>
        <v>95750</v>
      </c>
      <c r="CE132" s="19">
        <f t="shared" si="30"/>
        <v>95750</v>
      </c>
      <c r="CF132" s="19">
        <f t="shared" si="30"/>
        <v>95750</v>
      </c>
      <c r="CG132" s="19">
        <f t="shared" si="30"/>
        <v>9575</v>
      </c>
      <c r="CH132" s="19">
        <f t="shared" si="30"/>
        <v>1915</v>
      </c>
      <c r="CI132" s="19">
        <f t="shared" si="30"/>
        <v>9575</v>
      </c>
      <c r="CJ132" s="19">
        <f t="shared" si="30"/>
        <v>19150</v>
      </c>
      <c r="CK132" s="19">
        <f t="shared" si="30"/>
        <v>10098</v>
      </c>
      <c r="CL132" s="19">
        <f t="shared" si="30"/>
        <v>10098</v>
      </c>
      <c r="CM132" s="19">
        <f t="shared" si="30"/>
        <v>10098</v>
      </c>
      <c r="CN132" s="19">
        <f t="shared" si="26"/>
        <v>10098</v>
      </c>
      <c r="CO132" s="19">
        <f t="shared" si="26"/>
        <v>0</v>
      </c>
      <c r="CP132" s="19">
        <f t="shared" si="26"/>
        <v>10098</v>
      </c>
      <c r="CQ132" s="19">
        <f t="shared" si="26"/>
        <v>0</v>
      </c>
      <c r="CR132" s="19">
        <f t="shared" si="26"/>
        <v>0</v>
      </c>
      <c r="CS132" s="19">
        <f t="shared" si="26"/>
        <v>0</v>
      </c>
      <c r="CT132" s="19">
        <f t="shared" si="26"/>
        <v>0</v>
      </c>
      <c r="CU132" s="19">
        <f t="shared" si="26"/>
        <v>0</v>
      </c>
      <c r="CV132" s="19">
        <f t="shared" si="26"/>
        <v>10098</v>
      </c>
      <c r="CW132" s="19">
        <f t="shared" si="26"/>
        <v>10479</v>
      </c>
      <c r="CX132" s="19">
        <f t="shared" si="26"/>
        <v>10479</v>
      </c>
      <c r="CY132" s="19">
        <f t="shared" si="26"/>
        <v>0</v>
      </c>
      <c r="CZ132" s="19">
        <f t="shared" si="26"/>
        <v>0</v>
      </c>
      <c r="DA132" s="19">
        <f t="shared" si="26"/>
        <v>10479</v>
      </c>
      <c r="DB132" s="19">
        <f t="shared" si="22"/>
        <v>10479</v>
      </c>
      <c r="DC132" s="19">
        <f t="shared" si="22"/>
        <v>0</v>
      </c>
      <c r="DD132" s="19">
        <f t="shared" si="22"/>
        <v>10479</v>
      </c>
      <c r="DE132" s="19">
        <f t="shared" si="22"/>
        <v>0</v>
      </c>
      <c r="DF132" s="19">
        <f t="shared" si="22"/>
        <v>26197.5</v>
      </c>
      <c r="DG132" s="19">
        <f t="shared" si="22"/>
        <v>20958</v>
      </c>
      <c r="DH132" s="19">
        <f t="shared" si="22"/>
        <v>10479</v>
      </c>
      <c r="DI132" s="19">
        <f t="shared" si="22"/>
        <v>21790</v>
      </c>
      <c r="DJ132" s="19">
        <f t="shared" si="22"/>
        <v>10895</v>
      </c>
      <c r="DK132" s="19">
        <f t="shared" si="22"/>
        <v>15253</v>
      </c>
      <c r="DL132" s="19">
        <f t="shared" si="22"/>
        <v>14163.5</v>
      </c>
      <c r="DM132" s="19">
        <f t="shared" si="22"/>
        <v>11984.5</v>
      </c>
      <c r="DN132" s="19">
        <f t="shared" si="22"/>
        <v>17432</v>
      </c>
      <c r="DO132" s="19">
        <f t="shared" si="22"/>
        <v>10895</v>
      </c>
      <c r="DP132" s="19">
        <f t="shared" si="22"/>
        <v>3268.5</v>
      </c>
      <c r="DR132" s="42" t="s">
        <v>101</v>
      </c>
      <c r="DU132" s="34">
        <v>23</v>
      </c>
      <c r="DW132" s="35">
        <f t="shared" si="13"/>
        <v>10479</v>
      </c>
      <c r="EB132" s="23"/>
      <c r="EK132" s="35"/>
      <c r="EL132" s="35"/>
      <c r="EM132" s="35"/>
      <c r="EN132" s="35"/>
      <c r="EO132" s="35"/>
      <c r="EP132" s="35"/>
    </row>
    <row r="133" spans="1:146" s="34" customFormat="1" x14ac:dyDescent="0.5">
      <c r="A133">
        <v>90707</v>
      </c>
      <c r="B133" t="s">
        <v>47</v>
      </c>
      <c r="C133" s="38" t="s">
        <v>124</v>
      </c>
      <c r="D133" s="19">
        <f t="shared" si="29"/>
        <v>120954.13</v>
      </c>
      <c r="E133" s="19">
        <f t="shared" si="29"/>
        <v>0</v>
      </c>
      <c r="F133" s="19">
        <f t="shared" si="29"/>
        <v>114058.44</v>
      </c>
      <c r="G133" s="19">
        <f t="shared" si="29"/>
        <v>125613.38</v>
      </c>
      <c r="H133" s="19">
        <f t="shared" si="29"/>
        <v>113685.7</v>
      </c>
      <c r="I133" s="19">
        <f t="shared" si="29"/>
        <v>75479.850000000006</v>
      </c>
      <c r="J133" s="19">
        <f t="shared" si="29"/>
        <v>60197.51</v>
      </c>
      <c r="K133" s="19">
        <f t="shared" si="29"/>
        <v>60942.99</v>
      </c>
      <c r="L133" s="19">
        <f t="shared" si="29"/>
        <v>24787.21</v>
      </c>
      <c r="M133" s="19">
        <f t="shared" si="29"/>
        <v>61315.73</v>
      </c>
      <c r="N133" s="19">
        <f t="shared" si="29"/>
        <v>46143.270000000004</v>
      </c>
      <c r="O133" s="19">
        <f t="shared" si="29"/>
        <v>72917.760000000009</v>
      </c>
      <c r="P133" s="19">
        <f t="shared" si="29"/>
        <v>57536.670000000006</v>
      </c>
      <c r="Q133" s="19">
        <f t="shared" si="29"/>
        <v>68930.070000000007</v>
      </c>
      <c r="R133" s="19">
        <f t="shared" si="29"/>
        <v>77475.12000000001</v>
      </c>
      <c r="S133" s="19">
        <f t="shared" si="29"/>
        <v>66651.39</v>
      </c>
      <c r="T133" s="19">
        <f t="shared" si="29"/>
        <v>70449.19</v>
      </c>
      <c r="U133" s="19">
        <f t="shared" si="29"/>
        <v>70069.41</v>
      </c>
      <c r="V133" s="19">
        <f t="shared" si="29"/>
        <v>53928.76</v>
      </c>
      <c r="W133" s="19">
        <f t="shared" si="29"/>
        <v>62473.810000000005</v>
      </c>
      <c r="X133" s="19">
        <f t="shared" si="29"/>
        <v>90387.64</v>
      </c>
      <c r="Y133" s="19">
        <f t="shared" si="29"/>
        <v>89058.41</v>
      </c>
      <c r="Z133" s="19">
        <f t="shared" si="29"/>
        <v>77095.34</v>
      </c>
      <c r="AA133" s="19">
        <f t="shared" si="29"/>
        <v>100129.4</v>
      </c>
      <c r="AB133" s="19">
        <f t="shared" si="29"/>
        <v>91044.299999999988</v>
      </c>
      <c r="AC133" s="19">
        <f t="shared" si="29"/>
        <v>82152.5</v>
      </c>
      <c r="AD133" s="19">
        <f t="shared" si="29"/>
        <v>99356.2</v>
      </c>
      <c r="AE133" s="19">
        <f t="shared" si="29"/>
        <v>103608.79999999999</v>
      </c>
      <c r="AF133" s="19">
        <f t="shared" si="29"/>
        <v>87564.9</v>
      </c>
      <c r="AG133" s="19">
        <f t="shared" si="29"/>
        <v>107088.2</v>
      </c>
      <c r="AH133" s="19">
        <f t="shared" si="29"/>
        <v>49871.399999999994</v>
      </c>
      <c r="AI133" s="19">
        <f t="shared" si="29"/>
        <v>59729.7</v>
      </c>
      <c r="AJ133" s="19">
        <f t="shared" si="29"/>
        <v>53215.49</v>
      </c>
      <c r="AK133" s="19">
        <f t="shared" si="29"/>
        <v>61276.099999999991</v>
      </c>
      <c r="AL133" s="19">
        <f t="shared" si="29"/>
        <v>42679.44</v>
      </c>
      <c r="AM133" s="19">
        <f t="shared" si="29"/>
        <v>62971.933000000005</v>
      </c>
      <c r="AN133" s="19">
        <f t="shared" si="29"/>
        <v>97214.28</v>
      </c>
      <c r="AO133" s="19">
        <f t="shared" si="29"/>
        <v>87532.37</v>
      </c>
      <c r="AP133" s="19">
        <f t="shared" si="29"/>
        <v>66864.456000000006</v>
      </c>
      <c r="AQ133" s="19">
        <f t="shared" si="29"/>
        <v>84963.7</v>
      </c>
      <c r="AR133" s="19">
        <f t="shared" si="29"/>
        <v>69156.5</v>
      </c>
      <c r="AS133" s="19">
        <f t="shared" si="29"/>
        <v>98795</v>
      </c>
      <c r="AT133" s="19">
        <f t="shared" si="29"/>
        <v>64809.520000000004</v>
      </c>
      <c r="AU133" s="19">
        <f t="shared" si="29"/>
        <v>70144.45</v>
      </c>
      <c r="AV133" s="19">
        <f t="shared" si="29"/>
        <v>73305.89</v>
      </c>
      <c r="AW133" s="19">
        <f t="shared" si="29"/>
        <v>70342.040000000008</v>
      </c>
      <c r="AX133" s="19">
        <f t="shared" si="29"/>
        <v>71922.759999999995</v>
      </c>
      <c r="AY133" s="19">
        <f t="shared" si="29"/>
        <v>70934.81</v>
      </c>
      <c r="AZ133" s="19">
        <f t="shared" si="29"/>
        <v>673953.5</v>
      </c>
      <c r="BA133" s="19">
        <f t="shared" si="29"/>
        <v>168836.8</v>
      </c>
      <c r="BB133" s="19">
        <f t="shared" si="29"/>
        <v>169235</v>
      </c>
      <c r="BC133" s="19">
        <f t="shared" si="29"/>
        <v>95368.9</v>
      </c>
      <c r="BD133" s="19">
        <f t="shared" si="29"/>
        <v>311193.3</v>
      </c>
      <c r="BE133" s="19">
        <f t="shared" si="29"/>
        <v>184366.6</v>
      </c>
      <c r="BF133" s="19">
        <f t="shared" si="29"/>
        <v>146537.60000000001</v>
      </c>
      <c r="BG133" s="19">
        <f t="shared" si="29"/>
        <v>95767.1</v>
      </c>
      <c r="BH133" s="19">
        <f t="shared" si="29"/>
        <v>98355.4</v>
      </c>
      <c r="BI133" s="19">
        <f t="shared" si="29"/>
        <v>170031.4</v>
      </c>
      <c r="BJ133" s="19">
        <f t="shared" si="29"/>
        <v>165452.1</v>
      </c>
      <c r="BK133" s="19">
        <f t="shared" si="29"/>
        <v>234340.7</v>
      </c>
      <c r="BL133" s="19">
        <f t="shared" si="29"/>
        <v>137310</v>
      </c>
      <c r="BM133" s="19">
        <f t="shared" si="29"/>
        <v>89550</v>
      </c>
      <c r="BN133" s="19">
        <f t="shared" si="29"/>
        <v>76018</v>
      </c>
      <c r="BO133" s="19">
        <f t="shared" si="29"/>
        <v>0</v>
      </c>
      <c r="BP133" s="19">
        <f t="shared" si="30"/>
        <v>76018</v>
      </c>
      <c r="BQ133" s="19">
        <f t="shared" si="30"/>
        <v>74625</v>
      </c>
      <c r="BR133" s="19">
        <f t="shared" si="30"/>
        <v>69650</v>
      </c>
      <c r="BS133" s="19">
        <f t="shared" si="30"/>
        <v>67660</v>
      </c>
      <c r="BT133" s="19">
        <f t="shared" si="30"/>
        <v>49750</v>
      </c>
      <c r="BU133" s="19">
        <f t="shared" si="30"/>
        <v>241983.99999999997</v>
      </c>
      <c r="BV133" s="19">
        <f t="shared" si="30"/>
        <v>547449</v>
      </c>
      <c r="BW133" s="19">
        <f t="shared" si="30"/>
        <v>633417</v>
      </c>
      <c r="BX133" s="19">
        <f t="shared" si="30"/>
        <v>577100</v>
      </c>
      <c r="BY133" s="19">
        <f t="shared" si="30"/>
        <v>621801.19999999995</v>
      </c>
      <c r="BZ133" s="19">
        <f t="shared" si="30"/>
        <v>498124.7</v>
      </c>
      <c r="CA133" s="19">
        <f t="shared" si="30"/>
        <v>1274370.7</v>
      </c>
      <c r="CB133" s="19">
        <f t="shared" si="30"/>
        <v>1028224.2999999999</v>
      </c>
      <c r="CC133" s="19">
        <f t="shared" si="30"/>
        <v>473188.3</v>
      </c>
      <c r="CD133" s="19">
        <f t="shared" si="30"/>
        <v>695202.7</v>
      </c>
      <c r="CE133" s="19">
        <f t="shared" si="30"/>
        <v>457100.3</v>
      </c>
      <c r="CF133" s="19">
        <f t="shared" si="30"/>
        <v>353734.89999999997</v>
      </c>
      <c r="CG133" s="19">
        <f t="shared" si="30"/>
        <v>104370.9</v>
      </c>
      <c r="CH133" s="19">
        <f t="shared" si="30"/>
        <v>94517</v>
      </c>
      <c r="CI133" s="19">
        <f t="shared" si="30"/>
        <v>98539</v>
      </c>
      <c r="CJ133" s="19">
        <f t="shared" si="30"/>
        <v>192854.9</v>
      </c>
      <c r="CK133" s="19">
        <f t="shared" si="30"/>
        <v>80301</v>
      </c>
      <c r="CL133" s="19">
        <f t="shared" si="30"/>
        <v>73918.100000000006</v>
      </c>
      <c r="CM133" s="19">
        <f t="shared" si="30"/>
        <v>61770</v>
      </c>
      <c r="CN133" s="19">
        <f t="shared" si="26"/>
        <v>84624.9</v>
      </c>
      <c r="CO133" s="19">
        <f t="shared" si="26"/>
        <v>81742.3</v>
      </c>
      <c r="CP133" s="19">
        <f t="shared" si="26"/>
        <v>61152.3</v>
      </c>
      <c r="CQ133" s="19">
        <f t="shared" si="26"/>
        <v>61770</v>
      </c>
      <c r="CR133" s="19">
        <f t="shared" si="26"/>
        <v>47357</v>
      </c>
      <c r="CS133" s="19">
        <f t="shared" si="26"/>
        <v>53534</v>
      </c>
      <c r="CT133" s="19">
        <f t="shared" si="26"/>
        <v>61770</v>
      </c>
      <c r="CU133" s="19">
        <f t="shared" si="26"/>
        <v>47357</v>
      </c>
      <c r="CV133" s="19">
        <f t="shared" si="26"/>
        <v>87095.7</v>
      </c>
      <c r="CW133" s="19">
        <f t="shared" si="26"/>
        <v>113670</v>
      </c>
      <c r="CX133" s="19">
        <f t="shared" si="26"/>
        <v>147139.5</v>
      </c>
      <c r="CY133" s="19">
        <f t="shared" si="26"/>
        <v>90515</v>
      </c>
      <c r="CZ133" s="19">
        <f t="shared" si="26"/>
        <v>126721</v>
      </c>
      <c r="DA133" s="19">
        <f t="shared" si="26"/>
        <v>159559</v>
      </c>
      <c r="DB133" s="19">
        <f t="shared" si="22"/>
        <v>119564</v>
      </c>
      <c r="DC133" s="19">
        <f t="shared" si="22"/>
        <v>123142.5</v>
      </c>
      <c r="DD133" s="19">
        <f t="shared" si="22"/>
        <v>152191.5</v>
      </c>
      <c r="DE133" s="19">
        <f t="shared" si="22"/>
        <v>136404</v>
      </c>
      <c r="DF133" s="19">
        <f t="shared" si="22"/>
        <v>139772</v>
      </c>
      <c r="DG133" s="19">
        <f t="shared" si="22"/>
        <v>53677.5</v>
      </c>
      <c r="DH133" s="19">
        <f t="shared" si="22"/>
        <v>129457.5</v>
      </c>
      <c r="DI133" s="19">
        <f t="shared" si="22"/>
        <v>130927.4</v>
      </c>
      <c r="DJ133" s="19">
        <f t="shared" si="22"/>
        <v>145357</v>
      </c>
      <c r="DK133" s="19">
        <f t="shared" si="22"/>
        <v>171245.4</v>
      </c>
      <c r="DL133" s="19">
        <f t="shared" si="22"/>
        <v>147691.19999999998</v>
      </c>
      <c r="DM133" s="19">
        <f t="shared" si="22"/>
        <v>155118.19999999998</v>
      </c>
      <c r="DN133" s="19">
        <f t="shared" si="22"/>
        <v>134959.19999999998</v>
      </c>
      <c r="DO133" s="19">
        <f t="shared" si="22"/>
        <v>150662</v>
      </c>
      <c r="DP133" s="19">
        <f t="shared" si="22"/>
        <v>112890.4</v>
      </c>
      <c r="DR133" s="42" t="s">
        <v>101</v>
      </c>
      <c r="DU133" s="34">
        <v>24</v>
      </c>
      <c r="DW133" s="35">
        <f t="shared" si="13"/>
        <v>119564</v>
      </c>
      <c r="EB133" s="23"/>
      <c r="EK133" s="35"/>
      <c r="EL133" s="35"/>
      <c r="EM133" s="35"/>
      <c r="EN133" s="35"/>
      <c r="EO133" s="35"/>
      <c r="EP133" s="35"/>
    </row>
    <row r="134" spans="1:146" s="34" customFormat="1" x14ac:dyDescent="0.5">
      <c r="A134">
        <v>90710</v>
      </c>
      <c r="B134" s="26" t="s">
        <v>305</v>
      </c>
      <c r="C134" s="38" t="s">
        <v>125</v>
      </c>
      <c r="D134" s="19">
        <f t="shared" si="29"/>
        <v>0</v>
      </c>
      <c r="E134" s="19">
        <f t="shared" si="29"/>
        <v>0</v>
      </c>
      <c r="F134" s="19">
        <f t="shared" si="29"/>
        <v>0</v>
      </c>
      <c r="G134" s="19">
        <f t="shared" si="29"/>
        <v>0</v>
      </c>
      <c r="H134" s="19">
        <f t="shared" si="29"/>
        <v>0</v>
      </c>
      <c r="I134" s="19">
        <f t="shared" si="29"/>
        <v>0</v>
      </c>
      <c r="J134" s="19">
        <f t="shared" si="29"/>
        <v>0</v>
      </c>
      <c r="K134" s="19">
        <f t="shared" si="29"/>
        <v>0</v>
      </c>
      <c r="L134" s="19">
        <f t="shared" si="29"/>
        <v>0</v>
      </c>
      <c r="M134" s="19">
        <f t="shared" si="29"/>
        <v>0</v>
      </c>
      <c r="N134" s="19">
        <f t="shared" si="29"/>
        <v>0</v>
      </c>
      <c r="O134" s="19">
        <f t="shared" si="29"/>
        <v>0</v>
      </c>
      <c r="P134" s="19">
        <f t="shared" si="29"/>
        <v>0</v>
      </c>
      <c r="Q134" s="19">
        <f t="shared" si="29"/>
        <v>0</v>
      </c>
      <c r="R134" s="19">
        <f t="shared" si="29"/>
        <v>0</v>
      </c>
      <c r="S134" s="19">
        <f t="shared" si="29"/>
        <v>0</v>
      </c>
      <c r="T134" s="19">
        <f t="shared" si="29"/>
        <v>0</v>
      </c>
      <c r="U134" s="19">
        <f t="shared" si="29"/>
        <v>0</v>
      </c>
      <c r="V134" s="19">
        <f t="shared" si="29"/>
        <v>0</v>
      </c>
      <c r="W134" s="19">
        <f t="shared" si="29"/>
        <v>0</v>
      </c>
      <c r="X134" s="19">
        <f t="shared" si="29"/>
        <v>0</v>
      </c>
      <c r="Y134" s="19">
        <f t="shared" si="29"/>
        <v>0</v>
      </c>
      <c r="Z134" s="19">
        <f t="shared" si="29"/>
        <v>0</v>
      </c>
      <c r="AA134" s="19">
        <f t="shared" si="29"/>
        <v>0</v>
      </c>
      <c r="AB134" s="19">
        <f t="shared" si="29"/>
        <v>0</v>
      </c>
      <c r="AC134" s="19">
        <f t="shared" si="29"/>
        <v>0</v>
      </c>
      <c r="AD134" s="19">
        <f t="shared" si="29"/>
        <v>0</v>
      </c>
      <c r="AE134" s="19">
        <f t="shared" si="29"/>
        <v>0</v>
      </c>
      <c r="AF134" s="19">
        <f t="shared" si="29"/>
        <v>0</v>
      </c>
      <c r="AG134" s="19">
        <f t="shared" si="29"/>
        <v>91820</v>
      </c>
      <c r="AH134" s="19">
        <f t="shared" si="29"/>
        <v>0</v>
      </c>
      <c r="AI134" s="19">
        <f t="shared" si="29"/>
        <v>66110.399999999994</v>
      </c>
      <c r="AJ134" s="19">
        <f t="shared" si="29"/>
        <v>176294.39999999999</v>
      </c>
      <c r="AK134" s="19">
        <f t="shared" si="29"/>
        <v>132037.16</v>
      </c>
      <c r="AL134" s="19">
        <f t="shared" si="29"/>
        <v>176294.39999999999</v>
      </c>
      <c r="AM134" s="19">
        <f t="shared" si="29"/>
        <v>182624.64000000001</v>
      </c>
      <c r="AN134" s="19">
        <f t="shared" si="29"/>
        <v>252630.75200000001</v>
      </c>
      <c r="AO134" s="19">
        <f t="shared" si="29"/>
        <v>136968.48000000001</v>
      </c>
      <c r="AP134" s="19">
        <f t="shared" si="29"/>
        <v>228280.80000000002</v>
      </c>
      <c r="AQ134" s="19">
        <f t="shared" si="29"/>
        <v>250347.94400000002</v>
      </c>
      <c r="AR134" s="19">
        <f t="shared" si="29"/>
        <v>95117</v>
      </c>
      <c r="AS134" s="19">
        <f t="shared" si="29"/>
        <v>71813.335000000006</v>
      </c>
      <c r="AT134" s="19">
        <f t="shared" si="29"/>
        <v>285351</v>
      </c>
      <c r="AU134" s="19">
        <f t="shared" si="29"/>
        <v>190234</v>
      </c>
      <c r="AV134" s="19">
        <f t="shared" si="29"/>
        <v>233036.65000000002</v>
      </c>
      <c r="AW134" s="19">
        <f t="shared" si="29"/>
        <v>263474.09000000003</v>
      </c>
      <c r="AX134" s="19">
        <f t="shared" si="29"/>
        <v>228280.80000000002</v>
      </c>
      <c r="AY134" s="19">
        <f t="shared" si="29"/>
        <v>260620.58000000002</v>
      </c>
      <c r="AZ134" s="19">
        <f t="shared" si="29"/>
        <v>256868.4</v>
      </c>
      <c r="BA134" s="19">
        <f t="shared" si="29"/>
        <v>277500.39999999997</v>
      </c>
      <c r="BB134" s="19">
        <f t="shared" si="29"/>
        <v>252742</v>
      </c>
      <c r="BC134" s="19">
        <f t="shared" si="29"/>
        <v>286784.8</v>
      </c>
      <c r="BD134" s="19">
        <f t="shared" si="29"/>
        <v>412640</v>
      </c>
      <c r="BE134" s="19">
        <f t="shared" si="29"/>
        <v>412640</v>
      </c>
      <c r="BF134" s="19">
        <f t="shared" si="29"/>
        <v>309480</v>
      </c>
      <c r="BG134" s="19">
        <f t="shared" si="29"/>
        <v>333206.8</v>
      </c>
      <c r="BH134" s="19">
        <f t="shared" si="29"/>
        <v>305353.59999999998</v>
      </c>
      <c r="BI134" s="19">
        <f t="shared" si="29"/>
        <v>319796</v>
      </c>
      <c r="BJ134" s="19">
        <f t="shared" si="29"/>
        <v>309480</v>
      </c>
      <c r="BK134" s="19">
        <f t="shared" si="29"/>
        <v>309480</v>
      </c>
      <c r="BL134" s="19">
        <f t="shared" si="29"/>
        <v>374994.4</v>
      </c>
      <c r="BM134" s="19">
        <f t="shared" si="29"/>
        <v>436040</v>
      </c>
      <c r="BN134" s="19">
        <f t="shared" si="29"/>
        <v>490545</v>
      </c>
      <c r="BO134" s="19">
        <f t="shared" ref="BO134:CA137" si="31">+BO36*BO86</f>
        <v>0</v>
      </c>
      <c r="BP134" s="19">
        <f t="shared" si="31"/>
        <v>436040</v>
      </c>
      <c r="BQ134" s="19">
        <f t="shared" si="31"/>
        <v>463292.5</v>
      </c>
      <c r="BR134" s="19">
        <f t="shared" si="31"/>
        <v>381535</v>
      </c>
      <c r="BS134" s="19">
        <f t="shared" si="31"/>
        <v>327030</v>
      </c>
      <c r="BT134" s="19">
        <f t="shared" si="31"/>
        <v>327030</v>
      </c>
      <c r="BU134" s="19">
        <f t="shared" si="31"/>
        <v>381535</v>
      </c>
      <c r="BV134" s="19">
        <f t="shared" si="31"/>
        <v>381535</v>
      </c>
      <c r="BW134" s="19">
        <f t="shared" si="31"/>
        <v>381535</v>
      </c>
      <c r="BX134" s="19">
        <f t="shared" si="31"/>
        <v>381535</v>
      </c>
      <c r="BY134" s="19">
        <f t="shared" si="31"/>
        <v>548400</v>
      </c>
      <c r="BZ134" s="19">
        <f t="shared" si="31"/>
        <v>536975</v>
      </c>
      <c r="CA134" s="19">
        <f t="shared" si="31"/>
        <v>399875</v>
      </c>
      <c r="CB134" s="19">
        <f t="shared" si="30"/>
        <v>457000</v>
      </c>
      <c r="CC134" s="19">
        <f t="shared" si="30"/>
        <v>457000</v>
      </c>
      <c r="CD134" s="19">
        <f t="shared" si="30"/>
        <v>411300</v>
      </c>
      <c r="CE134" s="19">
        <f t="shared" si="30"/>
        <v>342750</v>
      </c>
      <c r="CF134" s="19">
        <f t="shared" si="30"/>
        <v>342750</v>
      </c>
      <c r="CG134" s="19">
        <f t="shared" si="30"/>
        <v>457000</v>
      </c>
      <c r="CH134" s="19">
        <f t="shared" si="30"/>
        <v>411300</v>
      </c>
      <c r="CI134" s="19">
        <f t="shared" si="30"/>
        <v>399875</v>
      </c>
      <c r="CJ134" s="19">
        <f t="shared" si="30"/>
        <v>457000</v>
      </c>
      <c r="CK134" s="19">
        <f t="shared" si="30"/>
        <v>474880</v>
      </c>
      <c r="CL134" s="19">
        <f t="shared" si="30"/>
        <v>534240</v>
      </c>
      <c r="CM134" s="19">
        <f t="shared" si="30"/>
        <v>474880</v>
      </c>
      <c r="CN134" s="19">
        <f t="shared" si="26"/>
        <v>593600</v>
      </c>
      <c r="CO134" s="19">
        <f t="shared" si="26"/>
        <v>474880</v>
      </c>
      <c r="CP134" s="19">
        <f t="shared" si="26"/>
        <v>415520</v>
      </c>
      <c r="CQ134" s="19">
        <f t="shared" si="26"/>
        <v>439264</v>
      </c>
      <c r="CR134" s="19">
        <f t="shared" si="26"/>
        <v>332416</v>
      </c>
      <c r="CS134" s="19">
        <f t="shared" si="26"/>
        <v>308672</v>
      </c>
      <c r="CT134" s="19">
        <f t="shared" si="26"/>
        <v>379904</v>
      </c>
      <c r="CU134" s="19">
        <f t="shared" si="26"/>
        <v>332416</v>
      </c>
      <c r="CV134" s="19">
        <f t="shared" si="26"/>
        <v>356160</v>
      </c>
      <c r="CW134" s="19">
        <f t="shared" si="26"/>
        <v>487929</v>
      </c>
      <c r="CX134" s="19">
        <f t="shared" si="26"/>
        <v>487929</v>
      </c>
      <c r="CY134" s="19">
        <f t="shared" si="26"/>
        <v>364070.1</v>
      </c>
      <c r="CZ134" s="19">
        <f t="shared" si="26"/>
        <v>487929</v>
      </c>
      <c r="DA134" s="19">
        <f t="shared" si="26"/>
        <v>588017</v>
      </c>
      <c r="DB134" s="19">
        <f t="shared" si="22"/>
        <v>412863</v>
      </c>
      <c r="DC134" s="19">
        <f t="shared" si="22"/>
        <v>437885</v>
      </c>
      <c r="DD134" s="19">
        <f t="shared" si="22"/>
        <v>277744.2</v>
      </c>
      <c r="DE134" s="19">
        <f t="shared" si="22"/>
        <v>325286</v>
      </c>
      <c r="DF134" s="19">
        <f t="shared" si="22"/>
        <v>375330</v>
      </c>
      <c r="DG134" s="19">
        <f t="shared" si="22"/>
        <v>196422.7</v>
      </c>
      <c r="DH134" s="19">
        <f t="shared" si="22"/>
        <v>362819</v>
      </c>
      <c r="DI134" s="19">
        <f t="shared" si="22"/>
        <v>341640</v>
      </c>
      <c r="DJ134" s="19">
        <f t="shared" si="22"/>
        <v>643860</v>
      </c>
      <c r="DK134" s="19">
        <f t="shared" si="22"/>
        <v>525600</v>
      </c>
      <c r="DL134" s="19">
        <f t="shared" si="22"/>
        <v>515088</v>
      </c>
      <c r="DM134" s="19">
        <f t="shared" si="22"/>
        <v>575532</v>
      </c>
      <c r="DN134" s="19">
        <f t="shared" si="22"/>
        <v>498006</v>
      </c>
      <c r="DO134" s="19">
        <f t="shared" si="22"/>
        <v>404712</v>
      </c>
      <c r="DP134" s="19">
        <f t="shared" si="22"/>
        <v>325872</v>
      </c>
      <c r="DR134" s="42" t="s">
        <v>101</v>
      </c>
      <c r="DU134" s="34">
        <v>25</v>
      </c>
      <c r="DW134" s="35">
        <f t="shared" si="13"/>
        <v>412863</v>
      </c>
      <c r="EB134" s="23"/>
      <c r="EK134" s="35"/>
      <c r="EL134" s="35"/>
      <c r="EM134" s="35"/>
      <c r="EN134" s="35"/>
      <c r="EO134" s="35"/>
      <c r="EP134" s="35"/>
    </row>
    <row r="135" spans="1:146" s="34" customFormat="1" x14ac:dyDescent="0.5">
      <c r="A135">
        <v>90732</v>
      </c>
      <c r="B135" t="s">
        <v>306</v>
      </c>
      <c r="C135" s="38" t="s">
        <v>126</v>
      </c>
      <c r="D135" s="19">
        <f t="shared" ref="D135:BO138" si="32">+D37*D87</f>
        <v>0</v>
      </c>
      <c r="E135" s="19">
        <f t="shared" si="32"/>
        <v>0</v>
      </c>
      <c r="F135" s="19">
        <f t="shared" si="32"/>
        <v>0</v>
      </c>
      <c r="G135" s="19">
        <f t="shared" si="32"/>
        <v>0</v>
      </c>
      <c r="H135" s="19">
        <f t="shared" si="32"/>
        <v>0</v>
      </c>
      <c r="I135" s="19">
        <f t="shared" si="32"/>
        <v>0</v>
      </c>
      <c r="J135" s="19">
        <f t="shared" si="32"/>
        <v>0</v>
      </c>
      <c r="K135" s="19">
        <f t="shared" si="32"/>
        <v>0</v>
      </c>
      <c r="L135" s="19">
        <f t="shared" si="32"/>
        <v>0</v>
      </c>
      <c r="M135" s="19">
        <f t="shared" si="32"/>
        <v>0</v>
      </c>
      <c r="N135" s="19">
        <f t="shared" si="32"/>
        <v>0</v>
      </c>
      <c r="O135" s="19">
        <f t="shared" si="32"/>
        <v>0</v>
      </c>
      <c r="P135" s="19">
        <f t="shared" si="32"/>
        <v>0</v>
      </c>
      <c r="Q135" s="19">
        <f t="shared" si="32"/>
        <v>0</v>
      </c>
      <c r="R135" s="19">
        <f t="shared" si="32"/>
        <v>0</v>
      </c>
      <c r="S135" s="19">
        <f t="shared" si="32"/>
        <v>0</v>
      </c>
      <c r="T135" s="19">
        <f t="shared" si="32"/>
        <v>0</v>
      </c>
      <c r="U135" s="19">
        <f t="shared" si="32"/>
        <v>0</v>
      </c>
      <c r="V135" s="19">
        <f t="shared" si="32"/>
        <v>0</v>
      </c>
      <c r="W135" s="19">
        <f t="shared" si="32"/>
        <v>0</v>
      </c>
      <c r="X135" s="19">
        <f t="shared" si="32"/>
        <v>0</v>
      </c>
      <c r="Y135" s="19">
        <f t="shared" si="32"/>
        <v>0</v>
      </c>
      <c r="Z135" s="19">
        <f t="shared" si="32"/>
        <v>0</v>
      </c>
      <c r="AA135" s="19">
        <f t="shared" si="32"/>
        <v>0</v>
      </c>
      <c r="AB135" s="19">
        <f t="shared" si="32"/>
        <v>0</v>
      </c>
      <c r="AC135" s="19">
        <f t="shared" si="32"/>
        <v>0</v>
      </c>
      <c r="AD135" s="19">
        <f t="shared" si="32"/>
        <v>0</v>
      </c>
      <c r="AE135" s="19">
        <f t="shared" si="32"/>
        <v>0</v>
      </c>
      <c r="AF135" s="19">
        <f t="shared" si="32"/>
        <v>0</v>
      </c>
      <c r="AG135" s="19">
        <f t="shared" si="32"/>
        <v>3799</v>
      </c>
      <c r="AH135" s="19">
        <f t="shared" si="32"/>
        <v>3799</v>
      </c>
      <c r="AI135" s="19">
        <f t="shared" si="32"/>
        <v>379.90000000000003</v>
      </c>
      <c r="AJ135" s="19">
        <f t="shared" si="32"/>
        <v>3533.07</v>
      </c>
      <c r="AK135" s="19">
        <f t="shared" si="32"/>
        <v>3799</v>
      </c>
      <c r="AL135" s="19">
        <f t="shared" si="32"/>
        <v>3951</v>
      </c>
      <c r="AM135" s="19">
        <f t="shared" si="32"/>
        <v>0</v>
      </c>
      <c r="AN135" s="19">
        <f t="shared" si="32"/>
        <v>0</v>
      </c>
      <c r="AO135" s="19">
        <f t="shared" si="32"/>
        <v>0</v>
      </c>
      <c r="AP135" s="19">
        <f t="shared" si="32"/>
        <v>0</v>
      </c>
      <c r="AQ135" s="19">
        <f t="shared" si="32"/>
        <v>0</v>
      </c>
      <c r="AR135" s="19">
        <f t="shared" si="32"/>
        <v>0</v>
      </c>
      <c r="AS135" s="19">
        <f t="shared" si="32"/>
        <v>0</v>
      </c>
      <c r="AT135" s="19">
        <f t="shared" si="32"/>
        <v>3951</v>
      </c>
      <c r="AU135" s="19">
        <f t="shared" si="32"/>
        <v>3951</v>
      </c>
      <c r="AV135" s="19">
        <f t="shared" si="32"/>
        <v>3951</v>
      </c>
      <c r="AW135" s="19">
        <f t="shared" si="32"/>
        <v>3951</v>
      </c>
      <c r="AX135" s="19">
        <f t="shared" si="32"/>
        <v>3951</v>
      </c>
      <c r="AY135" s="19">
        <f t="shared" si="32"/>
        <v>3951</v>
      </c>
      <c r="AZ135" s="19">
        <f t="shared" si="32"/>
        <v>4149</v>
      </c>
      <c r="BA135" s="19">
        <f t="shared" si="32"/>
        <v>4149</v>
      </c>
      <c r="BB135" s="19">
        <f t="shared" si="32"/>
        <v>4149</v>
      </c>
      <c r="BC135" s="19">
        <f t="shared" si="32"/>
        <v>4149</v>
      </c>
      <c r="BD135" s="19">
        <f t="shared" si="32"/>
        <v>4149</v>
      </c>
      <c r="BE135" s="19">
        <f t="shared" si="32"/>
        <v>4149</v>
      </c>
      <c r="BF135" s="19">
        <f t="shared" si="32"/>
        <v>4149</v>
      </c>
      <c r="BG135" s="19">
        <f t="shared" si="32"/>
        <v>4149</v>
      </c>
      <c r="BH135" s="19">
        <f t="shared" si="32"/>
        <v>4149</v>
      </c>
      <c r="BI135" s="19">
        <f t="shared" si="32"/>
        <v>0</v>
      </c>
      <c r="BJ135" s="19">
        <f t="shared" si="32"/>
        <v>4149</v>
      </c>
      <c r="BK135" s="19">
        <f t="shared" si="32"/>
        <v>4149</v>
      </c>
      <c r="BL135" s="19">
        <f t="shared" si="32"/>
        <v>0</v>
      </c>
      <c r="BM135" s="19">
        <f t="shared" si="32"/>
        <v>4398</v>
      </c>
      <c r="BN135" s="19">
        <f t="shared" si="32"/>
        <v>0</v>
      </c>
      <c r="BO135" s="19">
        <f t="shared" si="32"/>
        <v>0</v>
      </c>
      <c r="BP135" s="19">
        <f t="shared" si="31"/>
        <v>0</v>
      </c>
      <c r="BQ135" s="19">
        <f t="shared" si="31"/>
        <v>4398</v>
      </c>
      <c r="BR135" s="19">
        <f t="shared" si="31"/>
        <v>4398</v>
      </c>
      <c r="BS135" s="19">
        <f t="shared" si="31"/>
        <v>4398</v>
      </c>
      <c r="BT135" s="19">
        <f t="shared" si="31"/>
        <v>4398</v>
      </c>
      <c r="BU135" s="19">
        <f t="shared" si="31"/>
        <v>4398</v>
      </c>
      <c r="BV135" s="19">
        <f t="shared" si="31"/>
        <v>4398</v>
      </c>
      <c r="BW135" s="19">
        <f t="shared" si="31"/>
        <v>4398</v>
      </c>
      <c r="BX135" s="19">
        <f t="shared" si="31"/>
        <v>4398</v>
      </c>
      <c r="BY135" s="19">
        <f t="shared" si="31"/>
        <v>4640</v>
      </c>
      <c r="BZ135" s="19">
        <f t="shared" si="31"/>
        <v>4640</v>
      </c>
      <c r="CA135" s="19">
        <f t="shared" si="31"/>
        <v>0</v>
      </c>
      <c r="CB135" s="19">
        <f t="shared" si="30"/>
        <v>0</v>
      </c>
      <c r="CC135" s="19">
        <f t="shared" si="30"/>
        <v>4640</v>
      </c>
      <c r="CD135" s="19">
        <f t="shared" si="30"/>
        <v>4640</v>
      </c>
      <c r="CE135" s="19">
        <f t="shared" si="30"/>
        <v>4640</v>
      </c>
      <c r="CF135" s="19">
        <f t="shared" si="30"/>
        <v>4640</v>
      </c>
      <c r="CG135" s="19">
        <f t="shared" si="30"/>
        <v>4640</v>
      </c>
      <c r="CH135" s="19">
        <f t="shared" si="30"/>
        <v>0</v>
      </c>
      <c r="CI135" s="19">
        <f t="shared" si="30"/>
        <v>4640</v>
      </c>
      <c r="CJ135" s="19">
        <f t="shared" si="30"/>
        <v>0</v>
      </c>
      <c r="CK135" s="19">
        <f t="shared" si="30"/>
        <v>0</v>
      </c>
      <c r="CL135" s="19">
        <f t="shared" si="30"/>
        <v>4872</v>
      </c>
      <c r="CM135" s="19">
        <f t="shared" si="30"/>
        <v>0</v>
      </c>
      <c r="CN135" s="19">
        <f t="shared" si="26"/>
        <v>4872</v>
      </c>
      <c r="CO135" s="19">
        <f t="shared" si="26"/>
        <v>0</v>
      </c>
      <c r="CP135" s="19">
        <f t="shared" si="26"/>
        <v>0</v>
      </c>
      <c r="CQ135" s="19">
        <f t="shared" si="26"/>
        <v>0</v>
      </c>
      <c r="CR135" s="19">
        <f t="shared" si="26"/>
        <v>0</v>
      </c>
      <c r="CS135" s="19">
        <f t="shared" si="26"/>
        <v>0</v>
      </c>
      <c r="CT135" s="19">
        <f t="shared" si="26"/>
        <v>0</v>
      </c>
      <c r="CU135" s="19">
        <f t="shared" si="26"/>
        <v>0</v>
      </c>
      <c r="CV135" s="19">
        <f t="shared" si="26"/>
        <v>0</v>
      </c>
      <c r="CW135" s="19">
        <f t="shared" si="26"/>
        <v>0</v>
      </c>
      <c r="CX135" s="19">
        <f t="shared" si="26"/>
        <v>0</v>
      </c>
      <c r="CY135" s="19">
        <f t="shared" si="26"/>
        <v>5311</v>
      </c>
      <c r="CZ135" s="19">
        <f t="shared" si="26"/>
        <v>0</v>
      </c>
      <c r="DA135" s="19">
        <f t="shared" si="26"/>
        <v>0</v>
      </c>
      <c r="DB135" s="19">
        <f t="shared" si="22"/>
        <v>0</v>
      </c>
      <c r="DC135" s="19">
        <f t="shared" si="22"/>
        <v>5311</v>
      </c>
      <c r="DD135" s="19">
        <f t="shared" si="22"/>
        <v>5311</v>
      </c>
      <c r="DE135" s="19">
        <f t="shared" si="22"/>
        <v>0</v>
      </c>
      <c r="DF135" s="19">
        <f t="shared" si="22"/>
        <v>0</v>
      </c>
      <c r="DG135" s="19">
        <f t="shared" si="22"/>
        <v>0</v>
      </c>
      <c r="DH135" s="19">
        <f t="shared" si="22"/>
        <v>0</v>
      </c>
      <c r="DI135" s="19">
        <f t="shared" si="22"/>
        <v>0</v>
      </c>
      <c r="DJ135" s="19">
        <f t="shared" si="22"/>
        <v>0</v>
      </c>
      <c r="DK135" s="19">
        <f t="shared" si="22"/>
        <v>0</v>
      </c>
      <c r="DL135" s="19">
        <f t="shared" si="22"/>
        <v>5630</v>
      </c>
      <c r="DM135" s="19">
        <f t="shared" si="22"/>
        <v>0</v>
      </c>
      <c r="DN135" s="19">
        <f t="shared" si="22"/>
        <v>0</v>
      </c>
      <c r="DO135" s="19">
        <f t="shared" si="22"/>
        <v>0</v>
      </c>
      <c r="DP135" s="19">
        <f t="shared" si="22"/>
        <v>0</v>
      </c>
      <c r="DR135" s="42" t="s">
        <v>101</v>
      </c>
      <c r="DU135" s="34">
        <v>26</v>
      </c>
      <c r="DW135" s="35">
        <f t="shared" si="13"/>
        <v>0</v>
      </c>
      <c r="EB135" s="23"/>
      <c r="EK135" s="35"/>
      <c r="EL135" s="35"/>
      <c r="EM135" s="35"/>
      <c r="EN135" s="35"/>
      <c r="EO135" s="35"/>
      <c r="EP135" s="35"/>
    </row>
    <row r="136" spans="1:146" s="34" customFormat="1" x14ac:dyDescent="0.5">
      <c r="A136">
        <v>90670</v>
      </c>
      <c r="B136" t="s">
        <v>51</v>
      </c>
      <c r="C136" s="38" t="s">
        <v>52</v>
      </c>
      <c r="D136" s="19">
        <f t="shared" si="32"/>
        <v>958787.5</v>
      </c>
      <c r="E136" s="19">
        <f t="shared" si="32"/>
        <v>109182.5</v>
      </c>
      <c r="F136" s="19">
        <f t="shared" si="32"/>
        <v>1590945</v>
      </c>
      <c r="G136" s="19">
        <f t="shared" si="32"/>
        <v>2191907.5</v>
      </c>
      <c r="H136" s="19">
        <f t="shared" si="32"/>
        <v>1349642.5</v>
      </c>
      <c r="I136" s="19">
        <f t="shared" si="32"/>
        <v>490862.5</v>
      </c>
      <c r="J136" s="19">
        <f t="shared" si="32"/>
        <v>460585</v>
      </c>
      <c r="K136" s="19">
        <f t="shared" si="32"/>
        <v>293600</v>
      </c>
      <c r="L136" s="19">
        <f t="shared" si="32"/>
        <v>587200</v>
      </c>
      <c r="M136" s="19">
        <f t="shared" si="32"/>
        <v>525727.5</v>
      </c>
      <c r="N136" s="19">
        <f t="shared" si="32"/>
        <v>1386214.5999999999</v>
      </c>
      <c r="O136" s="19">
        <f t="shared" si="32"/>
        <v>1252064.7999999998</v>
      </c>
      <c r="P136" s="19">
        <f t="shared" si="32"/>
        <v>482161.6</v>
      </c>
      <c r="Q136" s="19">
        <f t="shared" si="32"/>
        <v>434528.69999999995</v>
      </c>
      <c r="R136" s="19">
        <f t="shared" si="32"/>
        <v>430640.3</v>
      </c>
      <c r="S136" s="19">
        <f t="shared" si="32"/>
        <v>321765.09999999998</v>
      </c>
      <c r="T136" s="19">
        <f t="shared" si="32"/>
        <v>336346.6</v>
      </c>
      <c r="U136" s="19">
        <f t="shared" si="32"/>
        <v>843782.79999999993</v>
      </c>
      <c r="V136" s="19">
        <f t="shared" si="32"/>
        <v>769903.2</v>
      </c>
      <c r="W136" s="19">
        <f t="shared" si="32"/>
        <v>730047.1</v>
      </c>
      <c r="X136" s="19">
        <f t="shared" si="32"/>
        <v>890443.6</v>
      </c>
      <c r="Y136" s="19">
        <f t="shared" si="32"/>
        <v>813647.7</v>
      </c>
      <c r="Z136" s="19">
        <f t="shared" si="32"/>
        <v>743656.5</v>
      </c>
      <c r="AA136" s="19">
        <f t="shared" si="32"/>
        <v>1050909</v>
      </c>
      <c r="AB136" s="19">
        <f t="shared" si="32"/>
        <v>638707.80000000005</v>
      </c>
      <c r="AC136" s="19">
        <f t="shared" si="32"/>
        <v>833585.1</v>
      </c>
      <c r="AD136" s="19">
        <f t="shared" si="32"/>
        <v>679519.8</v>
      </c>
      <c r="AE136" s="19">
        <f t="shared" si="32"/>
        <v>878478.3</v>
      </c>
      <c r="AF136" s="19">
        <f t="shared" si="32"/>
        <v>866234.7</v>
      </c>
      <c r="AG136" s="19">
        <f t="shared" si="32"/>
        <v>979488</v>
      </c>
      <c r="AH136" s="19">
        <f t="shared" si="32"/>
        <v>988670.7</v>
      </c>
      <c r="AI136" s="19">
        <f t="shared" si="32"/>
        <v>903985.8</v>
      </c>
      <c r="AJ136" s="19">
        <f t="shared" si="32"/>
        <v>879294.54</v>
      </c>
      <c r="AK136" s="19">
        <f t="shared" si="32"/>
        <v>1187629.2</v>
      </c>
      <c r="AL136" s="19">
        <f t="shared" si="32"/>
        <v>871956.8</v>
      </c>
      <c r="AM136" s="19">
        <f t="shared" si="32"/>
        <v>915768.88</v>
      </c>
      <c r="AN136" s="19">
        <f t="shared" si="32"/>
        <v>1095837.6000000001</v>
      </c>
      <c r="AO136" s="19">
        <f t="shared" si="32"/>
        <v>899808</v>
      </c>
      <c r="AP136" s="19">
        <f t="shared" si="32"/>
        <v>637471.12</v>
      </c>
      <c r="AQ136" s="19">
        <f t="shared" si="32"/>
        <v>1130116</v>
      </c>
      <c r="AR136" s="19">
        <f t="shared" si="32"/>
        <v>1300436.8</v>
      </c>
      <c r="AS136" s="19">
        <f t="shared" si="32"/>
        <v>385632</v>
      </c>
      <c r="AT136" s="19">
        <f t="shared" si="32"/>
        <v>1900308.8</v>
      </c>
      <c r="AU136" s="19">
        <f t="shared" si="32"/>
        <v>1057274.4000000001</v>
      </c>
      <c r="AV136" s="19">
        <f t="shared" si="32"/>
        <v>1088339.2</v>
      </c>
      <c r="AW136" s="19">
        <f t="shared" si="32"/>
        <v>964080</v>
      </c>
      <c r="AX136" s="19">
        <f t="shared" si="32"/>
        <v>1084054.4000000001</v>
      </c>
      <c r="AY136" s="19">
        <f t="shared" si="32"/>
        <v>1064772.8</v>
      </c>
      <c r="AZ136" s="19">
        <f t="shared" si="32"/>
        <v>1143514.8</v>
      </c>
      <c r="BA136" s="19">
        <f t="shared" si="32"/>
        <v>1109782.8</v>
      </c>
      <c r="BB136" s="19">
        <f t="shared" si="32"/>
        <v>1142390.3999999999</v>
      </c>
      <c r="BC136" s="19">
        <f t="shared" si="32"/>
        <v>1123275.6000000001</v>
      </c>
      <c r="BD136" s="19">
        <f t="shared" si="32"/>
        <v>1141266</v>
      </c>
      <c r="BE136" s="19">
        <f t="shared" si="32"/>
        <v>1289686.8</v>
      </c>
      <c r="BF136" s="19">
        <f t="shared" si="32"/>
        <v>1176122.3999999999</v>
      </c>
      <c r="BG136" s="19">
        <f t="shared" si="32"/>
        <v>1079424</v>
      </c>
      <c r="BH136" s="19">
        <f t="shared" si="32"/>
        <v>1263825.5999999999</v>
      </c>
      <c r="BI136" s="19">
        <f t="shared" si="32"/>
        <v>1245835.2</v>
      </c>
      <c r="BJ136" s="19">
        <f t="shared" si="32"/>
        <v>1686600</v>
      </c>
      <c r="BK136" s="19">
        <f t="shared" si="32"/>
        <v>1574160</v>
      </c>
      <c r="BL136" s="19">
        <f t="shared" si="32"/>
        <v>1519830</v>
      </c>
      <c r="BM136" s="19">
        <f t="shared" si="32"/>
        <v>1519830</v>
      </c>
      <c r="BN136" s="19">
        <f t="shared" si="32"/>
        <v>1402920</v>
      </c>
      <c r="BO136" s="19">
        <f t="shared" si="32"/>
        <v>0</v>
      </c>
      <c r="BP136" s="19">
        <f t="shared" si="31"/>
        <v>1402920</v>
      </c>
      <c r="BQ136" s="19">
        <f t="shared" si="31"/>
        <v>1519830</v>
      </c>
      <c r="BR136" s="19">
        <f t="shared" si="31"/>
        <v>1437993</v>
      </c>
      <c r="BS136" s="19">
        <f t="shared" si="31"/>
        <v>1286010</v>
      </c>
      <c r="BT136" s="19">
        <f t="shared" si="31"/>
        <v>1052190</v>
      </c>
      <c r="BU136" s="19">
        <f t="shared" si="31"/>
        <v>935280</v>
      </c>
      <c r="BV136" s="19">
        <f t="shared" si="31"/>
        <v>1519830</v>
      </c>
      <c r="BW136" s="19">
        <f t="shared" si="31"/>
        <v>1169100</v>
      </c>
      <c r="BX136" s="19">
        <f t="shared" si="31"/>
        <v>818370</v>
      </c>
      <c r="BY136" s="19">
        <f t="shared" si="31"/>
        <v>1203900</v>
      </c>
      <c r="BZ136" s="19">
        <f t="shared" si="31"/>
        <v>1203900</v>
      </c>
      <c r="CA136" s="19">
        <f t="shared" si="31"/>
        <v>963120</v>
      </c>
      <c r="CB136" s="19">
        <f t="shared" si="30"/>
        <v>1247240.3999999999</v>
      </c>
      <c r="CC136" s="19">
        <f t="shared" si="30"/>
        <v>1203900</v>
      </c>
      <c r="CD136" s="19">
        <f t="shared" si="30"/>
        <v>1203900</v>
      </c>
      <c r="CE136" s="19">
        <f t="shared" si="30"/>
        <v>963120</v>
      </c>
      <c r="CF136" s="19">
        <f t="shared" si="30"/>
        <v>963120</v>
      </c>
      <c r="CG136" s="19">
        <f t="shared" si="30"/>
        <v>1565070</v>
      </c>
      <c r="CH136" s="19">
        <f t="shared" si="30"/>
        <v>1565070</v>
      </c>
      <c r="CI136" s="19">
        <f t="shared" si="30"/>
        <v>1203900</v>
      </c>
      <c r="CJ136" s="19">
        <f t="shared" si="30"/>
        <v>842730</v>
      </c>
      <c r="CK136" s="19">
        <f t="shared" si="30"/>
        <v>1269700</v>
      </c>
      <c r="CL136" s="19">
        <f t="shared" si="30"/>
        <v>1396670</v>
      </c>
      <c r="CM136" s="19">
        <f t="shared" si="30"/>
        <v>1269700</v>
      </c>
      <c r="CN136" s="19">
        <f t="shared" si="26"/>
        <v>1396670</v>
      </c>
      <c r="CO136" s="19">
        <f t="shared" si="26"/>
        <v>1396670</v>
      </c>
      <c r="CP136" s="19">
        <f t="shared" si="26"/>
        <v>1244306</v>
      </c>
      <c r="CQ136" s="19">
        <f t="shared" si="26"/>
        <v>1396670</v>
      </c>
      <c r="CR136" s="19">
        <f t="shared" si="26"/>
        <v>1142730</v>
      </c>
      <c r="CS136" s="19">
        <f t="shared" si="26"/>
        <v>1269700</v>
      </c>
      <c r="CT136" s="19">
        <f t="shared" si="26"/>
        <v>1333185</v>
      </c>
      <c r="CU136" s="19">
        <f t="shared" si="26"/>
        <v>1168124</v>
      </c>
      <c r="CV136" s="19">
        <f t="shared" si="26"/>
        <v>1218912</v>
      </c>
      <c r="CW136" s="19">
        <f t="shared" si="26"/>
        <v>1304523</v>
      </c>
      <c r="CX136" s="19">
        <f t="shared" si="26"/>
        <v>1449470</v>
      </c>
      <c r="CY136" s="19">
        <f t="shared" si="26"/>
        <v>1183294.6000000001</v>
      </c>
      <c r="CZ136" s="19">
        <f t="shared" si="26"/>
        <v>1251815</v>
      </c>
      <c r="DA136" s="19">
        <f t="shared" si="26"/>
        <v>1383585</v>
      </c>
      <c r="DB136" s="19">
        <f t="shared" si="22"/>
        <v>1436293</v>
      </c>
      <c r="DC136" s="19">
        <f t="shared" si="22"/>
        <v>1251815</v>
      </c>
      <c r="DD136" s="19">
        <f t="shared" si="22"/>
        <v>1251815</v>
      </c>
      <c r="DE136" s="19">
        <f t="shared" si="22"/>
        <v>1291346</v>
      </c>
      <c r="DF136" s="19">
        <f t="shared" si="22"/>
        <v>1409939</v>
      </c>
      <c r="DG136" s="19">
        <f t="shared" si="22"/>
        <v>1199107</v>
      </c>
      <c r="DH136" s="19">
        <f t="shared" si="22"/>
        <v>1370408</v>
      </c>
      <c r="DI136" s="19">
        <f t="shared" si="22"/>
        <v>1096080</v>
      </c>
      <c r="DJ136" s="19">
        <f t="shared" si="22"/>
        <v>1507110</v>
      </c>
      <c r="DK136" s="19">
        <f t="shared" si="22"/>
        <v>1316666.0999999999</v>
      </c>
      <c r="DL136" s="19">
        <f t="shared" si="22"/>
        <v>1427644.2</v>
      </c>
      <c r="DM136" s="19">
        <f t="shared" si="22"/>
        <v>1235830.2</v>
      </c>
      <c r="DN136" s="19">
        <f t="shared" si="22"/>
        <v>1315296</v>
      </c>
      <c r="DO136" s="19">
        <f t="shared" si="22"/>
        <v>1467377.0999999999</v>
      </c>
      <c r="DP136" s="19">
        <f t="shared" si="22"/>
        <v>1071418.2</v>
      </c>
      <c r="DR136" s="42" t="s">
        <v>101</v>
      </c>
      <c r="DU136" s="34">
        <v>27</v>
      </c>
      <c r="DW136" s="35">
        <f t="shared" si="13"/>
        <v>1436293</v>
      </c>
      <c r="EB136" s="23"/>
      <c r="EK136" s="35"/>
      <c r="EL136" s="35"/>
      <c r="EM136" s="35"/>
      <c r="EN136" s="35"/>
      <c r="EO136" s="35"/>
      <c r="EP136" s="35"/>
    </row>
    <row r="137" spans="1:146" s="34" customFormat="1" x14ac:dyDescent="0.5">
      <c r="A137">
        <v>90680</v>
      </c>
      <c r="B137" t="s">
        <v>55</v>
      </c>
      <c r="C137" s="38" t="s">
        <v>127</v>
      </c>
      <c r="D137" s="19">
        <f t="shared" si="32"/>
        <v>276943.68</v>
      </c>
      <c r="E137" s="19">
        <f t="shared" si="32"/>
        <v>0</v>
      </c>
      <c r="F137" s="19">
        <f t="shared" si="32"/>
        <v>256232.08000000002</v>
      </c>
      <c r="G137" s="19">
        <f t="shared" si="32"/>
        <v>226644.08000000002</v>
      </c>
      <c r="H137" s="19">
        <f t="shared" si="32"/>
        <v>114209.68000000001</v>
      </c>
      <c r="I137" s="19">
        <f t="shared" si="32"/>
        <v>210666.56</v>
      </c>
      <c r="J137" s="19">
        <f t="shared" si="32"/>
        <v>191138.48</v>
      </c>
      <c r="K137" s="19">
        <f t="shared" si="32"/>
        <v>162734</v>
      </c>
      <c r="L137" s="19">
        <f t="shared" si="32"/>
        <v>300614.08</v>
      </c>
      <c r="M137" s="19">
        <f t="shared" si="32"/>
        <v>233153.44</v>
      </c>
      <c r="N137" s="19">
        <f t="shared" si="32"/>
        <v>273103.2</v>
      </c>
      <c r="O137" s="19">
        <f t="shared" si="32"/>
        <v>250992</v>
      </c>
      <c r="P137" s="19">
        <f t="shared" si="32"/>
        <v>174499.19999999998</v>
      </c>
      <c r="Q137" s="19">
        <f t="shared" si="32"/>
        <v>190634.4</v>
      </c>
      <c r="R137" s="19">
        <f t="shared" si="32"/>
        <v>157766.39999999999</v>
      </c>
      <c r="S137" s="19">
        <f t="shared" si="32"/>
        <v>148802.4</v>
      </c>
      <c r="T137" s="19">
        <f t="shared" si="32"/>
        <v>147009.60000000001</v>
      </c>
      <c r="U137" s="19">
        <f t="shared" si="32"/>
        <v>268920</v>
      </c>
      <c r="V137" s="19">
        <f t="shared" si="32"/>
        <v>226490.4</v>
      </c>
      <c r="W137" s="19">
        <f t="shared" si="32"/>
        <v>289836</v>
      </c>
      <c r="X137" s="19">
        <f t="shared" si="32"/>
        <v>309556.8</v>
      </c>
      <c r="Y137" s="19">
        <f t="shared" si="32"/>
        <v>271310.39999999997</v>
      </c>
      <c r="Z137" s="19">
        <f t="shared" si="32"/>
        <v>302385.59999999998</v>
      </c>
      <c r="AA137" s="19">
        <f t="shared" si="32"/>
        <v>337799.7</v>
      </c>
      <c r="AB137" s="19">
        <f t="shared" si="32"/>
        <v>276269.7</v>
      </c>
      <c r="AC137" s="19">
        <f t="shared" si="32"/>
        <v>313187.7</v>
      </c>
      <c r="AD137" s="19">
        <f t="shared" si="32"/>
        <v>260887.2</v>
      </c>
      <c r="AE137" s="19">
        <f t="shared" si="32"/>
        <v>286729.8</v>
      </c>
      <c r="AF137" s="19">
        <f t="shared" si="32"/>
        <v>340876.2</v>
      </c>
      <c r="AG137" s="19">
        <f t="shared" si="32"/>
        <v>330416.10000000003</v>
      </c>
      <c r="AH137" s="19">
        <f t="shared" si="32"/>
        <v>306419.40000000002</v>
      </c>
      <c r="AI137" s="19">
        <f t="shared" si="32"/>
        <v>275654.40000000002</v>
      </c>
      <c r="AJ137" s="19">
        <f t="shared" si="32"/>
        <v>340076.31</v>
      </c>
      <c r="AK137" s="19">
        <f t="shared" si="32"/>
        <v>366103.5</v>
      </c>
      <c r="AL137" s="19">
        <f t="shared" si="32"/>
        <v>276951.13</v>
      </c>
      <c r="AM137" s="19">
        <f t="shared" si="32"/>
        <v>402826.37799999997</v>
      </c>
      <c r="AN137" s="19">
        <f t="shared" si="32"/>
        <v>392720.54</v>
      </c>
      <c r="AO137" s="19">
        <f t="shared" si="32"/>
        <v>321084.21999999997</v>
      </c>
      <c r="AP137" s="19">
        <f t="shared" si="32"/>
        <v>218234.932</v>
      </c>
      <c r="AQ137" s="19">
        <f t="shared" si="32"/>
        <v>306373.19</v>
      </c>
      <c r="AR137" s="19">
        <f t="shared" si="32"/>
        <v>319805</v>
      </c>
      <c r="AS137" s="19">
        <f t="shared" si="32"/>
        <v>179090.8</v>
      </c>
      <c r="AT137" s="19">
        <f t="shared" si="32"/>
        <v>351785.5</v>
      </c>
      <c r="AU137" s="19">
        <f t="shared" si="32"/>
        <v>368415.36</v>
      </c>
      <c r="AV137" s="19">
        <f t="shared" si="32"/>
        <v>377369.89999999997</v>
      </c>
      <c r="AW137" s="19">
        <f t="shared" si="32"/>
        <v>367775.75</v>
      </c>
      <c r="AX137" s="19">
        <f t="shared" si="32"/>
        <v>376090.68</v>
      </c>
      <c r="AY137" s="19">
        <f t="shared" si="32"/>
        <v>369054.97</v>
      </c>
      <c r="AZ137" s="19">
        <f t="shared" si="32"/>
        <v>375445.2</v>
      </c>
      <c r="BA137" s="19">
        <f t="shared" si="32"/>
        <v>368409.59999999998</v>
      </c>
      <c r="BB137" s="19">
        <f t="shared" si="32"/>
        <v>377364</v>
      </c>
      <c r="BC137" s="19">
        <f t="shared" si="32"/>
        <v>368409.59999999998</v>
      </c>
      <c r="BD137" s="19">
        <f t="shared" si="32"/>
        <v>376084.8</v>
      </c>
      <c r="BE137" s="19">
        <f t="shared" si="32"/>
        <v>409344</v>
      </c>
      <c r="BF137" s="19">
        <f t="shared" si="32"/>
        <v>350500.8</v>
      </c>
      <c r="BG137" s="19">
        <f t="shared" si="32"/>
        <v>388237.2</v>
      </c>
      <c r="BH137" s="19">
        <f t="shared" si="32"/>
        <v>378643.20000000001</v>
      </c>
      <c r="BI137" s="19">
        <f t="shared" si="32"/>
        <v>353059.2</v>
      </c>
      <c r="BJ137" s="19">
        <f t="shared" si="32"/>
        <v>575640</v>
      </c>
      <c r="BK137" s="19">
        <f t="shared" si="32"/>
        <v>575640</v>
      </c>
      <c r="BL137" s="19">
        <f t="shared" si="32"/>
        <v>351780</v>
      </c>
      <c r="BM137" s="19">
        <f t="shared" si="32"/>
        <v>415740</v>
      </c>
      <c r="BN137" s="19">
        <f t="shared" si="32"/>
        <v>415740</v>
      </c>
      <c r="BO137" s="19">
        <f t="shared" si="32"/>
        <v>0</v>
      </c>
      <c r="BP137" s="19">
        <f t="shared" si="31"/>
        <v>415740</v>
      </c>
      <c r="BQ137" s="19">
        <f t="shared" si="31"/>
        <v>383760</v>
      </c>
      <c r="BR137" s="19">
        <f t="shared" si="31"/>
        <v>479700</v>
      </c>
      <c r="BS137" s="19">
        <f t="shared" si="31"/>
        <v>447720</v>
      </c>
      <c r="BT137" s="19">
        <f t="shared" si="31"/>
        <v>383760</v>
      </c>
      <c r="BU137" s="19">
        <f t="shared" si="31"/>
        <v>345384</v>
      </c>
      <c r="BV137" s="19">
        <f t="shared" si="31"/>
        <v>447720</v>
      </c>
      <c r="BW137" s="19">
        <f t="shared" si="31"/>
        <v>415740</v>
      </c>
      <c r="BX137" s="19">
        <f t="shared" si="31"/>
        <v>415740</v>
      </c>
      <c r="BY137" s="19">
        <f t="shared" si="31"/>
        <v>432184.99999999994</v>
      </c>
      <c r="BZ137" s="19">
        <f t="shared" si="31"/>
        <v>398939.99999999994</v>
      </c>
      <c r="CA137" s="19">
        <f t="shared" si="31"/>
        <v>398939.99999999994</v>
      </c>
      <c r="CB137" s="19">
        <f t="shared" si="30"/>
        <v>445482.99999999994</v>
      </c>
      <c r="CC137" s="19">
        <f t="shared" si="30"/>
        <v>332450</v>
      </c>
      <c r="CD137" s="19">
        <f t="shared" si="30"/>
        <v>513302.8</v>
      </c>
      <c r="CE137" s="19">
        <f t="shared" si="30"/>
        <v>479392.89999999997</v>
      </c>
      <c r="CF137" s="19">
        <f t="shared" si="30"/>
        <v>410908.19999999995</v>
      </c>
      <c r="CG137" s="19">
        <f t="shared" si="30"/>
        <v>352397</v>
      </c>
      <c r="CH137" s="19">
        <f t="shared" si="30"/>
        <v>479392.89999999997</v>
      </c>
      <c r="CI137" s="19">
        <f t="shared" si="30"/>
        <v>432184.99999999994</v>
      </c>
      <c r="CJ137" s="19">
        <f t="shared" si="30"/>
        <v>465429.99999999994</v>
      </c>
      <c r="CK137" s="19">
        <f t="shared" si="30"/>
        <v>483840.00000000006</v>
      </c>
      <c r="CL137" s="19">
        <f t="shared" si="30"/>
        <v>462412.80000000005</v>
      </c>
      <c r="CM137" s="19">
        <f t="shared" si="30"/>
        <v>414720</v>
      </c>
      <c r="CN137" s="19">
        <f t="shared" si="26"/>
        <v>497664.00000000006</v>
      </c>
      <c r="CO137" s="19">
        <f t="shared" si="26"/>
        <v>476928.00000000006</v>
      </c>
      <c r="CP137" s="19">
        <f t="shared" si="26"/>
        <v>435456</v>
      </c>
      <c r="CQ137" s="19">
        <f t="shared" si="26"/>
        <v>449280.00000000006</v>
      </c>
      <c r="CR137" s="19">
        <f t="shared" si="26"/>
        <v>387072</v>
      </c>
      <c r="CS137" s="19">
        <f t="shared" si="26"/>
        <v>393984</v>
      </c>
      <c r="CT137" s="19">
        <f t="shared" si="26"/>
        <v>400896</v>
      </c>
      <c r="CU137" s="19">
        <f t="shared" si="26"/>
        <v>359424</v>
      </c>
      <c r="CV137" s="19">
        <f t="shared" si="26"/>
        <v>414720</v>
      </c>
      <c r="CW137" s="19">
        <f t="shared" si="26"/>
        <v>394744</v>
      </c>
      <c r="CX137" s="19">
        <f t="shared" si="26"/>
        <v>444086.99999999994</v>
      </c>
      <c r="CY137" s="19">
        <f t="shared" si="26"/>
        <v>422939.99999999994</v>
      </c>
      <c r="CZ137" s="19">
        <f t="shared" si="26"/>
        <v>352450</v>
      </c>
      <c r="DA137" s="19">
        <f t="shared" si="26"/>
        <v>422939.99999999994</v>
      </c>
      <c r="DB137" s="19">
        <f t="shared" si="26"/>
        <v>437037.99999999994</v>
      </c>
      <c r="DC137" s="19">
        <f t="shared" si="26"/>
        <v>429988.99999999994</v>
      </c>
      <c r="DD137" s="19">
        <f t="shared" ref="DD137:DP149" si="33">+DD39*DD89</f>
        <v>408841.99999999994</v>
      </c>
      <c r="DE137" s="19">
        <f t="shared" si="33"/>
        <v>439152.69999999995</v>
      </c>
      <c r="DF137" s="19">
        <f t="shared" si="33"/>
        <v>458184.99999999994</v>
      </c>
      <c r="DG137" s="19">
        <f t="shared" si="33"/>
        <v>310156</v>
      </c>
      <c r="DH137" s="19">
        <f t="shared" si="33"/>
        <v>451135.99999999994</v>
      </c>
      <c r="DI137" s="19">
        <f t="shared" si="33"/>
        <v>352450</v>
      </c>
      <c r="DJ137" s="19">
        <f t="shared" si="33"/>
        <v>451135.99999999994</v>
      </c>
      <c r="DK137" s="19">
        <f t="shared" si="33"/>
        <v>403202.8</v>
      </c>
      <c r="DL137" s="19">
        <f t="shared" si="33"/>
        <v>461709.49999999994</v>
      </c>
      <c r="DM137" s="19">
        <f t="shared" si="33"/>
        <v>363728.39999999997</v>
      </c>
      <c r="DN137" s="19">
        <f t="shared" si="33"/>
        <v>458889.89999999997</v>
      </c>
      <c r="DO137" s="19">
        <f t="shared" si="33"/>
        <v>472987.89999999997</v>
      </c>
      <c r="DP137" s="19">
        <f t="shared" si="33"/>
        <v>342581.39999999997</v>
      </c>
      <c r="DR137" s="42" t="s">
        <v>101</v>
      </c>
      <c r="DU137" s="34">
        <v>28</v>
      </c>
      <c r="DW137" s="35">
        <f t="shared" si="13"/>
        <v>437037.99999999994</v>
      </c>
      <c r="EB137" s="23"/>
      <c r="EK137" s="35"/>
      <c r="EL137" s="35"/>
      <c r="EM137" s="35"/>
      <c r="EN137" s="35"/>
      <c r="EO137" s="35"/>
      <c r="EP137" s="35"/>
    </row>
    <row r="138" spans="1:146" s="34" customFormat="1" x14ac:dyDescent="0.5">
      <c r="A138">
        <v>90681</v>
      </c>
      <c r="B138" t="s">
        <v>200</v>
      </c>
      <c r="C138" s="38" t="s">
        <v>128</v>
      </c>
      <c r="D138" s="19">
        <f t="shared" si="32"/>
        <v>0</v>
      </c>
      <c r="E138" s="19">
        <f t="shared" si="32"/>
        <v>0</v>
      </c>
      <c r="F138" s="19">
        <f t="shared" si="32"/>
        <v>0</v>
      </c>
      <c r="G138" s="19">
        <f t="shared" si="32"/>
        <v>0</v>
      </c>
      <c r="H138" s="19">
        <f t="shared" si="32"/>
        <v>0</v>
      </c>
      <c r="I138" s="19">
        <f t="shared" si="32"/>
        <v>0</v>
      </c>
      <c r="J138" s="19">
        <f t="shared" si="32"/>
        <v>0</v>
      </c>
      <c r="K138" s="19">
        <f t="shared" si="32"/>
        <v>0</v>
      </c>
      <c r="L138" s="19">
        <f t="shared" si="32"/>
        <v>0</v>
      </c>
      <c r="M138" s="19">
        <f t="shared" si="32"/>
        <v>0</v>
      </c>
      <c r="N138" s="19">
        <f t="shared" si="32"/>
        <v>0</v>
      </c>
      <c r="O138" s="19">
        <f t="shared" si="32"/>
        <v>0</v>
      </c>
      <c r="P138" s="19">
        <f t="shared" si="32"/>
        <v>0</v>
      </c>
      <c r="Q138" s="19">
        <f t="shared" si="32"/>
        <v>0</v>
      </c>
      <c r="R138" s="19">
        <f t="shared" si="32"/>
        <v>30345</v>
      </c>
      <c r="S138" s="19">
        <f t="shared" si="32"/>
        <v>33915</v>
      </c>
      <c r="T138" s="19">
        <f t="shared" si="32"/>
        <v>33915</v>
      </c>
      <c r="U138" s="19">
        <f t="shared" si="32"/>
        <v>42840</v>
      </c>
      <c r="V138" s="19">
        <f t="shared" si="32"/>
        <v>28560</v>
      </c>
      <c r="W138" s="19">
        <f t="shared" si="32"/>
        <v>61582.5</v>
      </c>
      <c r="X138" s="19">
        <f t="shared" si="32"/>
        <v>66937.5</v>
      </c>
      <c r="Y138" s="19">
        <f t="shared" si="32"/>
        <v>47302.5</v>
      </c>
      <c r="Z138" s="19">
        <f t="shared" si="32"/>
        <v>42840</v>
      </c>
      <c r="AA138" s="19">
        <f t="shared" si="32"/>
        <v>54612</v>
      </c>
      <c r="AB138" s="19">
        <f t="shared" si="32"/>
        <v>84648.599999999991</v>
      </c>
      <c r="AC138" s="19">
        <f t="shared" si="32"/>
        <v>85558.8</v>
      </c>
      <c r="AD138" s="19">
        <f t="shared" si="32"/>
        <v>54612</v>
      </c>
      <c r="AE138" s="19">
        <f t="shared" si="32"/>
        <v>82828.2</v>
      </c>
      <c r="AF138" s="19">
        <f t="shared" si="32"/>
        <v>66444.599999999991</v>
      </c>
      <c r="AG138" s="19">
        <f t="shared" si="32"/>
        <v>58252.799999999996</v>
      </c>
      <c r="AH138" s="19">
        <f t="shared" si="32"/>
        <v>59163</v>
      </c>
      <c r="AI138" s="19">
        <f t="shared" si="32"/>
        <v>47330.400000000001</v>
      </c>
      <c r="AJ138" s="19">
        <f t="shared" si="32"/>
        <v>48786.720000000001</v>
      </c>
      <c r="AK138" s="19">
        <f t="shared" si="32"/>
        <v>71905.8</v>
      </c>
      <c r="AL138" s="19">
        <f t="shared" si="32"/>
        <v>46996.5</v>
      </c>
      <c r="AM138" s="19">
        <f t="shared" si="32"/>
        <v>40546</v>
      </c>
      <c r="AN138" s="19">
        <f t="shared" si="32"/>
        <v>48839.5</v>
      </c>
      <c r="AO138" s="19">
        <f t="shared" si="32"/>
        <v>46996.5</v>
      </c>
      <c r="AP138" s="19">
        <f t="shared" si="32"/>
        <v>31976.050000000003</v>
      </c>
      <c r="AQ138" s="19">
        <f t="shared" si="32"/>
        <v>56211.5</v>
      </c>
      <c r="AR138" s="19">
        <f t="shared" si="32"/>
        <v>81092</v>
      </c>
      <c r="AS138" s="19">
        <f t="shared" si="32"/>
        <v>31331.000000000004</v>
      </c>
      <c r="AT138" s="19">
        <f t="shared" si="32"/>
        <v>70034</v>
      </c>
      <c r="AU138" s="19">
        <f t="shared" si="32"/>
        <v>46075</v>
      </c>
      <c r="AV138" s="19">
        <f t="shared" si="32"/>
        <v>46075</v>
      </c>
      <c r="AW138" s="19">
        <f t="shared" si="32"/>
        <v>45153.5</v>
      </c>
      <c r="AX138" s="19">
        <f t="shared" si="32"/>
        <v>41467.5</v>
      </c>
      <c r="AY138" s="19">
        <f t="shared" si="32"/>
        <v>46996.5</v>
      </c>
      <c r="AZ138" s="19">
        <f t="shared" si="32"/>
        <v>42840</v>
      </c>
      <c r="BA138" s="19">
        <f t="shared" si="32"/>
        <v>47600</v>
      </c>
      <c r="BB138" s="19">
        <f t="shared" si="32"/>
        <v>43792</v>
      </c>
      <c r="BC138" s="19">
        <f t="shared" si="32"/>
        <v>46648</v>
      </c>
      <c r="BD138" s="19">
        <f t="shared" si="32"/>
        <v>95200</v>
      </c>
      <c r="BE138" s="19">
        <f t="shared" si="32"/>
        <v>70583.200000000012</v>
      </c>
      <c r="BF138" s="19">
        <f t="shared" si="32"/>
        <v>44220.800000000003</v>
      </c>
      <c r="BG138" s="19">
        <f t="shared" si="32"/>
        <v>49323.200000000004</v>
      </c>
      <c r="BH138" s="19">
        <f t="shared" si="32"/>
        <v>53575.200000000004</v>
      </c>
      <c r="BI138" s="19">
        <f t="shared" si="32"/>
        <v>40819.200000000004</v>
      </c>
      <c r="BJ138" s="19">
        <f t="shared" si="32"/>
        <v>51024.000000000007</v>
      </c>
      <c r="BK138" s="19">
        <f t="shared" si="32"/>
        <v>59528.000000000007</v>
      </c>
      <c r="BL138" s="19">
        <f t="shared" si="32"/>
        <v>62079.200000000004</v>
      </c>
      <c r="BM138" s="19">
        <f t="shared" si="32"/>
        <v>42520</v>
      </c>
      <c r="BN138" s="19">
        <f t="shared" si="32"/>
        <v>39968.800000000003</v>
      </c>
      <c r="BO138" s="19">
        <f t="shared" ref="BO138:CA140" si="34">+BO40*BO90</f>
        <v>0</v>
      </c>
      <c r="BP138" s="19">
        <f t="shared" si="34"/>
        <v>39968.800000000003</v>
      </c>
      <c r="BQ138" s="19">
        <f t="shared" si="34"/>
        <v>39968.800000000003</v>
      </c>
      <c r="BR138" s="19">
        <f t="shared" si="34"/>
        <v>44220.800000000003</v>
      </c>
      <c r="BS138" s="19">
        <f t="shared" si="34"/>
        <v>51024.000000000007</v>
      </c>
      <c r="BT138" s="19">
        <f t="shared" si="34"/>
        <v>59528.000000000007</v>
      </c>
      <c r="BU138" s="19">
        <f t="shared" si="34"/>
        <v>51024.000000000007</v>
      </c>
      <c r="BV138" s="19">
        <f t="shared" si="34"/>
        <v>59528.000000000007</v>
      </c>
      <c r="BW138" s="19">
        <f t="shared" si="34"/>
        <v>68032</v>
      </c>
      <c r="BX138" s="19">
        <f t="shared" si="34"/>
        <v>68032</v>
      </c>
      <c r="BY138" s="19">
        <f t="shared" si="34"/>
        <v>43375</v>
      </c>
      <c r="BZ138" s="19">
        <f t="shared" si="34"/>
        <v>43375</v>
      </c>
      <c r="CA138" s="19">
        <f t="shared" si="34"/>
        <v>41640</v>
      </c>
      <c r="CB138" s="19">
        <f t="shared" si="30"/>
        <v>41640</v>
      </c>
      <c r="CC138" s="19">
        <f t="shared" si="30"/>
        <v>34700</v>
      </c>
      <c r="CD138" s="19">
        <f t="shared" si="30"/>
        <v>46845</v>
      </c>
      <c r="CE138" s="19">
        <f t="shared" si="30"/>
        <v>47712.5</v>
      </c>
      <c r="CF138" s="19">
        <f t="shared" si="30"/>
        <v>52050</v>
      </c>
      <c r="CG138" s="19">
        <f t="shared" si="30"/>
        <v>53785</v>
      </c>
      <c r="CH138" s="19">
        <f t="shared" si="30"/>
        <v>62460</v>
      </c>
      <c r="CI138" s="19">
        <f t="shared" si="30"/>
        <v>43375</v>
      </c>
      <c r="CJ138" s="19">
        <f t="shared" si="30"/>
        <v>65062.5</v>
      </c>
      <c r="CK138" s="19">
        <f t="shared" si="30"/>
        <v>54630</v>
      </c>
      <c r="CL138" s="19">
        <f t="shared" si="30"/>
        <v>45525</v>
      </c>
      <c r="CM138" s="19">
        <f t="shared" si="30"/>
        <v>45525</v>
      </c>
      <c r="CN138" s="19">
        <f t="shared" si="26"/>
        <v>63735</v>
      </c>
      <c r="CO138" s="19">
        <f t="shared" si="26"/>
        <v>63735</v>
      </c>
      <c r="CP138" s="19">
        <f t="shared" si="26"/>
        <v>50077.5</v>
      </c>
      <c r="CQ138" s="19">
        <f t="shared" si="26"/>
        <v>54630</v>
      </c>
      <c r="CR138" s="19">
        <f t="shared" si="26"/>
        <v>36420</v>
      </c>
      <c r="CS138" s="19">
        <f t="shared" si="26"/>
        <v>36420</v>
      </c>
      <c r="CT138" s="19">
        <f t="shared" si="26"/>
        <v>31867.5</v>
      </c>
      <c r="CU138" s="19">
        <f t="shared" si="26"/>
        <v>36420</v>
      </c>
      <c r="CV138" s="19">
        <f t="shared" si="26"/>
        <v>27315</v>
      </c>
      <c r="CW138" s="19">
        <f t="shared" si="26"/>
        <v>37140</v>
      </c>
      <c r="CX138" s="19">
        <f t="shared" si="26"/>
        <v>74280</v>
      </c>
      <c r="CY138" s="19">
        <f t="shared" si="26"/>
        <v>70566</v>
      </c>
      <c r="CZ138" s="19">
        <f t="shared" si="26"/>
        <v>40854</v>
      </c>
      <c r="DA138" s="19">
        <f t="shared" si="26"/>
        <v>51067.5</v>
      </c>
      <c r="DB138" s="19">
        <f t="shared" si="26"/>
        <v>55710</v>
      </c>
      <c r="DC138" s="19">
        <f t="shared" si="26"/>
        <v>55710</v>
      </c>
      <c r="DD138" s="19">
        <f t="shared" si="33"/>
        <v>55710</v>
      </c>
      <c r="DE138" s="19">
        <f t="shared" si="33"/>
        <v>30640.499999999996</v>
      </c>
      <c r="DF138" s="19">
        <f t="shared" si="33"/>
        <v>39925.5</v>
      </c>
      <c r="DG138" s="19">
        <f t="shared" si="33"/>
        <v>46425</v>
      </c>
      <c r="DH138" s="19">
        <f t="shared" si="33"/>
        <v>46425</v>
      </c>
      <c r="DI138" s="19">
        <f t="shared" si="33"/>
        <v>47345</v>
      </c>
      <c r="DJ138" s="19">
        <f t="shared" si="33"/>
        <v>37876</v>
      </c>
      <c r="DK138" s="19">
        <f t="shared" si="33"/>
        <v>58707.799999999996</v>
      </c>
      <c r="DL138" s="19">
        <f t="shared" si="33"/>
        <v>49238.799999999996</v>
      </c>
      <c r="DM138" s="19">
        <f t="shared" si="33"/>
        <v>44504.299999999996</v>
      </c>
      <c r="DN138" s="19">
        <f t="shared" si="33"/>
        <v>31247.7</v>
      </c>
      <c r="DO138" s="19">
        <f t="shared" si="33"/>
        <v>33141.5</v>
      </c>
      <c r="DP138" s="19">
        <f t="shared" si="33"/>
        <v>40716.699999999997</v>
      </c>
      <c r="DR138" s="42"/>
      <c r="DU138" s="34">
        <v>29</v>
      </c>
      <c r="DW138" s="35">
        <f t="shared" si="13"/>
        <v>55710</v>
      </c>
      <c r="EB138" s="23"/>
      <c r="EK138" s="35"/>
      <c r="EL138" s="35"/>
      <c r="EM138" s="35"/>
      <c r="EN138" s="35"/>
      <c r="EO138" s="35"/>
      <c r="EP138" s="35"/>
    </row>
    <row r="139" spans="1:146" s="34" customFormat="1" x14ac:dyDescent="0.5">
      <c r="A139">
        <v>90714</v>
      </c>
      <c r="B139" t="s">
        <v>203</v>
      </c>
      <c r="C139" s="38" t="s">
        <v>129</v>
      </c>
      <c r="D139" s="19">
        <f t="shared" ref="D139:BO140" si="35">+D41*D91</f>
        <v>0</v>
      </c>
      <c r="E139" s="19">
        <f t="shared" si="35"/>
        <v>0</v>
      </c>
      <c r="F139" s="19">
        <f t="shared" si="35"/>
        <v>0</v>
      </c>
      <c r="G139" s="19">
        <f t="shared" si="35"/>
        <v>0</v>
      </c>
      <c r="H139" s="19">
        <f t="shared" si="35"/>
        <v>0</v>
      </c>
      <c r="I139" s="19">
        <f t="shared" si="35"/>
        <v>0</v>
      </c>
      <c r="J139" s="19">
        <f t="shared" si="35"/>
        <v>0</v>
      </c>
      <c r="K139" s="19">
        <f t="shared" si="35"/>
        <v>0</v>
      </c>
      <c r="L139" s="19">
        <f t="shared" si="35"/>
        <v>0</v>
      </c>
      <c r="M139" s="19">
        <f t="shared" si="35"/>
        <v>0</v>
      </c>
      <c r="N139" s="19">
        <f t="shared" si="35"/>
        <v>0</v>
      </c>
      <c r="O139" s="19">
        <f t="shared" si="35"/>
        <v>0</v>
      </c>
      <c r="P139" s="19">
        <f t="shared" si="35"/>
        <v>0</v>
      </c>
      <c r="Q139" s="19">
        <f t="shared" si="35"/>
        <v>0</v>
      </c>
      <c r="R139" s="19">
        <f t="shared" si="35"/>
        <v>3300</v>
      </c>
      <c r="S139" s="19">
        <f t="shared" si="35"/>
        <v>3135</v>
      </c>
      <c r="T139" s="19">
        <f t="shared" si="35"/>
        <v>3135</v>
      </c>
      <c r="U139" s="19">
        <f t="shared" si="35"/>
        <v>3960</v>
      </c>
      <c r="V139" s="19">
        <f t="shared" si="35"/>
        <v>1155</v>
      </c>
      <c r="W139" s="19">
        <f t="shared" si="35"/>
        <v>990</v>
      </c>
      <c r="X139" s="19">
        <f t="shared" si="35"/>
        <v>346.5</v>
      </c>
      <c r="Y139" s="19">
        <f t="shared" si="35"/>
        <v>495</v>
      </c>
      <c r="Z139" s="19">
        <f t="shared" si="35"/>
        <v>495</v>
      </c>
      <c r="AA139" s="19">
        <f t="shared" si="35"/>
        <v>0</v>
      </c>
      <c r="AB139" s="19">
        <f t="shared" si="35"/>
        <v>0</v>
      </c>
      <c r="AC139" s="19">
        <f t="shared" si="35"/>
        <v>0</v>
      </c>
      <c r="AD139" s="19">
        <f t="shared" si="35"/>
        <v>171</v>
      </c>
      <c r="AE139" s="19">
        <f t="shared" si="35"/>
        <v>1368</v>
      </c>
      <c r="AF139" s="19">
        <f t="shared" si="35"/>
        <v>1710.0000000000002</v>
      </c>
      <c r="AG139" s="19">
        <f t="shared" si="35"/>
        <v>2394</v>
      </c>
      <c r="AH139" s="19">
        <f t="shared" si="35"/>
        <v>1881.0000000000002</v>
      </c>
      <c r="AI139" s="19">
        <f t="shared" si="35"/>
        <v>513</v>
      </c>
      <c r="AJ139" s="19">
        <f t="shared" si="35"/>
        <v>513</v>
      </c>
      <c r="AK139" s="19">
        <f t="shared" si="35"/>
        <v>1710.0000000000002</v>
      </c>
      <c r="AL139" s="19">
        <f t="shared" si="35"/>
        <v>1757</v>
      </c>
      <c r="AM139" s="19">
        <f t="shared" si="35"/>
        <v>2389.52</v>
      </c>
      <c r="AN139" s="19">
        <f t="shared" si="35"/>
        <v>3338.3</v>
      </c>
      <c r="AO139" s="19">
        <f t="shared" si="35"/>
        <v>4568.2</v>
      </c>
      <c r="AP139" s="19">
        <f t="shared" si="35"/>
        <v>5481.84</v>
      </c>
      <c r="AQ139" s="19">
        <f t="shared" si="35"/>
        <v>3338.3</v>
      </c>
      <c r="AR139" s="19">
        <f t="shared" si="35"/>
        <v>7028</v>
      </c>
      <c r="AS139" s="19">
        <f t="shared" si="35"/>
        <v>0</v>
      </c>
      <c r="AT139" s="19">
        <f t="shared" si="35"/>
        <v>1757</v>
      </c>
      <c r="AU139" s="19">
        <f t="shared" si="35"/>
        <v>1757</v>
      </c>
      <c r="AV139" s="19">
        <f t="shared" si="35"/>
        <v>1757</v>
      </c>
      <c r="AW139" s="19">
        <f t="shared" si="35"/>
        <v>1757</v>
      </c>
      <c r="AX139" s="19">
        <f t="shared" si="35"/>
        <v>1757</v>
      </c>
      <c r="AY139" s="19">
        <f t="shared" si="35"/>
        <v>1757</v>
      </c>
      <c r="AZ139" s="19">
        <f t="shared" si="35"/>
        <v>1769.0000000000002</v>
      </c>
      <c r="BA139" s="19">
        <f t="shared" si="35"/>
        <v>1769.0000000000002</v>
      </c>
      <c r="BB139" s="19">
        <f t="shared" si="35"/>
        <v>1769.0000000000002</v>
      </c>
      <c r="BC139" s="19">
        <f t="shared" si="35"/>
        <v>1769.0000000000002</v>
      </c>
      <c r="BD139" s="19">
        <f t="shared" si="35"/>
        <v>5307</v>
      </c>
      <c r="BE139" s="19">
        <f t="shared" si="35"/>
        <v>1769.0000000000002</v>
      </c>
      <c r="BF139" s="19">
        <f t="shared" si="35"/>
        <v>3361.1000000000004</v>
      </c>
      <c r="BG139" s="19">
        <f t="shared" si="35"/>
        <v>2476.6000000000004</v>
      </c>
      <c r="BH139" s="19">
        <f t="shared" si="35"/>
        <v>1769.0000000000002</v>
      </c>
      <c r="BI139" s="19">
        <f t="shared" si="35"/>
        <v>1769.0000000000002</v>
      </c>
      <c r="BJ139" s="19">
        <f t="shared" si="35"/>
        <v>1769.0000000000002</v>
      </c>
      <c r="BK139" s="19">
        <f t="shared" si="35"/>
        <v>1769.0000000000002</v>
      </c>
      <c r="BL139" s="19">
        <f t="shared" si="35"/>
        <v>1882</v>
      </c>
      <c r="BM139" s="19">
        <f t="shared" si="35"/>
        <v>1882</v>
      </c>
      <c r="BN139" s="19">
        <f t="shared" si="35"/>
        <v>0</v>
      </c>
      <c r="BO139" s="19">
        <f t="shared" si="35"/>
        <v>0</v>
      </c>
      <c r="BP139" s="19">
        <f t="shared" si="34"/>
        <v>0</v>
      </c>
      <c r="BQ139" s="19">
        <f t="shared" si="34"/>
        <v>1882</v>
      </c>
      <c r="BR139" s="19">
        <f t="shared" si="34"/>
        <v>1882</v>
      </c>
      <c r="BS139" s="19">
        <f t="shared" si="34"/>
        <v>1882</v>
      </c>
      <c r="BT139" s="19">
        <f t="shared" si="34"/>
        <v>1882</v>
      </c>
      <c r="BU139" s="19">
        <f t="shared" si="34"/>
        <v>1882</v>
      </c>
      <c r="BV139" s="19">
        <f t="shared" si="34"/>
        <v>1882</v>
      </c>
      <c r="BW139" s="19">
        <f t="shared" si="34"/>
        <v>0</v>
      </c>
      <c r="BX139" s="19">
        <f t="shared" si="34"/>
        <v>1882</v>
      </c>
      <c r="BY139" s="19">
        <f t="shared" si="34"/>
        <v>0</v>
      </c>
      <c r="BZ139" s="19">
        <f t="shared" si="34"/>
        <v>0</v>
      </c>
      <c r="CA139" s="19">
        <f t="shared" si="34"/>
        <v>0</v>
      </c>
      <c r="CB139" s="19">
        <f t="shared" si="30"/>
        <v>0</v>
      </c>
      <c r="CC139" s="19">
        <f t="shared" si="30"/>
        <v>0</v>
      </c>
      <c r="CD139" s="19">
        <f t="shared" si="30"/>
        <v>0</v>
      </c>
      <c r="CE139" s="19">
        <f t="shared" si="30"/>
        <v>0</v>
      </c>
      <c r="CF139" s="19">
        <f t="shared" si="30"/>
        <v>0</v>
      </c>
      <c r="CG139" s="19">
        <f t="shared" si="30"/>
        <v>0</v>
      </c>
      <c r="CH139" s="19">
        <f t="shared" si="30"/>
        <v>0</v>
      </c>
      <c r="CI139" s="19">
        <f t="shared" si="30"/>
        <v>0</v>
      </c>
      <c r="CJ139" s="19">
        <f t="shared" si="30"/>
        <v>0</v>
      </c>
      <c r="CK139" s="19">
        <f t="shared" si="30"/>
        <v>0</v>
      </c>
      <c r="CL139" s="19">
        <f t="shared" si="30"/>
        <v>0</v>
      </c>
      <c r="CM139" s="19">
        <f t="shared" si="30"/>
        <v>0</v>
      </c>
      <c r="CN139" s="19">
        <f t="shared" si="26"/>
        <v>0</v>
      </c>
      <c r="CO139" s="19">
        <f t="shared" si="26"/>
        <v>0</v>
      </c>
      <c r="CP139" s="19">
        <f t="shared" si="26"/>
        <v>1969.0000000000002</v>
      </c>
      <c r="CQ139" s="19">
        <f t="shared" si="26"/>
        <v>3938.0000000000005</v>
      </c>
      <c r="CR139" s="19">
        <f t="shared" si="26"/>
        <v>2362.8000000000002</v>
      </c>
      <c r="CS139" s="19">
        <f t="shared" si="26"/>
        <v>1969.0000000000002</v>
      </c>
      <c r="CT139" s="19">
        <f t="shared" si="26"/>
        <v>1969.0000000000002</v>
      </c>
      <c r="CU139" s="19">
        <f t="shared" si="26"/>
        <v>0</v>
      </c>
      <c r="CV139" s="19">
        <f t="shared" si="26"/>
        <v>0</v>
      </c>
      <c r="CW139" s="19">
        <f t="shared" si="26"/>
        <v>0</v>
      </c>
      <c r="CX139" s="19">
        <f t="shared" si="26"/>
        <v>2005</v>
      </c>
      <c r="CY139" s="19">
        <f t="shared" si="26"/>
        <v>0</v>
      </c>
      <c r="CZ139" s="19">
        <f t="shared" si="26"/>
        <v>2005</v>
      </c>
      <c r="DA139" s="19">
        <f t="shared" si="26"/>
        <v>2005</v>
      </c>
      <c r="DB139" s="19">
        <f t="shared" si="26"/>
        <v>2005</v>
      </c>
      <c r="DC139" s="19">
        <f t="shared" si="26"/>
        <v>2005</v>
      </c>
      <c r="DD139" s="19">
        <f t="shared" si="33"/>
        <v>2005</v>
      </c>
      <c r="DE139" s="19">
        <f t="shared" si="33"/>
        <v>0</v>
      </c>
      <c r="DF139" s="19">
        <f t="shared" si="33"/>
        <v>0</v>
      </c>
      <c r="DG139" s="19">
        <f t="shared" si="33"/>
        <v>0</v>
      </c>
      <c r="DH139" s="19">
        <f t="shared" si="33"/>
        <v>0</v>
      </c>
      <c r="DI139" s="19">
        <f t="shared" si="33"/>
        <v>2060.6999999999998</v>
      </c>
      <c r="DJ139" s="19">
        <f t="shared" si="33"/>
        <v>0</v>
      </c>
      <c r="DK139" s="19">
        <f t="shared" si="33"/>
        <v>2060.6999999999998</v>
      </c>
      <c r="DL139" s="19">
        <f t="shared" si="33"/>
        <v>0</v>
      </c>
      <c r="DM139" s="19">
        <f t="shared" si="33"/>
        <v>2060.6999999999998</v>
      </c>
      <c r="DN139" s="19">
        <f t="shared" si="33"/>
        <v>0</v>
      </c>
      <c r="DO139" s="19">
        <f t="shared" si="33"/>
        <v>2060.6999999999998</v>
      </c>
      <c r="DP139" s="19">
        <f t="shared" si="33"/>
        <v>0</v>
      </c>
      <c r="DR139" s="42" t="s">
        <v>101</v>
      </c>
      <c r="DU139" s="34">
        <v>30</v>
      </c>
      <c r="DW139" s="35">
        <f t="shared" si="13"/>
        <v>2005</v>
      </c>
      <c r="EB139" s="23"/>
      <c r="EK139" s="35"/>
      <c r="EL139" s="35"/>
      <c r="EM139" s="35"/>
      <c r="EN139" s="35"/>
      <c r="EO139" s="35"/>
      <c r="EP139" s="35"/>
    </row>
    <row r="140" spans="1:146" s="34" customFormat="1" x14ac:dyDescent="0.5">
      <c r="A140">
        <v>90714</v>
      </c>
      <c r="B140" t="s">
        <v>130</v>
      </c>
      <c r="C140" s="38" t="s">
        <v>131</v>
      </c>
      <c r="D140" s="19">
        <f t="shared" si="35"/>
        <v>8700</v>
      </c>
      <c r="E140" s="19">
        <f t="shared" si="35"/>
        <v>1200</v>
      </c>
      <c r="F140" s="19">
        <f t="shared" si="35"/>
        <v>6750</v>
      </c>
      <c r="G140" s="19">
        <f t="shared" si="35"/>
        <v>5550</v>
      </c>
      <c r="H140" s="19">
        <f t="shared" si="35"/>
        <v>9900</v>
      </c>
      <c r="I140" s="19">
        <f t="shared" si="35"/>
        <v>0</v>
      </c>
      <c r="J140" s="19">
        <f t="shared" si="35"/>
        <v>7350</v>
      </c>
      <c r="K140" s="19">
        <f t="shared" si="35"/>
        <v>2400</v>
      </c>
      <c r="L140" s="19">
        <f t="shared" si="35"/>
        <v>0</v>
      </c>
      <c r="M140" s="19">
        <f t="shared" si="35"/>
        <v>3630</v>
      </c>
      <c r="N140" s="19">
        <f t="shared" si="35"/>
        <v>5100</v>
      </c>
      <c r="O140" s="19">
        <f t="shared" si="35"/>
        <v>5100</v>
      </c>
      <c r="P140" s="19">
        <f t="shared" si="35"/>
        <v>3000</v>
      </c>
      <c r="Q140" s="19">
        <f t="shared" si="35"/>
        <v>2550</v>
      </c>
      <c r="R140" s="19">
        <f t="shared" si="35"/>
        <v>2250</v>
      </c>
      <c r="S140" s="19">
        <f t="shared" si="35"/>
        <v>1350</v>
      </c>
      <c r="T140" s="19">
        <f t="shared" si="35"/>
        <v>3300</v>
      </c>
      <c r="U140" s="19">
        <f t="shared" si="35"/>
        <v>4800</v>
      </c>
      <c r="V140" s="19">
        <f t="shared" si="35"/>
        <v>3000</v>
      </c>
      <c r="W140" s="19">
        <f t="shared" si="35"/>
        <v>1650</v>
      </c>
      <c r="X140" s="19">
        <f t="shared" si="35"/>
        <v>1350</v>
      </c>
      <c r="Y140" s="19">
        <f t="shared" si="35"/>
        <v>1200</v>
      </c>
      <c r="Z140" s="19">
        <f t="shared" si="35"/>
        <v>1350</v>
      </c>
      <c r="AA140" s="19">
        <f t="shared" si="35"/>
        <v>960.78000000000009</v>
      </c>
      <c r="AB140" s="19">
        <f t="shared" si="35"/>
        <v>1761.4300000000003</v>
      </c>
      <c r="AC140" s="19">
        <f t="shared" si="35"/>
        <v>1921.5600000000002</v>
      </c>
      <c r="AD140" s="19">
        <f t="shared" si="35"/>
        <v>640.5200000000001</v>
      </c>
      <c r="AE140" s="19">
        <f t="shared" si="35"/>
        <v>960.78000000000009</v>
      </c>
      <c r="AF140" s="19">
        <f t="shared" si="35"/>
        <v>1601.3000000000002</v>
      </c>
      <c r="AG140" s="19">
        <f t="shared" si="35"/>
        <v>4323.51</v>
      </c>
      <c r="AH140" s="19">
        <f t="shared" si="35"/>
        <v>1921.5600000000002</v>
      </c>
      <c r="AI140" s="19">
        <f t="shared" si="35"/>
        <v>960.78000000000009</v>
      </c>
      <c r="AJ140" s="19">
        <f t="shared" si="35"/>
        <v>4595.7310000000007</v>
      </c>
      <c r="AK140" s="19">
        <f t="shared" si="35"/>
        <v>0</v>
      </c>
      <c r="AL140" s="19">
        <f t="shared" si="35"/>
        <v>0</v>
      </c>
      <c r="AM140" s="19">
        <f t="shared" si="35"/>
        <v>0</v>
      </c>
      <c r="AN140" s="19">
        <f t="shared" si="35"/>
        <v>0</v>
      </c>
      <c r="AO140" s="19">
        <f t="shared" si="35"/>
        <v>0</v>
      </c>
      <c r="AP140" s="19">
        <f t="shared" si="35"/>
        <v>0</v>
      </c>
      <c r="AQ140" s="19">
        <f t="shared" si="35"/>
        <v>0</v>
      </c>
      <c r="AR140" s="19">
        <f t="shared" si="35"/>
        <v>0</v>
      </c>
      <c r="AS140" s="19">
        <f t="shared" si="35"/>
        <v>0</v>
      </c>
      <c r="AT140" s="19">
        <f t="shared" si="35"/>
        <v>0</v>
      </c>
      <c r="AU140" s="19">
        <f t="shared" si="35"/>
        <v>0</v>
      </c>
      <c r="AV140" s="19">
        <f t="shared" si="35"/>
        <v>0</v>
      </c>
      <c r="AW140" s="19">
        <f t="shared" si="35"/>
        <v>0</v>
      </c>
      <c r="AX140" s="19">
        <f t="shared" si="35"/>
        <v>0</v>
      </c>
      <c r="AY140" s="19">
        <f t="shared" si="35"/>
        <v>0</v>
      </c>
      <c r="AZ140" s="19">
        <f t="shared" si="35"/>
        <v>0</v>
      </c>
      <c r="BA140" s="19">
        <f t="shared" si="35"/>
        <v>0</v>
      </c>
      <c r="BB140" s="19">
        <f t="shared" si="35"/>
        <v>0</v>
      </c>
      <c r="BC140" s="19">
        <f t="shared" si="35"/>
        <v>0</v>
      </c>
      <c r="BD140" s="19">
        <f t="shared" si="35"/>
        <v>0</v>
      </c>
      <c r="BE140" s="19">
        <f t="shared" si="35"/>
        <v>0</v>
      </c>
      <c r="BF140" s="19">
        <f t="shared" si="35"/>
        <v>0</v>
      </c>
      <c r="BG140" s="19">
        <f t="shared" si="35"/>
        <v>0</v>
      </c>
      <c r="BH140" s="19">
        <f t="shared" si="35"/>
        <v>0</v>
      </c>
      <c r="BI140" s="19">
        <f t="shared" si="35"/>
        <v>0</v>
      </c>
      <c r="BJ140" s="19">
        <f t="shared" si="35"/>
        <v>0</v>
      </c>
      <c r="BK140" s="19">
        <f t="shared" si="35"/>
        <v>0</v>
      </c>
      <c r="BL140" s="19">
        <f t="shared" si="35"/>
        <v>0</v>
      </c>
      <c r="BM140" s="19">
        <f t="shared" si="35"/>
        <v>0</v>
      </c>
      <c r="BN140" s="19">
        <f t="shared" si="35"/>
        <v>0</v>
      </c>
      <c r="BO140" s="19">
        <f t="shared" si="35"/>
        <v>0</v>
      </c>
      <c r="BP140" s="19">
        <f t="shared" si="34"/>
        <v>0</v>
      </c>
      <c r="BQ140" s="19">
        <f t="shared" si="34"/>
        <v>0</v>
      </c>
      <c r="BR140" s="19">
        <f t="shared" si="34"/>
        <v>0</v>
      </c>
      <c r="BS140" s="19">
        <f t="shared" si="34"/>
        <v>0</v>
      </c>
      <c r="BT140" s="19">
        <f t="shared" si="34"/>
        <v>0</v>
      </c>
      <c r="BU140" s="19">
        <f t="shared" si="34"/>
        <v>0</v>
      </c>
      <c r="BV140" s="19">
        <f t="shared" si="34"/>
        <v>0</v>
      </c>
      <c r="BW140" s="19">
        <f t="shared" si="34"/>
        <v>0</v>
      </c>
      <c r="BX140" s="19">
        <f t="shared" si="34"/>
        <v>0</v>
      </c>
      <c r="BY140" s="19">
        <f t="shared" si="34"/>
        <v>0</v>
      </c>
      <c r="BZ140" s="19">
        <f t="shared" si="34"/>
        <v>0</v>
      </c>
      <c r="CA140" s="19">
        <f t="shared" si="34"/>
        <v>0</v>
      </c>
      <c r="CB140" s="19">
        <f t="shared" si="30"/>
        <v>0</v>
      </c>
      <c r="CC140" s="19">
        <f t="shared" si="30"/>
        <v>0</v>
      </c>
      <c r="CD140" s="19">
        <f t="shared" si="30"/>
        <v>0</v>
      </c>
      <c r="CE140" s="19">
        <f t="shared" si="30"/>
        <v>0</v>
      </c>
      <c r="CF140" s="19">
        <f t="shared" si="30"/>
        <v>0</v>
      </c>
      <c r="CG140" s="19">
        <f t="shared" si="30"/>
        <v>0</v>
      </c>
      <c r="CH140" s="19">
        <f t="shared" si="30"/>
        <v>0</v>
      </c>
      <c r="CI140" s="19">
        <f t="shared" si="30"/>
        <v>0</v>
      </c>
      <c r="CJ140" s="19">
        <f t="shared" si="30"/>
        <v>0</v>
      </c>
      <c r="CK140" s="19">
        <f t="shared" si="30"/>
        <v>0</v>
      </c>
      <c r="CL140" s="19">
        <f t="shared" si="30"/>
        <v>0</v>
      </c>
      <c r="CM140" s="19">
        <f t="shared" si="30"/>
        <v>0</v>
      </c>
      <c r="CN140" s="19">
        <f t="shared" si="26"/>
        <v>0</v>
      </c>
      <c r="CO140" s="19">
        <f t="shared" si="26"/>
        <v>0</v>
      </c>
      <c r="CP140" s="19">
        <f t="shared" si="26"/>
        <v>0</v>
      </c>
      <c r="CQ140" s="19">
        <f t="shared" si="26"/>
        <v>0</v>
      </c>
      <c r="CR140" s="19">
        <f t="shared" si="26"/>
        <v>0</v>
      </c>
      <c r="CS140" s="19">
        <f t="shared" si="26"/>
        <v>0</v>
      </c>
      <c r="CT140" s="19">
        <f t="shared" si="26"/>
        <v>0</v>
      </c>
      <c r="CU140" s="19">
        <f t="shared" si="26"/>
        <v>0</v>
      </c>
      <c r="CV140" s="19">
        <f t="shared" si="26"/>
        <v>0</v>
      </c>
      <c r="CW140" s="19">
        <f t="shared" si="26"/>
        <v>0</v>
      </c>
      <c r="CX140" s="19">
        <f t="shared" si="26"/>
        <v>0</v>
      </c>
      <c r="CY140" s="19">
        <f t="shared" si="26"/>
        <v>0</v>
      </c>
      <c r="CZ140" s="19">
        <f t="shared" si="26"/>
        <v>0</v>
      </c>
      <c r="DA140" s="19">
        <f t="shared" si="26"/>
        <v>0</v>
      </c>
      <c r="DB140" s="19">
        <f t="shared" si="26"/>
        <v>0</v>
      </c>
      <c r="DC140" s="19">
        <f t="shared" si="26"/>
        <v>0</v>
      </c>
      <c r="DD140" s="19">
        <f t="shared" si="33"/>
        <v>0</v>
      </c>
      <c r="DE140" s="19">
        <f t="shared" si="33"/>
        <v>0</v>
      </c>
      <c r="DF140" s="19">
        <f t="shared" si="33"/>
        <v>0</v>
      </c>
      <c r="DG140" s="19">
        <f t="shared" si="33"/>
        <v>0</v>
      </c>
      <c r="DH140" s="19">
        <f t="shared" si="33"/>
        <v>0</v>
      </c>
      <c r="DI140" s="19">
        <f t="shared" si="33"/>
        <v>0</v>
      </c>
      <c r="DJ140" s="19">
        <f t="shared" si="33"/>
        <v>0</v>
      </c>
      <c r="DK140" s="19">
        <f t="shared" si="33"/>
        <v>0</v>
      </c>
      <c r="DL140" s="19">
        <f t="shared" si="33"/>
        <v>0</v>
      </c>
      <c r="DM140" s="19">
        <f t="shared" si="33"/>
        <v>0</v>
      </c>
      <c r="DN140" s="19">
        <f t="shared" si="33"/>
        <v>0</v>
      </c>
      <c r="DO140" s="19">
        <f t="shared" si="33"/>
        <v>0</v>
      </c>
      <c r="DP140" s="19">
        <f t="shared" si="33"/>
        <v>0</v>
      </c>
      <c r="DR140" s="42"/>
      <c r="DU140" s="34">
        <v>31</v>
      </c>
      <c r="DW140" s="35">
        <f t="shared" si="13"/>
        <v>0</v>
      </c>
      <c r="EB140" s="23"/>
      <c r="EK140" s="35"/>
      <c r="EL140" s="35"/>
      <c r="EM140" s="35"/>
      <c r="EN140" s="35"/>
      <c r="EO140" s="35"/>
      <c r="EP140" s="35"/>
    </row>
    <row r="141" spans="1:146" s="34" customFormat="1" x14ac:dyDescent="0.5">
      <c r="A141">
        <v>90174</v>
      </c>
      <c r="B141" t="s">
        <v>60</v>
      </c>
      <c r="C141" s="38" t="s">
        <v>132</v>
      </c>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f t="shared" si="26"/>
        <v>1251.3</v>
      </c>
      <c r="CO141" s="19">
        <f t="shared" si="26"/>
        <v>0</v>
      </c>
      <c r="CP141" s="19">
        <f t="shared" si="26"/>
        <v>0</v>
      </c>
      <c r="CQ141" s="19">
        <f t="shared" si="26"/>
        <v>0</v>
      </c>
      <c r="CR141" s="19">
        <f t="shared" si="26"/>
        <v>0</v>
      </c>
      <c r="CS141" s="19">
        <f t="shared" si="26"/>
        <v>0</v>
      </c>
      <c r="CT141" s="19">
        <f t="shared" si="26"/>
        <v>0</v>
      </c>
      <c r="CU141" s="19">
        <f t="shared" si="26"/>
        <v>0</v>
      </c>
      <c r="CV141" s="19">
        <f t="shared" si="26"/>
        <v>0</v>
      </c>
      <c r="CW141" s="19">
        <f t="shared" si="26"/>
        <v>0</v>
      </c>
      <c r="CX141" s="19">
        <f t="shared" si="26"/>
        <v>0</v>
      </c>
      <c r="CY141" s="19">
        <f t="shared" si="26"/>
        <v>0</v>
      </c>
      <c r="CZ141" s="19">
        <f t="shared" si="26"/>
        <v>0</v>
      </c>
      <c r="DA141" s="19">
        <f t="shared" si="26"/>
        <v>0</v>
      </c>
      <c r="DB141" s="19">
        <f t="shared" si="26"/>
        <v>0</v>
      </c>
      <c r="DC141" s="19">
        <f t="shared" si="26"/>
        <v>0</v>
      </c>
      <c r="DD141" s="19">
        <f t="shared" si="33"/>
        <v>0</v>
      </c>
      <c r="DE141" s="19">
        <f t="shared" si="33"/>
        <v>0</v>
      </c>
      <c r="DF141" s="19">
        <f t="shared" si="33"/>
        <v>0</v>
      </c>
      <c r="DG141" s="19">
        <f t="shared" si="33"/>
        <v>0</v>
      </c>
      <c r="DH141" s="19">
        <f t="shared" si="33"/>
        <v>0</v>
      </c>
      <c r="DI141" s="19">
        <f t="shared" si="33"/>
        <v>0</v>
      </c>
      <c r="DJ141" s="19">
        <f t="shared" si="33"/>
        <v>0</v>
      </c>
      <c r="DK141" s="19">
        <f t="shared" si="33"/>
        <v>0</v>
      </c>
      <c r="DL141" s="19">
        <f t="shared" si="33"/>
        <v>0</v>
      </c>
      <c r="DM141" s="19">
        <f t="shared" si="33"/>
        <v>0</v>
      </c>
      <c r="DN141" s="19">
        <f t="shared" si="33"/>
        <v>0</v>
      </c>
      <c r="DO141" s="19">
        <f t="shared" si="33"/>
        <v>0</v>
      </c>
      <c r="DP141" s="19">
        <f t="shared" si="33"/>
        <v>0</v>
      </c>
      <c r="DR141" s="42"/>
      <c r="DU141" s="34">
        <v>32</v>
      </c>
      <c r="DW141" s="35">
        <f t="shared" si="13"/>
        <v>0</v>
      </c>
      <c r="EB141" s="23"/>
      <c r="EK141" s="35"/>
      <c r="EL141" s="35"/>
      <c r="EM141" s="35"/>
      <c r="EN141" s="35"/>
      <c r="EO141" s="35"/>
      <c r="EP141" s="35"/>
    </row>
    <row r="142" spans="1:146" s="34" customFormat="1" x14ac:dyDescent="0.5">
      <c r="A142">
        <v>90715</v>
      </c>
      <c r="B142" t="s">
        <v>61</v>
      </c>
      <c r="C142" s="38" t="s">
        <v>133</v>
      </c>
      <c r="D142" s="19">
        <f t="shared" ref="D142:BO145" si="36">+D44*D94</f>
        <v>34818.799999999996</v>
      </c>
      <c r="E142" s="19">
        <f t="shared" si="36"/>
        <v>47376.4</v>
      </c>
      <c r="F142" s="19">
        <f t="shared" si="36"/>
        <v>135565</v>
      </c>
      <c r="G142" s="19">
        <f t="shared" si="36"/>
        <v>112162.2</v>
      </c>
      <c r="H142" s="19">
        <f t="shared" si="36"/>
        <v>398133</v>
      </c>
      <c r="I142" s="19">
        <f t="shared" si="36"/>
        <v>91898.8</v>
      </c>
      <c r="J142" s="19">
        <f t="shared" si="36"/>
        <v>52228.2</v>
      </c>
      <c r="K142" s="19">
        <f t="shared" si="36"/>
        <v>53940.6</v>
      </c>
      <c r="L142" s="19">
        <f t="shared" si="36"/>
        <v>38529</v>
      </c>
      <c r="M142" s="19">
        <f t="shared" si="36"/>
        <v>52513.599999999999</v>
      </c>
      <c r="N142" s="19">
        <f t="shared" si="36"/>
        <v>60659.5</v>
      </c>
      <c r="O142" s="19">
        <f t="shared" si="36"/>
        <v>103269.1</v>
      </c>
      <c r="P142" s="19">
        <f t="shared" si="36"/>
        <v>89953.600000000006</v>
      </c>
      <c r="Q142" s="19">
        <f t="shared" si="36"/>
        <v>111850.2</v>
      </c>
      <c r="R142" s="19">
        <f t="shared" si="36"/>
        <v>198253</v>
      </c>
      <c r="S142" s="19">
        <f t="shared" si="36"/>
        <v>184049.8</v>
      </c>
      <c r="T142" s="19">
        <f t="shared" si="36"/>
        <v>344723.5</v>
      </c>
      <c r="U142" s="19">
        <f t="shared" si="36"/>
        <v>65393.9</v>
      </c>
      <c r="V142" s="19">
        <f t="shared" si="36"/>
        <v>24855.599999999999</v>
      </c>
      <c r="W142" s="19">
        <f t="shared" si="36"/>
        <v>32549</v>
      </c>
      <c r="X142" s="19">
        <f t="shared" si="36"/>
        <v>35212.1</v>
      </c>
      <c r="Y142" s="19">
        <f t="shared" si="36"/>
        <v>33732.6</v>
      </c>
      <c r="Z142" s="19">
        <f t="shared" si="36"/>
        <v>31661.3</v>
      </c>
      <c r="AA142" s="19">
        <f t="shared" si="36"/>
        <v>71159.399999999994</v>
      </c>
      <c r="AB142" s="19">
        <f t="shared" si="36"/>
        <v>76025</v>
      </c>
      <c r="AC142" s="19">
        <f t="shared" si="36"/>
        <v>97312</v>
      </c>
      <c r="AD142" s="19">
        <f t="shared" si="36"/>
        <v>138365.5</v>
      </c>
      <c r="AE142" s="19">
        <f t="shared" si="36"/>
        <v>163301.70000000001</v>
      </c>
      <c r="AF142" s="19">
        <f t="shared" si="36"/>
        <v>175161.60000000001</v>
      </c>
      <c r="AG142" s="19">
        <f t="shared" si="36"/>
        <v>73896.3</v>
      </c>
      <c r="AH142" s="19">
        <f t="shared" si="36"/>
        <v>54129.8</v>
      </c>
      <c r="AI142" s="19">
        <f t="shared" si="36"/>
        <v>35275.599999999999</v>
      </c>
      <c r="AJ142" s="19">
        <f t="shared" si="36"/>
        <v>26030.959999999999</v>
      </c>
      <c r="AK142" s="19">
        <f t="shared" si="36"/>
        <v>49568.3</v>
      </c>
      <c r="AL142" s="19">
        <f t="shared" si="36"/>
        <v>53125</v>
      </c>
      <c r="AM142" s="19">
        <f t="shared" si="36"/>
        <v>70916.12</v>
      </c>
      <c r="AN142" s="19">
        <f t="shared" si="36"/>
        <v>88493.1</v>
      </c>
      <c r="AO142" s="19">
        <f t="shared" si="36"/>
        <v>241151.3</v>
      </c>
      <c r="AP142" s="19">
        <f t="shared" si="36"/>
        <v>110449.12</v>
      </c>
      <c r="AQ142" s="19">
        <f t="shared" si="36"/>
        <v>207396.2</v>
      </c>
      <c r="AR142" s="19">
        <f t="shared" si="36"/>
        <v>0</v>
      </c>
      <c r="AS142" s="19">
        <f t="shared" si="36"/>
        <v>0</v>
      </c>
      <c r="AT142" s="19">
        <f t="shared" si="36"/>
        <v>0</v>
      </c>
      <c r="AU142" s="19">
        <f t="shared" si="36"/>
        <v>0</v>
      </c>
      <c r="AV142" s="19">
        <f t="shared" si="36"/>
        <v>0</v>
      </c>
      <c r="AW142" s="19">
        <f t="shared" si="36"/>
        <v>0</v>
      </c>
      <c r="AX142" s="19">
        <f t="shared" si="36"/>
        <v>0</v>
      </c>
      <c r="AY142" s="19">
        <f t="shared" si="36"/>
        <v>0</v>
      </c>
      <c r="AZ142" s="19">
        <f t="shared" si="36"/>
        <v>69375</v>
      </c>
      <c r="BA142" s="19">
        <f t="shared" si="36"/>
        <v>68327.199999999997</v>
      </c>
      <c r="BB142" s="19">
        <f t="shared" si="36"/>
        <v>67101.600000000006</v>
      </c>
      <c r="BC142" s="19">
        <f t="shared" si="36"/>
        <v>68020.800000000003</v>
      </c>
      <c r="BD142" s="19">
        <f t="shared" si="36"/>
        <v>153200</v>
      </c>
      <c r="BE142" s="19">
        <f t="shared" si="36"/>
        <v>99886.400000000009</v>
      </c>
      <c r="BF142" s="19">
        <f t="shared" si="36"/>
        <v>37993.599999999999</v>
      </c>
      <c r="BG142" s="19">
        <f t="shared" si="36"/>
        <v>49636.800000000003</v>
      </c>
      <c r="BH142" s="19">
        <f t="shared" si="36"/>
        <v>34316.800000000003</v>
      </c>
      <c r="BI142" s="19">
        <f t="shared" si="36"/>
        <v>39832</v>
      </c>
      <c r="BJ142" s="19">
        <f t="shared" si="36"/>
        <v>42896</v>
      </c>
      <c r="BK142" s="19">
        <f t="shared" si="36"/>
        <v>61280</v>
      </c>
      <c r="BL142" s="19">
        <f t="shared" si="36"/>
        <v>149062.5</v>
      </c>
      <c r="BM142" s="19">
        <f t="shared" si="36"/>
        <v>109375</v>
      </c>
      <c r="BN142" s="19">
        <f t="shared" si="36"/>
        <v>187500</v>
      </c>
      <c r="BO142" s="19">
        <f t="shared" si="36"/>
        <v>0</v>
      </c>
      <c r="BP142" s="19">
        <f t="shared" ref="BP142:CM149" si="37">+BP44*BP94</f>
        <v>187500</v>
      </c>
      <c r="BQ142" s="19">
        <f t="shared" si="37"/>
        <v>218750</v>
      </c>
      <c r="BR142" s="19">
        <f t="shared" si="37"/>
        <v>93750</v>
      </c>
      <c r="BS142" s="19">
        <f t="shared" si="37"/>
        <v>93750</v>
      </c>
      <c r="BT142" s="19">
        <f t="shared" si="37"/>
        <v>71875</v>
      </c>
      <c r="BU142" s="19">
        <f t="shared" si="37"/>
        <v>71875</v>
      </c>
      <c r="BV142" s="19">
        <f t="shared" si="37"/>
        <v>78125</v>
      </c>
      <c r="BW142" s="19">
        <f t="shared" si="37"/>
        <v>78125</v>
      </c>
      <c r="BX142" s="19">
        <f t="shared" si="37"/>
        <v>93750</v>
      </c>
      <c r="BY142" s="19">
        <f t="shared" si="37"/>
        <v>95940</v>
      </c>
      <c r="BZ142" s="19">
        <f t="shared" si="37"/>
        <v>94110</v>
      </c>
      <c r="CA142" s="19">
        <f t="shared" si="37"/>
        <v>197636.4</v>
      </c>
      <c r="CB142" s="19">
        <f t="shared" si="37"/>
        <v>197636.4</v>
      </c>
      <c r="CC142" s="19">
        <f t="shared" si="37"/>
        <v>156850</v>
      </c>
      <c r="CD142" s="19">
        <f t="shared" si="37"/>
        <v>96933.3</v>
      </c>
      <c r="CE142" s="19">
        <f t="shared" si="37"/>
        <v>97247</v>
      </c>
      <c r="CF142" s="19">
        <f t="shared" si="37"/>
        <v>72151</v>
      </c>
      <c r="CG142" s="19">
        <f t="shared" si="37"/>
        <v>72151</v>
      </c>
      <c r="CH142" s="19">
        <f t="shared" si="37"/>
        <v>62740</v>
      </c>
      <c r="CI142" s="19">
        <f t="shared" si="37"/>
        <v>37644</v>
      </c>
      <c r="CJ142" s="19">
        <f t="shared" si="37"/>
        <v>62740</v>
      </c>
      <c r="CK142" s="19">
        <f t="shared" si="37"/>
        <v>99045</v>
      </c>
      <c r="CL142" s="19">
        <f t="shared" si="37"/>
        <v>78425</v>
      </c>
      <c r="CM142" s="19">
        <f t="shared" si="37"/>
        <v>78425</v>
      </c>
      <c r="CN142" s="19">
        <f t="shared" si="26"/>
        <v>197631</v>
      </c>
      <c r="CO142" s="19">
        <f t="shared" si="26"/>
        <v>203905</v>
      </c>
      <c r="CP142" s="19">
        <f t="shared" si="26"/>
        <v>90973</v>
      </c>
      <c r="CQ142" s="19">
        <f t="shared" si="26"/>
        <v>62740</v>
      </c>
      <c r="CR142" s="19">
        <f t="shared" si="26"/>
        <v>53329</v>
      </c>
      <c r="CS142" s="19">
        <f t="shared" si="26"/>
        <v>31370</v>
      </c>
      <c r="CT142" s="19">
        <f t="shared" si="26"/>
        <v>31370</v>
      </c>
      <c r="CU142" s="19">
        <f t="shared" si="26"/>
        <v>43918</v>
      </c>
      <c r="CV142" s="19">
        <f t="shared" si="26"/>
        <v>59603</v>
      </c>
      <c r="CW142" s="19">
        <f t="shared" si="26"/>
        <v>70290</v>
      </c>
      <c r="CX142" s="19">
        <f t="shared" si="26"/>
        <v>103521</v>
      </c>
      <c r="CY142" s="19">
        <f t="shared" si="26"/>
        <v>58348.200000000004</v>
      </c>
      <c r="CZ142" s="19">
        <f t="shared" si="26"/>
        <v>156850</v>
      </c>
      <c r="DA142" s="19">
        <f t="shared" si="26"/>
        <v>232138</v>
      </c>
      <c r="DB142" s="19">
        <f t="shared" si="26"/>
        <v>87836</v>
      </c>
      <c r="DC142" s="19">
        <f t="shared" si="26"/>
        <v>50192</v>
      </c>
      <c r="DD142" s="19">
        <f t="shared" si="33"/>
        <v>53329</v>
      </c>
      <c r="DE142" s="19">
        <f t="shared" si="33"/>
        <v>31683.7</v>
      </c>
      <c r="DF142" s="19">
        <f t="shared" si="33"/>
        <v>34507</v>
      </c>
      <c r="DG142" s="19">
        <f t="shared" si="33"/>
        <v>5332.9000000000005</v>
      </c>
      <c r="DH142" s="19">
        <f t="shared" si="33"/>
        <v>50192</v>
      </c>
      <c r="DI142" s="19">
        <f t="shared" si="33"/>
        <v>61256.000000000007</v>
      </c>
      <c r="DJ142" s="19">
        <f t="shared" si="33"/>
        <v>103168</v>
      </c>
      <c r="DK142" s="19">
        <f t="shared" si="33"/>
        <v>136052.80000000002</v>
      </c>
      <c r="DL142" s="19">
        <f t="shared" si="33"/>
        <v>182800.80000000002</v>
      </c>
      <c r="DM142" s="19">
        <f t="shared" si="33"/>
        <v>172806.40000000002</v>
      </c>
      <c r="DN142" s="19">
        <f t="shared" si="33"/>
        <v>88015.200000000012</v>
      </c>
      <c r="DO142" s="19">
        <f t="shared" si="33"/>
        <v>55130.400000000001</v>
      </c>
      <c r="DP142" s="19">
        <f t="shared" si="33"/>
        <v>39655.200000000004</v>
      </c>
      <c r="DR142" s="42" t="s">
        <v>101</v>
      </c>
      <c r="DU142" s="34">
        <v>33</v>
      </c>
      <c r="DW142" s="35">
        <f t="shared" si="13"/>
        <v>87836</v>
      </c>
      <c r="EB142" s="23"/>
      <c r="EK142" s="35"/>
      <c r="EL142" s="35"/>
      <c r="EM142" s="35"/>
      <c r="EN142" s="35"/>
      <c r="EO142" s="35"/>
      <c r="EP142" s="35"/>
    </row>
    <row r="143" spans="1:146" s="34" customFormat="1" x14ac:dyDescent="0.5">
      <c r="A143">
        <v>90715</v>
      </c>
      <c r="B143" t="s">
        <v>63</v>
      </c>
      <c r="C143" s="38" t="s">
        <v>134</v>
      </c>
      <c r="D143" s="19">
        <f t="shared" si="36"/>
        <v>0</v>
      </c>
      <c r="E143" s="19">
        <f t="shared" si="36"/>
        <v>0</v>
      </c>
      <c r="F143" s="19">
        <f t="shared" si="36"/>
        <v>0</v>
      </c>
      <c r="G143" s="19">
        <f t="shared" si="36"/>
        <v>0</v>
      </c>
      <c r="H143" s="19">
        <f t="shared" si="36"/>
        <v>0</v>
      </c>
      <c r="I143" s="19">
        <f t="shared" si="36"/>
        <v>0</v>
      </c>
      <c r="J143" s="19">
        <f t="shared" si="36"/>
        <v>0</v>
      </c>
      <c r="K143" s="19">
        <f t="shared" si="36"/>
        <v>0</v>
      </c>
      <c r="L143" s="19">
        <f t="shared" si="36"/>
        <v>0</v>
      </c>
      <c r="M143" s="19">
        <f t="shared" si="36"/>
        <v>0</v>
      </c>
      <c r="N143" s="19">
        <f t="shared" si="36"/>
        <v>0</v>
      </c>
      <c r="O143" s="19">
        <f t="shared" si="36"/>
        <v>0</v>
      </c>
      <c r="P143" s="19">
        <f t="shared" si="36"/>
        <v>0</v>
      </c>
      <c r="Q143" s="19">
        <f t="shared" si="36"/>
        <v>0</v>
      </c>
      <c r="R143" s="19">
        <f t="shared" si="36"/>
        <v>51190.7</v>
      </c>
      <c r="S143" s="19">
        <f t="shared" si="36"/>
        <v>96167.5</v>
      </c>
      <c r="T143" s="19">
        <f t="shared" si="36"/>
        <v>100014.2</v>
      </c>
      <c r="U143" s="19">
        <f t="shared" si="36"/>
        <v>29885.9</v>
      </c>
      <c r="V143" s="19">
        <f t="shared" si="36"/>
        <v>10060.6</v>
      </c>
      <c r="W143" s="19">
        <f t="shared" si="36"/>
        <v>10948.3</v>
      </c>
      <c r="X143" s="19">
        <f t="shared" si="36"/>
        <v>12723.7</v>
      </c>
      <c r="Y143" s="19">
        <f t="shared" si="36"/>
        <v>9172.9</v>
      </c>
      <c r="Z143" s="19">
        <f t="shared" si="36"/>
        <v>15090.9</v>
      </c>
      <c r="AA143" s="19">
        <f t="shared" si="36"/>
        <v>32234.6</v>
      </c>
      <c r="AB143" s="19">
        <f t="shared" si="36"/>
        <v>41661.699999999997</v>
      </c>
      <c r="AC143" s="19">
        <f t="shared" si="36"/>
        <v>55042.1</v>
      </c>
      <c r="AD143" s="19">
        <f t="shared" si="36"/>
        <v>42269.9</v>
      </c>
      <c r="AE143" s="19">
        <f t="shared" si="36"/>
        <v>62948.7</v>
      </c>
      <c r="AF143" s="19">
        <f t="shared" si="36"/>
        <v>67510.2</v>
      </c>
      <c r="AG143" s="19">
        <f t="shared" si="36"/>
        <v>20374.7</v>
      </c>
      <c r="AH143" s="19">
        <f t="shared" si="36"/>
        <v>8818.9</v>
      </c>
      <c r="AI143" s="19">
        <f t="shared" si="36"/>
        <v>4561.5</v>
      </c>
      <c r="AJ143" s="19">
        <f t="shared" si="36"/>
        <v>9123</v>
      </c>
      <c r="AK143" s="19">
        <f t="shared" si="36"/>
        <v>8514.7999999999993</v>
      </c>
      <c r="AL143" s="19">
        <f t="shared" si="36"/>
        <v>8818.9</v>
      </c>
      <c r="AM143" s="19">
        <f t="shared" si="36"/>
        <v>9427.1</v>
      </c>
      <c r="AN143" s="19">
        <f t="shared" si="36"/>
        <v>15205</v>
      </c>
      <c r="AO143" s="19">
        <f t="shared" si="36"/>
        <v>23415.7</v>
      </c>
      <c r="AP143" s="19">
        <f t="shared" si="36"/>
        <v>29497.7</v>
      </c>
      <c r="AQ143" s="19">
        <f t="shared" si="36"/>
        <v>0</v>
      </c>
      <c r="AR143" s="19">
        <f t="shared" si="36"/>
        <v>0</v>
      </c>
      <c r="AS143" s="19">
        <f t="shared" si="36"/>
        <v>0</v>
      </c>
      <c r="AT143" s="19">
        <f t="shared" si="36"/>
        <v>0</v>
      </c>
      <c r="AU143" s="19">
        <f t="shared" si="36"/>
        <v>0</v>
      </c>
      <c r="AV143" s="19">
        <f t="shared" si="36"/>
        <v>0</v>
      </c>
      <c r="AW143" s="19">
        <f t="shared" si="36"/>
        <v>0</v>
      </c>
      <c r="AX143" s="19">
        <f t="shared" si="36"/>
        <v>0</v>
      </c>
      <c r="AY143" s="19">
        <f t="shared" si="36"/>
        <v>0</v>
      </c>
      <c r="AZ143" s="19">
        <f t="shared" si="36"/>
        <v>0</v>
      </c>
      <c r="BA143" s="19">
        <f t="shared" si="36"/>
        <v>0</v>
      </c>
      <c r="BB143" s="19">
        <f t="shared" si="36"/>
        <v>0</v>
      </c>
      <c r="BC143" s="19">
        <f t="shared" si="36"/>
        <v>0</v>
      </c>
      <c r="BD143" s="19">
        <f t="shared" si="36"/>
        <v>0</v>
      </c>
      <c r="BE143" s="19">
        <f t="shared" si="36"/>
        <v>32065</v>
      </c>
      <c r="BF143" s="19">
        <f t="shared" si="36"/>
        <v>10587.5</v>
      </c>
      <c r="BG143" s="19">
        <f t="shared" si="36"/>
        <v>11797.5</v>
      </c>
      <c r="BH143" s="19">
        <f t="shared" si="36"/>
        <v>9377.5</v>
      </c>
      <c r="BI143" s="19">
        <f t="shared" si="36"/>
        <v>9982.5</v>
      </c>
      <c r="BJ143" s="19">
        <f t="shared" si="36"/>
        <v>18452.5</v>
      </c>
      <c r="BK143" s="19">
        <f t="shared" si="36"/>
        <v>30250</v>
      </c>
      <c r="BL143" s="19">
        <f t="shared" si="36"/>
        <v>45172.800000000003</v>
      </c>
      <c r="BM143" s="19">
        <f t="shared" si="36"/>
        <v>18822</v>
      </c>
      <c r="BN143" s="19">
        <f t="shared" si="36"/>
        <v>24468.600000000002</v>
      </c>
      <c r="BO143" s="19">
        <f t="shared" si="36"/>
        <v>0</v>
      </c>
      <c r="BP143" s="19">
        <f t="shared" si="37"/>
        <v>24468.600000000002</v>
      </c>
      <c r="BQ143" s="19">
        <f t="shared" si="37"/>
        <v>21959</v>
      </c>
      <c r="BR143" s="19">
        <f t="shared" si="37"/>
        <v>25096</v>
      </c>
      <c r="BS143" s="19">
        <f t="shared" si="37"/>
        <v>18822</v>
      </c>
      <c r="BT143" s="19">
        <f t="shared" si="37"/>
        <v>24782.3</v>
      </c>
      <c r="BU143" s="19">
        <f t="shared" si="37"/>
        <v>10979.5</v>
      </c>
      <c r="BV143" s="19">
        <f t="shared" si="37"/>
        <v>25096</v>
      </c>
      <c r="BW143" s="19">
        <f t="shared" si="37"/>
        <v>22900.100000000002</v>
      </c>
      <c r="BX143" s="19">
        <f t="shared" si="37"/>
        <v>25723.4</v>
      </c>
      <c r="BY143" s="19">
        <f t="shared" si="37"/>
        <v>24782.3</v>
      </c>
      <c r="BZ143" s="19">
        <f t="shared" si="37"/>
        <v>24625.45</v>
      </c>
      <c r="CA143" s="19">
        <f t="shared" si="37"/>
        <v>25409.7</v>
      </c>
      <c r="CB143" s="19">
        <f t="shared" si="37"/>
        <v>25096</v>
      </c>
      <c r="CC143" s="19">
        <f t="shared" si="37"/>
        <v>22586.400000000001</v>
      </c>
      <c r="CD143" s="19">
        <f t="shared" si="37"/>
        <v>25723.4</v>
      </c>
      <c r="CE143" s="19">
        <f t="shared" si="37"/>
        <v>12548</v>
      </c>
      <c r="CF143" s="19">
        <f t="shared" si="37"/>
        <v>9411</v>
      </c>
      <c r="CG143" s="19">
        <f t="shared" si="37"/>
        <v>25096</v>
      </c>
      <c r="CH143" s="19">
        <f t="shared" si="37"/>
        <v>15685</v>
      </c>
      <c r="CI143" s="19">
        <f t="shared" si="37"/>
        <v>7842.5</v>
      </c>
      <c r="CJ143" s="19">
        <f t="shared" si="37"/>
        <v>18822</v>
      </c>
      <c r="CK143" s="19">
        <f t="shared" si="37"/>
        <v>21693</v>
      </c>
      <c r="CL143" s="19">
        <f t="shared" si="37"/>
        <v>15495</v>
      </c>
      <c r="CM143" s="19">
        <f t="shared" si="37"/>
        <v>15495</v>
      </c>
      <c r="CN143" s="19">
        <f t="shared" ref="CN143:DC149" si="38">+CN45*CN95</f>
        <v>52683</v>
      </c>
      <c r="CO143" s="19">
        <f t="shared" si="38"/>
        <v>40287</v>
      </c>
      <c r="CP143" s="19">
        <f t="shared" si="38"/>
        <v>23242.5</v>
      </c>
      <c r="CQ143" s="19">
        <f t="shared" si="38"/>
        <v>18594</v>
      </c>
      <c r="CR143" s="19">
        <f t="shared" si="38"/>
        <v>12396</v>
      </c>
      <c r="CS143" s="19">
        <f t="shared" si="38"/>
        <v>7747.5</v>
      </c>
      <c r="CT143" s="19">
        <f t="shared" si="38"/>
        <v>9297</v>
      </c>
      <c r="CU143" s="19">
        <f t="shared" si="38"/>
        <v>10846.5</v>
      </c>
      <c r="CV143" s="19">
        <f t="shared" si="38"/>
        <v>12396</v>
      </c>
      <c r="CW143" s="19">
        <f t="shared" si="38"/>
        <v>18534</v>
      </c>
      <c r="CX143" s="19">
        <f t="shared" si="38"/>
        <v>43246</v>
      </c>
      <c r="CY143" s="19">
        <f t="shared" si="38"/>
        <v>24403.100000000002</v>
      </c>
      <c r="CZ143" s="19">
        <f t="shared" si="38"/>
        <v>67958</v>
      </c>
      <c r="DA143" s="19">
        <f t="shared" si="38"/>
        <v>74136</v>
      </c>
      <c r="DB143" s="19">
        <f t="shared" si="38"/>
        <v>37068</v>
      </c>
      <c r="DC143" s="19">
        <f t="shared" si="38"/>
        <v>18534</v>
      </c>
      <c r="DD143" s="19">
        <f t="shared" si="33"/>
        <v>18534</v>
      </c>
      <c r="DE143" s="19">
        <f t="shared" si="33"/>
        <v>21623</v>
      </c>
      <c r="DF143" s="19">
        <f t="shared" si="33"/>
        <v>18534</v>
      </c>
      <c r="DG143" s="19">
        <f t="shared" si="33"/>
        <v>7104.7</v>
      </c>
      <c r="DH143" s="19">
        <f t="shared" si="33"/>
        <v>25947.600000000002</v>
      </c>
      <c r="DI143" s="19">
        <f t="shared" si="33"/>
        <v>31750</v>
      </c>
      <c r="DJ143" s="19">
        <f t="shared" si="33"/>
        <v>50800</v>
      </c>
      <c r="DK143" s="19">
        <f t="shared" si="33"/>
        <v>75882.5</v>
      </c>
      <c r="DL143" s="19">
        <f t="shared" si="33"/>
        <v>73342.5</v>
      </c>
      <c r="DM143" s="19">
        <f t="shared" si="33"/>
        <v>97155</v>
      </c>
      <c r="DN143" s="19">
        <f t="shared" si="33"/>
        <v>26987.5</v>
      </c>
      <c r="DO143" s="19">
        <f t="shared" si="33"/>
        <v>22542.5</v>
      </c>
      <c r="DP143" s="19">
        <f t="shared" si="33"/>
        <v>15557.5</v>
      </c>
      <c r="DR143" s="42"/>
      <c r="DU143" s="34">
        <v>34</v>
      </c>
      <c r="DW143" s="35">
        <f t="shared" si="13"/>
        <v>37068</v>
      </c>
      <c r="EB143" s="23"/>
      <c r="EK143" s="35"/>
      <c r="EL143" s="35"/>
      <c r="EM143" s="35"/>
      <c r="EN143" s="35"/>
      <c r="EO143" s="35"/>
      <c r="EP143" s="35"/>
    </row>
    <row r="144" spans="1:146" s="34" customFormat="1" x14ac:dyDescent="0.5">
      <c r="A144">
        <v>90716</v>
      </c>
      <c r="B144" t="s">
        <v>64</v>
      </c>
      <c r="C144" s="38" t="s">
        <v>65</v>
      </c>
      <c r="D144" s="19">
        <f t="shared" si="36"/>
        <v>201243</v>
      </c>
      <c r="E144" s="19">
        <f t="shared" si="36"/>
        <v>201243</v>
      </c>
      <c r="F144" s="19">
        <f t="shared" si="36"/>
        <v>268324</v>
      </c>
      <c r="G144" s="19">
        <f t="shared" si="36"/>
        <v>335405</v>
      </c>
      <c r="H144" s="19">
        <f t="shared" si="36"/>
        <v>0</v>
      </c>
      <c r="I144" s="19">
        <f t="shared" si="36"/>
        <v>201243</v>
      </c>
      <c r="J144" s="19">
        <f t="shared" si="36"/>
        <v>201243</v>
      </c>
      <c r="K144" s="19">
        <f t="shared" si="36"/>
        <v>201243</v>
      </c>
      <c r="L144" s="19">
        <f t="shared" si="36"/>
        <v>201243</v>
      </c>
      <c r="M144" s="19">
        <f t="shared" si="36"/>
        <v>0</v>
      </c>
      <c r="N144" s="19">
        <f t="shared" si="36"/>
        <v>268324</v>
      </c>
      <c r="O144" s="19">
        <f t="shared" si="36"/>
        <v>292185.45999999996</v>
      </c>
      <c r="P144" s="19">
        <f t="shared" si="36"/>
        <v>209201.99999999997</v>
      </c>
      <c r="Q144" s="19">
        <f t="shared" si="36"/>
        <v>209201.99999999997</v>
      </c>
      <c r="R144" s="19">
        <f t="shared" si="36"/>
        <v>0</v>
      </c>
      <c r="S144" s="19">
        <f t="shared" si="36"/>
        <v>0</v>
      </c>
      <c r="T144" s="19">
        <f t="shared" si="36"/>
        <v>0</v>
      </c>
      <c r="U144" s="19">
        <f t="shared" si="36"/>
        <v>0</v>
      </c>
      <c r="V144" s="19">
        <f t="shared" si="36"/>
        <v>278936</v>
      </c>
      <c r="W144" s="19">
        <f t="shared" si="36"/>
        <v>118547.79999999999</v>
      </c>
      <c r="X144" s="19">
        <f t="shared" si="36"/>
        <v>219662.09999999998</v>
      </c>
      <c r="Y144" s="19">
        <f t="shared" si="36"/>
        <v>195255.19999999998</v>
      </c>
      <c r="Z144" s="19">
        <f t="shared" si="36"/>
        <v>195255.19999999998</v>
      </c>
      <c r="AA144" s="19">
        <f t="shared" si="36"/>
        <v>283120.03999999998</v>
      </c>
      <c r="AB144" s="19">
        <f t="shared" si="36"/>
        <v>200072.4</v>
      </c>
      <c r="AC144" s="19">
        <f t="shared" si="36"/>
        <v>227618.59999999998</v>
      </c>
      <c r="AD144" s="19">
        <f t="shared" si="36"/>
        <v>455962.1</v>
      </c>
      <c r="AE144" s="19">
        <f t="shared" si="36"/>
        <v>471184.99999999994</v>
      </c>
      <c r="AF144" s="19">
        <f t="shared" si="36"/>
        <v>0</v>
      </c>
      <c r="AG144" s="19">
        <f t="shared" si="36"/>
        <v>426241.19999999995</v>
      </c>
      <c r="AH144" s="19">
        <f t="shared" si="36"/>
        <v>131931.79999999999</v>
      </c>
      <c r="AI144" s="19">
        <f t="shared" si="36"/>
        <v>116708.9</v>
      </c>
      <c r="AJ144" s="19">
        <f t="shared" si="36"/>
        <v>204421.8</v>
      </c>
      <c r="AK144" s="19">
        <f t="shared" si="36"/>
        <v>111417.12999999999</v>
      </c>
      <c r="AL144" s="19">
        <f t="shared" si="36"/>
        <v>145704.9</v>
      </c>
      <c r="AM144" s="19">
        <f t="shared" si="36"/>
        <v>226080</v>
      </c>
      <c r="AN144" s="19">
        <f t="shared" si="36"/>
        <v>232937.76</v>
      </c>
      <c r="AO144" s="19">
        <f t="shared" si="36"/>
        <v>151473.60000000001</v>
      </c>
      <c r="AP144" s="19">
        <f t="shared" si="36"/>
        <v>212515.20000000001</v>
      </c>
      <c r="AQ144" s="19">
        <f t="shared" si="36"/>
        <v>243789.6</v>
      </c>
      <c r="AR144" s="19">
        <f t="shared" si="36"/>
        <v>75360</v>
      </c>
      <c r="AS144" s="19">
        <f t="shared" si="36"/>
        <v>263760</v>
      </c>
      <c r="AT144" s="19">
        <f t="shared" si="36"/>
        <v>113040</v>
      </c>
      <c r="AU144" s="19">
        <f t="shared" si="36"/>
        <v>188400</v>
      </c>
      <c r="AV144" s="19">
        <f t="shared" si="36"/>
        <v>282600</v>
      </c>
      <c r="AW144" s="19">
        <f t="shared" si="36"/>
        <v>277324.79999999999</v>
      </c>
      <c r="AX144" s="19">
        <f t="shared" si="36"/>
        <v>277324.79999999999</v>
      </c>
      <c r="AY144" s="19">
        <f t="shared" si="36"/>
        <v>279585.59999999998</v>
      </c>
      <c r="AZ144" s="19">
        <f t="shared" si="36"/>
        <v>289858</v>
      </c>
      <c r="BA144" s="19">
        <f t="shared" si="36"/>
        <v>285157.60000000003</v>
      </c>
      <c r="BB144" s="19">
        <f t="shared" si="36"/>
        <v>294558.40000000002</v>
      </c>
      <c r="BC144" s="19">
        <f t="shared" si="36"/>
        <v>288291.20000000001</v>
      </c>
      <c r="BD144" s="19">
        <f t="shared" si="36"/>
        <v>313360</v>
      </c>
      <c r="BE144" s="19">
        <f t="shared" si="36"/>
        <v>313360</v>
      </c>
      <c r="BF144" s="19">
        <f t="shared" si="36"/>
        <v>430870</v>
      </c>
      <c r="BG144" s="19">
        <f t="shared" si="36"/>
        <v>434003.60000000003</v>
      </c>
      <c r="BH144" s="19">
        <f t="shared" si="36"/>
        <v>235020</v>
      </c>
      <c r="BI144" s="19">
        <f t="shared" si="36"/>
        <v>580499.4</v>
      </c>
      <c r="BJ144" s="19">
        <f t="shared" si="36"/>
        <v>313360</v>
      </c>
      <c r="BK144" s="19">
        <f t="shared" si="36"/>
        <v>313360</v>
      </c>
      <c r="BL144" s="19">
        <f t="shared" si="36"/>
        <v>376965</v>
      </c>
      <c r="BM144" s="19">
        <f t="shared" si="36"/>
        <v>318326</v>
      </c>
      <c r="BN144" s="19">
        <f t="shared" si="36"/>
        <v>335080</v>
      </c>
      <c r="BO144" s="19">
        <f t="shared" si="36"/>
        <v>0</v>
      </c>
      <c r="BP144" s="19">
        <f t="shared" si="37"/>
        <v>335080</v>
      </c>
      <c r="BQ144" s="19">
        <f t="shared" si="37"/>
        <v>335080</v>
      </c>
      <c r="BR144" s="19">
        <f t="shared" si="37"/>
        <v>293195</v>
      </c>
      <c r="BS144" s="19">
        <f t="shared" si="37"/>
        <v>251310</v>
      </c>
      <c r="BT144" s="19">
        <f t="shared" si="37"/>
        <v>251310</v>
      </c>
      <c r="BU144" s="19">
        <f t="shared" si="37"/>
        <v>251310</v>
      </c>
      <c r="BV144" s="19">
        <f t="shared" si="37"/>
        <v>293195</v>
      </c>
      <c r="BW144" s="19">
        <f t="shared" si="37"/>
        <v>293195</v>
      </c>
      <c r="BX144" s="19">
        <f t="shared" si="37"/>
        <v>293195</v>
      </c>
      <c r="BY144" s="19">
        <f t="shared" si="37"/>
        <v>309190</v>
      </c>
      <c r="BZ144" s="19">
        <f t="shared" si="37"/>
        <v>309190</v>
      </c>
      <c r="CA144" s="19">
        <f t="shared" si="37"/>
        <v>309190</v>
      </c>
      <c r="CB144" s="19">
        <f t="shared" si="37"/>
        <v>309190</v>
      </c>
      <c r="CC144" s="19">
        <f t="shared" si="37"/>
        <v>309190</v>
      </c>
      <c r="CD144" s="19">
        <f t="shared" si="37"/>
        <v>318024</v>
      </c>
      <c r="CE144" s="19">
        <f t="shared" si="37"/>
        <v>273854</v>
      </c>
      <c r="CF144" s="19">
        <f t="shared" si="37"/>
        <v>273854</v>
      </c>
      <c r="CG144" s="19">
        <f t="shared" si="37"/>
        <v>309190</v>
      </c>
      <c r="CH144" s="19">
        <f t="shared" si="37"/>
        <v>309190</v>
      </c>
      <c r="CI144" s="19">
        <f t="shared" si="37"/>
        <v>265020</v>
      </c>
      <c r="CJ144" s="19">
        <f t="shared" si="37"/>
        <v>441700</v>
      </c>
      <c r="CK144" s="19">
        <f t="shared" si="37"/>
        <v>324520</v>
      </c>
      <c r="CL144" s="19">
        <f t="shared" si="37"/>
        <v>417240</v>
      </c>
      <c r="CM144" s="19">
        <f t="shared" si="37"/>
        <v>324520</v>
      </c>
      <c r="CN144" s="19">
        <f t="shared" si="38"/>
        <v>463600</v>
      </c>
      <c r="CO144" s="19">
        <f t="shared" si="38"/>
        <v>370880</v>
      </c>
      <c r="CP144" s="19">
        <f t="shared" si="38"/>
        <v>315248</v>
      </c>
      <c r="CQ144" s="19">
        <f t="shared" si="38"/>
        <v>333792</v>
      </c>
      <c r="CR144" s="19">
        <f t="shared" si="38"/>
        <v>268888</v>
      </c>
      <c r="CS144" s="19">
        <f t="shared" si="38"/>
        <v>250344</v>
      </c>
      <c r="CT144" s="19">
        <f t="shared" si="38"/>
        <v>241072</v>
      </c>
      <c r="CU144" s="19">
        <f t="shared" si="38"/>
        <v>250344</v>
      </c>
      <c r="CV144" s="19">
        <f t="shared" si="38"/>
        <v>268888</v>
      </c>
      <c r="CW144" s="19">
        <f t="shared" si="38"/>
        <v>334016</v>
      </c>
      <c r="CX144" s="19">
        <f t="shared" si="38"/>
        <v>353664</v>
      </c>
      <c r="CY144" s="19">
        <f t="shared" si="38"/>
        <v>71715.199999999997</v>
      </c>
      <c r="CZ144" s="19">
        <f t="shared" si="38"/>
        <v>324192</v>
      </c>
      <c r="DA144" s="19">
        <f t="shared" si="38"/>
        <v>363488</v>
      </c>
      <c r="DB144" s="19">
        <f t="shared" si="38"/>
        <v>284896</v>
      </c>
      <c r="DC144" s="19">
        <f t="shared" si="38"/>
        <v>294720</v>
      </c>
      <c r="DD144" s="19">
        <f t="shared" si="33"/>
        <v>373312</v>
      </c>
      <c r="DE144" s="19">
        <f t="shared" si="33"/>
        <v>230864</v>
      </c>
      <c r="DF144" s="19">
        <f t="shared" si="33"/>
        <v>304544</v>
      </c>
      <c r="DG144" s="19">
        <f t="shared" si="33"/>
        <v>40278.400000000001</v>
      </c>
      <c r="DH144" s="19">
        <f t="shared" si="33"/>
        <v>255424</v>
      </c>
      <c r="DI144" s="19">
        <f t="shared" si="33"/>
        <v>228998</v>
      </c>
      <c r="DJ144" s="19">
        <f t="shared" si="33"/>
        <v>312270</v>
      </c>
      <c r="DK144" s="19">
        <f t="shared" si="33"/>
        <v>355987.8</v>
      </c>
      <c r="DL144" s="19">
        <f t="shared" si="33"/>
        <v>336210.7</v>
      </c>
      <c r="DM144" s="19">
        <f t="shared" si="33"/>
        <v>329965.3</v>
      </c>
      <c r="DN144" s="19">
        <f t="shared" si="33"/>
        <v>298738.3</v>
      </c>
      <c r="DO144" s="19">
        <f t="shared" si="33"/>
        <v>291452</v>
      </c>
      <c r="DP144" s="19">
        <f t="shared" si="33"/>
        <v>232120.7</v>
      </c>
      <c r="DR144" s="42" t="s">
        <v>101</v>
      </c>
      <c r="DU144" s="34">
        <v>35</v>
      </c>
      <c r="DW144" s="35">
        <f t="shared" si="13"/>
        <v>284896</v>
      </c>
      <c r="EB144" s="23"/>
      <c r="EK144" s="35"/>
      <c r="EL144" s="35"/>
      <c r="EM144" s="35"/>
      <c r="EN144" s="35"/>
      <c r="EO144" s="35"/>
      <c r="EP144" s="35"/>
    </row>
    <row r="145" spans="1:146" s="34" customFormat="1" x14ac:dyDescent="0.5">
      <c r="A145">
        <v>90658</v>
      </c>
      <c r="B145" t="s">
        <v>135</v>
      </c>
      <c r="C145" s="38" t="s">
        <v>136</v>
      </c>
      <c r="D145" s="19">
        <f t="shared" si="36"/>
        <v>0</v>
      </c>
      <c r="E145" s="19">
        <f t="shared" si="36"/>
        <v>0</v>
      </c>
      <c r="F145" s="19">
        <f t="shared" si="36"/>
        <v>0</v>
      </c>
      <c r="G145" s="19">
        <f t="shared" si="36"/>
        <v>0</v>
      </c>
      <c r="H145" s="19">
        <f t="shared" si="36"/>
        <v>0</v>
      </c>
      <c r="I145" s="19">
        <f t="shared" si="36"/>
        <v>0</v>
      </c>
      <c r="J145" s="19">
        <f t="shared" si="36"/>
        <v>0</v>
      </c>
      <c r="K145" s="19">
        <f t="shared" si="36"/>
        <v>0</v>
      </c>
      <c r="L145" s="19">
        <f t="shared" si="36"/>
        <v>0</v>
      </c>
      <c r="M145" s="19">
        <f t="shared" si="36"/>
        <v>0</v>
      </c>
      <c r="N145" s="19">
        <f t="shared" si="36"/>
        <v>185828.8</v>
      </c>
      <c r="O145" s="19">
        <f t="shared" si="36"/>
        <v>0</v>
      </c>
      <c r="P145" s="19">
        <f t="shared" si="36"/>
        <v>0</v>
      </c>
      <c r="Q145" s="19">
        <f t="shared" si="36"/>
        <v>0</v>
      </c>
      <c r="R145" s="19">
        <f t="shared" si="36"/>
        <v>0</v>
      </c>
      <c r="S145" s="19">
        <f t="shared" si="36"/>
        <v>0</v>
      </c>
      <c r="T145" s="19">
        <f t="shared" si="36"/>
        <v>0</v>
      </c>
      <c r="U145" s="19">
        <f t="shared" si="36"/>
        <v>0</v>
      </c>
      <c r="V145" s="19">
        <f t="shared" si="36"/>
        <v>0</v>
      </c>
      <c r="W145" s="19">
        <f t="shared" si="36"/>
        <v>0</v>
      </c>
      <c r="X145" s="19">
        <f t="shared" si="36"/>
        <v>0</v>
      </c>
      <c r="Y145" s="19">
        <f t="shared" si="36"/>
        <v>0</v>
      </c>
      <c r="Z145" s="19">
        <f t="shared" si="36"/>
        <v>0</v>
      </c>
      <c r="AA145" s="19">
        <f t="shared" si="36"/>
        <v>0</v>
      </c>
      <c r="AB145" s="19">
        <f t="shared" si="36"/>
        <v>0</v>
      </c>
      <c r="AC145" s="19">
        <f t="shared" si="36"/>
        <v>0</v>
      </c>
      <c r="AD145" s="19">
        <f t="shared" si="36"/>
        <v>0</v>
      </c>
      <c r="AE145" s="19">
        <f t="shared" si="36"/>
        <v>0</v>
      </c>
      <c r="AF145" s="19">
        <f t="shared" si="36"/>
        <v>0</v>
      </c>
      <c r="AG145" s="19">
        <f t="shared" si="36"/>
        <v>0</v>
      </c>
      <c r="AH145" s="19">
        <f t="shared" si="36"/>
        <v>0</v>
      </c>
      <c r="AI145" s="19">
        <f t="shared" si="36"/>
        <v>0</v>
      </c>
      <c r="AJ145" s="19">
        <f t="shared" si="36"/>
        <v>0</v>
      </c>
      <c r="AK145" s="19">
        <f t="shared" si="36"/>
        <v>0</v>
      </c>
      <c r="AL145" s="19">
        <f t="shared" si="36"/>
        <v>0</v>
      </c>
      <c r="AM145" s="19">
        <f t="shared" si="36"/>
        <v>0</v>
      </c>
      <c r="AN145" s="19">
        <f t="shared" si="36"/>
        <v>0</v>
      </c>
      <c r="AO145" s="19">
        <f t="shared" si="36"/>
        <v>0</v>
      </c>
      <c r="AP145" s="19">
        <f t="shared" si="36"/>
        <v>1241833.06</v>
      </c>
      <c r="AQ145" s="19">
        <f t="shared" si="36"/>
        <v>0</v>
      </c>
      <c r="AR145" s="19">
        <f t="shared" si="36"/>
        <v>0</v>
      </c>
      <c r="AS145" s="19">
        <f t="shared" si="36"/>
        <v>0</v>
      </c>
      <c r="AT145" s="19">
        <f t="shared" si="36"/>
        <v>0</v>
      </c>
      <c r="AU145" s="19">
        <f t="shared" si="36"/>
        <v>0</v>
      </c>
      <c r="AV145" s="19">
        <f t="shared" si="36"/>
        <v>0</v>
      </c>
      <c r="AW145" s="19">
        <f t="shared" si="36"/>
        <v>0</v>
      </c>
      <c r="AX145" s="19">
        <f t="shared" si="36"/>
        <v>0</v>
      </c>
      <c r="AY145" s="19">
        <f t="shared" si="36"/>
        <v>0</v>
      </c>
      <c r="AZ145" s="19">
        <f t="shared" si="36"/>
        <v>0</v>
      </c>
      <c r="BA145" s="19">
        <f t="shared" si="36"/>
        <v>0</v>
      </c>
      <c r="BB145" s="19">
        <f t="shared" si="36"/>
        <v>0</v>
      </c>
      <c r="BC145" s="19">
        <f t="shared" si="36"/>
        <v>0</v>
      </c>
      <c r="BD145" s="19">
        <f t="shared" si="36"/>
        <v>0</v>
      </c>
      <c r="BE145" s="19">
        <f t="shared" si="36"/>
        <v>0</v>
      </c>
      <c r="BF145" s="19">
        <f t="shared" si="36"/>
        <v>0</v>
      </c>
      <c r="BG145" s="19">
        <f t="shared" si="36"/>
        <v>0</v>
      </c>
      <c r="BH145" s="19">
        <f t="shared" si="36"/>
        <v>0</v>
      </c>
      <c r="BI145" s="19">
        <f t="shared" si="36"/>
        <v>0</v>
      </c>
      <c r="BJ145" s="19">
        <f t="shared" si="36"/>
        <v>0</v>
      </c>
      <c r="BK145" s="19">
        <f t="shared" si="36"/>
        <v>0</v>
      </c>
      <c r="BL145" s="19">
        <f t="shared" si="36"/>
        <v>0</v>
      </c>
      <c r="BM145" s="19">
        <f t="shared" si="36"/>
        <v>0</v>
      </c>
      <c r="BN145" s="19">
        <f t="shared" si="36"/>
        <v>0</v>
      </c>
      <c r="BO145" s="19">
        <f t="shared" ref="BO145:CD153" si="39">+BO47*BO97</f>
        <v>0</v>
      </c>
      <c r="BP145" s="19">
        <f t="shared" si="39"/>
        <v>0</v>
      </c>
      <c r="BQ145" s="19">
        <f t="shared" si="39"/>
        <v>0</v>
      </c>
      <c r="BR145" s="19">
        <f t="shared" si="39"/>
        <v>0</v>
      </c>
      <c r="BS145" s="19">
        <f t="shared" si="39"/>
        <v>0</v>
      </c>
      <c r="BT145" s="19">
        <f t="shared" si="39"/>
        <v>0</v>
      </c>
      <c r="BU145" s="19">
        <f t="shared" si="39"/>
        <v>0</v>
      </c>
      <c r="BV145" s="19">
        <f t="shared" si="39"/>
        <v>0</v>
      </c>
      <c r="BW145" s="19">
        <f t="shared" si="39"/>
        <v>0</v>
      </c>
      <c r="BX145" s="19">
        <f t="shared" si="39"/>
        <v>0</v>
      </c>
      <c r="BY145" s="19">
        <f t="shared" si="39"/>
        <v>0</v>
      </c>
      <c r="BZ145" s="19">
        <f t="shared" si="39"/>
        <v>0</v>
      </c>
      <c r="CA145" s="19">
        <f t="shared" si="39"/>
        <v>0</v>
      </c>
      <c r="CB145" s="19">
        <f t="shared" si="37"/>
        <v>0</v>
      </c>
      <c r="CC145" s="19">
        <f t="shared" si="37"/>
        <v>0</v>
      </c>
      <c r="CD145" s="19">
        <f t="shared" si="37"/>
        <v>0</v>
      </c>
      <c r="CE145" s="19">
        <f t="shared" si="37"/>
        <v>0</v>
      </c>
      <c r="CF145" s="19">
        <f t="shared" si="37"/>
        <v>0</v>
      </c>
      <c r="CG145" s="19">
        <f t="shared" si="37"/>
        <v>0</v>
      </c>
      <c r="CH145" s="19">
        <f t="shared" si="37"/>
        <v>0</v>
      </c>
      <c r="CI145" s="19">
        <f t="shared" si="37"/>
        <v>0</v>
      </c>
      <c r="CJ145" s="19">
        <f t="shared" si="37"/>
        <v>0</v>
      </c>
      <c r="CK145" s="19">
        <f t="shared" si="37"/>
        <v>0</v>
      </c>
      <c r="CL145" s="19">
        <f t="shared" si="37"/>
        <v>0</v>
      </c>
      <c r="CM145" s="19">
        <f t="shared" si="37"/>
        <v>0</v>
      </c>
      <c r="CN145" s="19">
        <f t="shared" si="38"/>
        <v>0</v>
      </c>
      <c r="CO145" s="19">
        <f t="shared" si="38"/>
        <v>0</v>
      </c>
      <c r="CP145" s="19">
        <f t="shared" si="38"/>
        <v>0</v>
      </c>
      <c r="CQ145" s="19">
        <f t="shared" si="38"/>
        <v>0</v>
      </c>
      <c r="CR145" s="19">
        <f t="shared" si="38"/>
        <v>0</v>
      </c>
      <c r="CS145" s="19">
        <f t="shared" si="38"/>
        <v>0</v>
      </c>
      <c r="CT145" s="19">
        <f t="shared" si="38"/>
        <v>0</v>
      </c>
      <c r="CU145" s="19">
        <f t="shared" si="38"/>
        <v>0</v>
      </c>
      <c r="CV145" s="19">
        <f t="shared" si="38"/>
        <v>0</v>
      </c>
      <c r="CW145" s="19">
        <f t="shared" si="38"/>
        <v>0</v>
      </c>
      <c r="CX145" s="19">
        <f t="shared" si="38"/>
        <v>0</v>
      </c>
      <c r="CY145" s="19">
        <f t="shared" si="38"/>
        <v>0</v>
      </c>
      <c r="CZ145" s="19">
        <f t="shared" si="38"/>
        <v>0</v>
      </c>
      <c r="DA145" s="19">
        <f t="shared" si="38"/>
        <v>0</v>
      </c>
      <c r="DB145" s="19">
        <f t="shared" si="38"/>
        <v>0</v>
      </c>
      <c r="DC145" s="19">
        <f t="shared" si="38"/>
        <v>0</v>
      </c>
      <c r="DD145" s="19">
        <f t="shared" si="33"/>
        <v>0</v>
      </c>
      <c r="DE145" s="19">
        <f t="shared" si="33"/>
        <v>0</v>
      </c>
      <c r="DF145" s="19">
        <f t="shared" si="33"/>
        <v>0</v>
      </c>
      <c r="DG145" s="19">
        <f t="shared" si="33"/>
        <v>0</v>
      </c>
      <c r="DH145" s="19">
        <f t="shared" si="33"/>
        <v>0</v>
      </c>
      <c r="DI145" s="19">
        <f t="shared" si="33"/>
        <v>0</v>
      </c>
      <c r="DJ145" s="19">
        <f t="shared" si="33"/>
        <v>0</v>
      </c>
      <c r="DK145" s="19">
        <f t="shared" si="33"/>
        <v>0</v>
      </c>
      <c r="DL145" s="19">
        <f t="shared" si="33"/>
        <v>0</v>
      </c>
      <c r="DM145" s="19">
        <f t="shared" si="33"/>
        <v>0</v>
      </c>
      <c r="DN145" s="19">
        <f t="shared" si="33"/>
        <v>0</v>
      </c>
      <c r="DO145" s="19">
        <f t="shared" si="33"/>
        <v>0</v>
      </c>
      <c r="DP145" s="19">
        <f t="shared" si="33"/>
        <v>0</v>
      </c>
      <c r="DR145" s="42" t="s">
        <v>101</v>
      </c>
      <c r="DU145" s="34">
        <v>36</v>
      </c>
      <c r="DW145" s="35">
        <f t="shared" si="13"/>
        <v>0</v>
      </c>
      <c r="EB145" s="23"/>
      <c r="EK145" s="35"/>
      <c r="EL145" s="35"/>
      <c r="EM145" s="35"/>
      <c r="EN145" s="35"/>
      <c r="EO145" s="35"/>
      <c r="EP145" s="35"/>
    </row>
    <row r="146" spans="1:146" s="34" customFormat="1" x14ac:dyDescent="0.5">
      <c r="A146">
        <v>90657</v>
      </c>
      <c r="B146"/>
      <c r="C146" s="38" t="s">
        <v>137</v>
      </c>
      <c r="D146" s="19">
        <f t="shared" ref="D146:AI146" si="40">+D48*D98</f>
        <v>0</v>
      </c>
      <c r="E146" s="19">
        <f t="shared" si="40"/>
        <v>0</v>
      </c>
      <c r="F146" s="19">
        <f t="shared" si="40"/>
        <v>0</v>
      </c>
      <c r="G146" s="19">
        <f t="shared" si="40"/>
        <v>0</v>
      </c>
      <c r="H146" s="19">
        <f t="shared" si="40"/>
        <v>0</v>
      </c>
      <c r="I146" s="19">
        <f t="shared" si="40"/>
        <v>0</v>
      </c>
      <c r="J146" s="19">
        <f t="shared" si="40"/>
        <v>0</v>
      </c>
      <c r="K146" s="19">
        <f t="shared" si="40"/>
        <v>0</v>
      </c>
      <c r="L146" s="19">
        <f t="shared" si="40"/>
        <v>0</v>
      </c>
      <c r="M146" s="19">
        <f t="shared" si="40"/>
        <v>0</v>
      </c>
      <c r="N146" s="19">
        <f t="shared" si="40"/>
        <v>1023000.0000000001</v>
      </c>
      <c r="O146" s="19">
        <f t="shared" si="40"/>
        <v>0</v>
      </c>
      <c r="P146" s="19">
        <f t="shared" si="40"/>
        <v>0</v>
      </c>
      <c r="Q146" s="19">
        <f t="shared" si="40"/>
        <v>0</v>
      </c>
      <c r="R146" s="19">
        <f t="shared" si="40"/>
        <v>0</v>
      </c>
      <c r="S146" s="19">
        <f t="shared" si="40"/>
        <v>0</v>
      </c>
      <c r="T146" s="19">
        <f t="shared" si="40"/>
        <v>0</v>
      </c>
      <c r="U146" s="19">
        <f t="shared" si="40"/>
        <v>0</v>
      </c>
      <c r="V146" s="19">
        <f t="shared" si="40"/>
        <v>0</v>
      </c>
      <c r="W146" s="19">
        <f t="shared" si="40"/>
        <v>0</v>
      </c>
      <c r="X146" s="19">
        <f t="shared" si="40"/>
        <v>0</v>
      </c>
      <c r="Y146" s="19">
        <f t="shared" si="40"/>
        <v>0</v>
      </c>
      <c r="Z146" s="19">
        <f t="shared" si="40"/>
        <v>0</v>
      </c>
      <c r="AA146" s="19">
        <f t="shared" si="40"/>
        <v>0</v>
      </c>
      <c r="AB146" s="19">
        <f t="shared" si="40"/>
        <v>0</v>
      </c>
      <c r="AC146" s="19">
        <f t="shared" si="40"/>
        <v>0</v>
      </c>
      <c r="AD146" s="19">
        <f t="shared" si="40"/>
        <v>634302.5</v>
      </c>
      <c r="AE146" s="19">
        <f t="shared" si="40"/>
        <v>0</v>
      </c>
      <c r="AF146" s="19">
        <f t="shared" si="40"/>
        <v>0</v>
      </c>
      <c r="AG146" s="19">
        <f t="shared" si="40"/>
        <v>0</v>
      </c>
      <c r="AH146" s="19">
        <f t="shared" si="40"/>
        <v>0</v>
      </c>
      <c r="AI146" s="19">
        <f t="shared" si="40"/>
        <v>0</v>
      </c>
      <c r="AJ146" s="19">
        <f t="shared" ref="AJ146:BO146" si="41">+AJ48*AJ98</f>
        <v>0</v>
      </c>
      <c r="AK146" s="19">
        <f t="shared" si="41"/>
        <v>0</v>
      </c>
      <c r="AL146" s="19">
        <f t="shared" si="41"/>
        <v>0</v>
      </c>
      <c r="AM146" s="19">
        <f t="shared" si="41"/>
        <v>0</v>
      </c>
      <c r="AN146" s="19">
        <f t="shared" si="41"/>
        <v>0</v>
      </c>
      <c r="AO146" s="19">
        <f t="shared" si="41"/>
        <v>0</v>
      </c>
      <c r="AP146" s="19">
        <f t="shared" si="41"/>
        <v>0</v>
      </c>
      <c r="AQ146" s="19">
        <f t="shared" si="41"/>
        <v>0</v>
      </c>
      <c r="AR146" s="19">
        <f t="shared" si="41"/>
        <v>0</v>
      </c>
      <c r="AS146" s="19">
        <f t="shared" si="41"/>
        <v>0</v>
      </c>
      <c r="AT146" s="19">
        <f t="shared" si="41"/>
        <v>0</v>
      </c>
      <c r="AU146" s="19">
        <f t="shared" si="41"/>
        <v>0</v>
      </c>
      <c r="AV146" s="19">
        <f t="shared" si="41"/>
        <v>0</v>
      </c>
      <c r="AW146" s="19">
        <f t="shared" si="41"/>
        <v>0</v>
      </c>
      <c r="AX146" s="19">
        <f t="shared" si="41"/>
        <v>0</v>
      </c>
      <c r="AY146" s="19">
        <f t="shared" si="41"/>
        <v>0</v>
      </c>
      <c r="AZ146" s="19">
        <f t="shared" si="41"/>
        <v>0</v>
      </c>
      <c r="BA146" s="19">
        <f t="shared" si="41"/>
        <v>0</v>
      </c>
      <c r="BB146" s="19">
        <f t="shared" si="41"/>
        <v>0</v>
      </c>
      <c r="BC146" s="19">
        <f t="shared" si="41"/>
        <v>0</v>
      </c>
      <c r="BD146" s="19">
        <f t="shared" si="41"/>
        <v>0</v>
      </c>
      <c r="BE146" s="19">
        <f t="shared" si="41"/>
        <v>0</v>
      </c>
      <c r="BF146" s="19">
        <f t="shared" si="41"/>
        <v>0</v>
      </c>
      <c r="BG146" s="19">
        <f t="shared" si="41"/>
        <v>0</v>
      </c>
      <c r="BH146" s="19">
        <f t="shared" si="41"/>
        <v>0</v>
      </c>
      <c r="BI146" s="19">
        <f t="shared" si="41"/>
        <v>0</v>
      </c>
      <c r="BJ146" s="19">
        <f t="shared" si="41"/>
        <v>0</v>
      </c>
      <c r="BK146" s="19">
        <f t="shared" si="41"/>
        <v>0</v>
      </c>
      <c r="BL146" s="19">
        <f t="shared" si="41"/>
        <v>0</v>
      </c>
      <c r="BM146" s="19">
        <f t="shared" si="41"/>
        <v>0</v>
      </c>
      <c r="BN146" s="19">
        <f t="shared" si="41"/>
        <v>0</v>
      </c>
      <c r="BO146" s="19">
        <f t="shared" si="41"/>
        <v>0</v>
      </c>
      <c r="BP146" s="19">
        <f t="shared" si="39"/>
        <v>0</v>
      </c>
      <c r="BQ146" s="19">
        <f t="shared" si="39"/>
        <v>0</v>
      </c>
      <c r="BR146" s="19">
        <f t="shared" si="39"/>
        <v>0</v>
      </c>
      <c r="BS146" s="19">
        <f t="shared" si="39"/>
        <v>0</v>
      </c>
      <c r="BT146" s="19">
        <f t="shared" si="39"/>
        <v>0</v>
      </c>
      <c r="BU146" s="19">
        <f t="shared" si="39"/>
        <v>0</v>
      </c>
      <c r="BV146" s="19">
        <f t="shared" si="39"/>
        <v>0</v>
      </c>
      <c r="BW146" s="19">
        <f t="shared" si="39"/>
        <v>0</v>
      </c>
      <c r="BX146" s="19">
        <f t="shared" si="39"/>
        <v>0</v>
      </c>
      <c r="BY146" s="19">
        <f t="shared" si="39"/>
        <v>0</v>
      </c>
      <c r="BZ146" s="19">
        <f t="shared" si="39"/>
        <v>0</v>
      </c>
      <c r="CA146" s="19">
        <f t="shared" si="39"/>
        <v>0</v>
      </c>
      <c r="CB146" s="19">
        <f t="shared" si="37"/>
        <v>0</v>
      </c>
      <c r="CC146" s="19">
        <f t="shared" si="37"/>
        <v>0</v>
      </c>
      <c r="CD146" s="19">
        <f t="shared" si="37"/>
        <v>0</v>
      </c>
      <c r="CE146" s="19">
        <f t="shared" si="37"/>
        <v>0</v>
      </c>
      <c r="CF146" s="19">
        <f t="shared" si="37"/>
        <v>0</v>
      </c>
      <c r="CG146" s="19">
        <f t="shared" si="37"/>
        <v>0</v>
      </c>
      <c r="CH146" s="19">
        <f t="shared" si="37"/>
        <v>0</v>
      </c>
      <c r="CI146" s="19">
        <f t="shared" si="37"/>
        <v>0</v>
      </c>
      <c r="CJ146" s="19">
        <f t="shared" si="37"/>
        <v>0</v>
      </c>
      <c r="CK146" s="19">
        <f t="shared" si="37"/>
        <v>0</v>
      </c>
      <c r="CL146" s="19">
        <f t="shared" si="37"/>
        <v>0</v>
      </c>
      <c r="CM146" s="19">
        <f t="shared" si="37"/>
        <v>0</v>
      </c>
      <c r="CN146" s="19">
        <f t="shared" si="38"/>
        <v>0</v>
      </c>
      <c r="CO146" s="19">
        <f t="shared" si="38"/>
        <v>0</v>
      </c>
      <c r="CP146" s="19">
        <f t="shared" si="38"/>
        <v>0</v>
      </c>
      <c r="CQ146" s="19">
        <f t="shared" si="38"/>
        <v>0</v>
      </c>
      <c r="CR146" s="19">
        <f t="shared" si="38"/>
        <v>0</v>
      </c>
      <c r="CS146" s="19">
        <f t="shared" si="38"/>
        <v>0</v>
      </c>
      <c r="CT146" s="19">
        <f t="shared" si="38"/>
        <v>0</v>
      </c>
      <c r="CU146" s="19">
        <f t="shared" si="38"/>
        <v>0</v>
      </c>
      <c r="CV146" s="19">
        <f t="shared" si="38"/>
        <v>0</v>
      </c>
      <c r="CW146" s="19">
        <f t="shared" si="38"/>
        <v>0</v>
      </c>
      <c r="CX146" s="19">
        <f t="shared" si="38"/>
        <v>0</v>
      </c>
      <c r="CY146" s="19">
        <f t="shared" si="38"/>
        <v>0</v>
      </c>
      <c r="CZ146" s="19">
        <f t="shared" si="38"/>
        <v>0</v>
      </c>
      <c r="DA146" s="19">
        <f t="shared" si="38"/>
        <v>0</v>
      </c>
      <c r="DB146" s="19">
        <f t="shared" si="38"/>
        <v>0</v>
      </c>
      <c r="DC146" s="19">
        <f t="shared" si="38"/>
        <v>0</v>
      </c>
      <c r="DD146" s="19">
        <f t="shared" si="33"/>
        <v>0</v>
      </c>
      <c r="DE146" s="19">
        <f t="shared" si="33"/>
        <v>0</v>
      </c>
      <c r="DF146" s="19">
        <f t="shared" si="33"/>
        <v>0</v>
      </c>
      <c r="DG146" s="19">
        <f t="shared" si="33"/>
        <v>0</v>
      </c>
      <c r="DH146" s="19">
        <f t="shared" si="33"/>
        <v>0</v>
      </c>
      <c r="DI146" s="19">
        <f t="shared" si="33"/>
        <v>0</v>
      </c>
      <c r="DJ146" s="19">
        <f t="shared" si="33"/>
        <v>0</v>
      </c>
      <c r="DK146" s="19">
        <f t="shared" si="33"/>
        <v>0</v>
      </c>
      <c r="DL146" s="19">
        <f t="shared" si="33"/>
        <v>0</v>
      </c>
      <c r="DM146" s="19">
        <f t="shared" si="33"/>
        <v>0</v>
      </c>
      <c r="DN146" s="19">
        <f t="shared" si="33"/>
        <v>0</v>
      </c>
      <c r="DO146" s="19">
        <f t="shared" si="33"/>
        <v>0</v>
      </c>
      <c r="DP146" s="19">
        <f t="shared" si="33"/>
        <v>0</v>
      </c>
      <c r="DR146" s="42" t="s">
        <v>101</v>
      </c>
      <c r="DU146" s="34">
        <v>37</v>
      </c>
      <c r="DW146" s="35">
        <f t="shared" si="13"/>
        <v>0</v>
      </c>
      <c r="EB146" s="23"/>
      <c r="EK146" s="35"/>
      <c r="EL146" s="35"/>
      <c r="EM146" s="35"/>
      <c r="EN146" s="35"/>
      <c r="EO146" s="35"/>
      <c r="EP146" s="35"/>
    </row>
    <row r="147" spans="1:146" s="34" customFormat="1" x14ac:dyDescent="0.5">
      <c r="A147">
        <v>90660</v>
      </c>
      <c r="B147"/>
      <c r="C147" s="38" t="s">
        <v>138</v>
      </c>
      <c r="D147" s="19">
        <f t="shared" ref="D147:AI147" si="42">+D49*D99</f>
        <v>0</v>
      </c>
      <c r="E147" s="19">
        <f t="shared" si="42"/>
        <v>0</v>
      </c>
      <c r="F147" s="19">
        <f t="shared" si="42"/>
        <v>0</v>
      </c>
      <c r="G147" s="19">
        <f t="shared" si="42"/>
        <v>0</v>
      </c>
      <c r="H147" s="19">
        <f t="shared" si="42"/>
        <v>0</v>
      </c>
      <c r="I147" s="19">
        <f t="shared" si="42"/>
        <v>0</v>
      </c>
      <c r="J147" s="19">
        <f t="shared" si="42"/>
        <v>0</v>
      </c>
      <c r="K147" s="19">
        <f t="shared" si="42"/>
        <v>0</v>
      </c>
      <c r="L147" s="19">
        <f t="shared" si="42"/>
        <v>0</v>
      </c>
      <c r="M147" s="19">
        <f t="shared" si="42"/>
        <v>0</v>
      </c>
      <c r="N147" s="19">
        <f t="shared" si="42"/>
        <v>361100</v>
      </c>
      <c r="O147" s="19">
        <f t="shared" si="42"/>
        <v>0</v>
      </c>
      <c r="P147" s="19">
        <f t="shared" si="42"/>
        <v>0</v>
      </c>
      <c r="Q147" s="19">
        <f t="shared" si="42"/>
        <v>0</v>
      </c>
      <c r="R147" s="19">
        <f t="shared" si="42"/>
        <v>0</v>
      </c>
      <c r="S147" s="19">
        <f t="shared" si="42"/>
        <v>0</v>
      </c>
      <c r="T147" s="19">
        <f t="shared" si="42"/>
        <v>0</v>
      </c>
      <c r="U147" s="19">
        <f t="shared" si="42"/>
        <v>0</v>
      </c>
      <c r="V147" s="19">
        <f t="shared" si="42"/>
        <v>0</v>
      </c>
      <c r="W147" s="19">
        <f t="shared" si="42"/>
        <v>0</v>
      </c>
      <c r="X147" s="19">
        <f t="shared" si="42"/>
        <v>0</v>
      </c>
      <c r="Y147" s="19">
        <f t="shared" si="42"/>
        <v>0</v>
      </c>
      <c r="Z147" s="19">
        <f t="shared" si="42"/>
        <v>0</v>
      </c>
      <c r="AA147" s="19">
        <f t="shared" si="42"/>
        <v>0</v>
      </c>
      <c r="AB147" s="19">
        <f t="shared" si="42"/>
        <v>0</v>
      </c>
      <c r="AC147" s="19">
        <f t="shared" si="42"/>
        <v>0</v>
      </c>
      <c r="AD147" s="19">
        <f t="shared" si="42"/>
        <v>783750</v>
      </c>
      <c r="AE147" s="19">
        <f t="shared" si="42"/>
        <v>0</v>
      </c>
      <c r="AF147" s="19">
        <f t="shared" si="42"/>
        <v>0</v>
      </c>
      <c r="AG147" s="19">
        <f t="shared" si="42"/>
        <v>0</v>
      </c>
      <c r="AH147" s="19">
        <f t="shared" si="42"/>
        <v>0</v>
      </c>
      <c r="AI147" s="19">
        <f t="shared" si="42"/>
        <v>0</v>
      </c>
      <c r="AJ147" s="19">
        <f t="shared" ref="AJ147:BO147" si="43">+AJ49*AJ99</f>
        <v>0</v>
      </c>
      <c r="AK147" s="19">
        <f t="shared" si="43"/>
        <v>0</v>
      </c>
      <c r="AL147" s="19">
        <f t="shared" si="43"/>
        <v>0</v>
      </c>
      <c r="AM147" s="19">
        <f t="shared" si="43"/>
        <v>0</v>
      </c>
      <c r="AN147" s="19">
        <f t="shared" si="43"/>
        <v>0</v>
      </c>
      <c r="AO147" s="19">
        <f t="shared" si="43"/>
        <v>0</v>
      </c>
      <c r="AP147" s="19">
        <f t="shared" si="43"/>
        <v>0</v>
      </c>
      <c r="AQ147" s="19">
        <f t="shared" si="43"/>
        <v>0</v>
      </c>
      <c r="AR147" s="19">
        <f t="shared" si="43"/>
        <v>0</v>
      </c>
      <c r="AS147" s="19">
        <f t="shared" si="43"/>
        <v>0</v>
      </c>
      <c r="AT147" s="19">
        <f t="shared" si="43"/>
        <v>0</v>
      </c>
      <c r="AU147" s="19">
        <f t="shared" si="43"/>
        <v>0</v>
      </c>
      <c r="AV147" s="19">
        <f t="shared" si="43"/>
        <v>0</v>
      </c>
      <c r="AW147" s="19">
        <f t="shared" si="43"/>
        <v>0</v>
      </c>
      <c r="AX147" s="19">
        <f t="shared" si="43"/>
        <v>0</v>
      </c>
      <c r="AY147" s="19">
        <f t="shared" si="43"/>
        <v>0</v>
      </c>
      <c r="AZ147" s="19">
        <f t="shared" si="43"/>
        <v>0</v>
      </c>
      <c r="BA147" s="19">
        <f t="shared" si="43"/>
        <v>0</v>
      </c>
      <c r="BB147" s="19">
        <f t="shared" si="43"/>
        <v>0</v>
      </c>
      <c r="BC147" s="19">
        <f t="shared" si="43"/>
        <v>0</v>
      </c>
      <c r="BD147" s="19">
        <f t="shared" si="43"/>
        <v>0</v>
      </c>
      <c r="BE147" s="19">
        <f t="shared" si="43"/>
        <v>0</v>
      </c>
      <c r="BF147" s="19">
        <f t="shared" si="43"/>
        <v>0</v>
      </c>
      <c r="BG147" s="19">
        <f t="shared" si="43"/>
        <v>0</v>
      </c>
      <c r="BH147" s="19">
        <f t="shared" si="43"/>
        <v>0</v>
      </c>
      <c r="BI147" s="19">
        <f t="shared" si="43"/>
        <v>0</v>
      </c>
      <c r="BJ147" s="19">
        <f t="shared" si="43"/>
        <v>0</v>
      </c>
      <c r="BK147" s="19">
        <f t="shared" si="43"/>
        <v>0</v>
      </c>
      <c r="BL147" s="19">
        <f t="shared" si="43"/>
        <v>0</v>
      </c>
      <c r="BM147" s="19">
        <f t="shared" si="43"/>
        <v>0</v>
      </c>
      <c r="BN147" s="19">
        <f t="shared" si="43"/>
        <v>0</v>
      </c>
      <c r="BO147" s="19">
        <f t="shared" si="43"/>
        <v>0</v>
      </c>
      <c r="BP147" s="19">
        <f t="shared" si="39"/>
        <v>0</v>
      </c>
      <c r="BQ147" s="19">
        <f t="shared" si="39"/>
        <v>0</v>
      </c>
      <c r="BR147" s="19">
        <f t="shared" si="39"/>
        <v>0</v>
      </c>
      <c r="BS147" s="19">
        <f t="shared" si="39"/>
        <v>0</v>
      </c>
      <c r="BT147" s="19">
        <f t="shared" si="39"/>
        <v>0</v>
      </c>
      <c r="BU147" s="19">
        <f t="shared" si="39"/>
        <v>0</v>
      </c>
      <c r="BV147" s="19">
        <f t="shared" si="39"/>
        <v>0</v>
      </c>
      <c r="BW147" s="19">
        <f t="shared" si="39"/>
        <v>0</v>
      </c>
      <c r="BX147" s="19">
        <f t="shared" si="39"/>
        <v>0</v>
      </c>
      <c r="BY147" s="19">
        <f t="shared" si="39"/>
        <v>0</v>
      </c>
      <c r="BZ147" s="19">
        <f t="shared" si="39"/>
        <v>0</v>
      </c>
      <c r="CA147" s="19">
        <f t="shared" si="39"/>
        <v>0</v>
      </c>
      <c r="CB147" s="19">
        <f t="shared" si="37"/>
        <v>0</v>
      </c>
      <c r="CC147" s="19">
        <f t="shared" si="37"/>
        <v>0</v>
      </c>
      <c r="CD147" s="19">
        <f t="shared" si="37"/>
        <v>0</v>
      </c>
      <c r="CE147" s="19">
        <f t="shared" si="37"/>
        <v>0</v>
      </c>
      <c r="CF147" s="19">
        <f t="shared" si="37"/>
        <v>0</v>
      </c>
      <c r="CG147" s="19">
        <f t="shared" si="37"/>
        <v>0</v>
      </c>
      <c r="CH147" s="19">
        <f t="shared" si="37"/>
        <v>0</v>
      </c>
      <c r="CI147" s="19">
        <f t="shared" si="37"/>
        <v>0</v>
      </c>
      <c r="CJ147" s="19">
        <f t="shared" si="37"/>
        <v>0</v>
      </c>
      <c r="CK147" s="19">
        <f t="shared" si="37"/>
        <v>0</v>
      </c>
      <c r="CL147" s="19">
        <f t="shared" si="37"/>
        <v>0</v>
      </c>
      <c r="CM147" s="19">
        <f t="shared" si="37"/>
        <v>0</v>
      </c>
      <c r="CN147" s="19">
        <f t="shared" si="38"/>
        <v>0</v>
      </c>
      <c r="CO147" s="19">
        <f t="shared" si="38"/>
        <v>0</v>
      </c>
      <c r="CP147" s="19">
        <f t="shared" si="38"/>
        <v>0</v>
      </c>
      <c r="CQ147" s="19">
        <f t="shared" si="38"/>
        <v>0</v>
      </c>
      <c r="CR147" s="19">
        <f t="shared" si="38"/>
        <v>0</v>
      </c>
      <c r="CS147" s="19">
        <f t="shared" si="38"/>
        <v>0</v>
      </c>
      <c r="CT147" s="19">
        <f t="shared" si="38"/>
        <v>0</v>
      </c>
      <c r="CU147" s="19">
        <f t="shared" si="38"/>
        <v>0</v>
      </c>
      <c r="CV147" s="19">
        <f t="shared" si="38"/>
        <v>0</v>
      </c>
      <c r="CW147" s="19">
        <f t="shared" si="38"/>
        <v>0</v>
      </c>
      <c r="CX147" s="19">
        <f t="shared" si="38"/>
        <v>0</v>
      </c>
      <c r="CY147" s="19">
        <f t="shared" si="38"/>
        <v>0</v>
      </c>
      <c r="CZ147" s="19">
        <f t="shared" si="38"/>
        <v>0</v>
      </c>
      <c r="DA147" s="19">
        <f t="shared" si="38"/>
        <v>0</v>
      </c>
      <c r="DB147" s="19">
        <f t="shared" si="38"/>
        <v>0</v>
      </c>
      <c r="DC147" s="19">
        <f t="shared" si="38"/>
        <v>0</v>
      </c>
      <c r="DD147" s="19">
        <f t="shared" si="33"/>
        <v>0</v>
      </c>
      <c r="DE147" s="19">
        <f t="shared" si="33"/>
        <v>0</v>
      </c>
      <c r="DF147" s="19">
        <f t="shared" si="33"/>
        <v>0</v>
      </c>
      <c r="DG147" s="19">
        <f t="shared" si="33"/>
        <v>0</v>
      </c>
      <c r="DH147" s="19">
        <f t="shared" si="33"/>
        <v>0</v>
      </c>
      <c r="DI147" s="19">
        <f t="shared" si="33"/>
        <v>0</v>
      </c>
      <c r="DJ147" s="19">
        <f t="shared" si="33"/>
        <v>0</v>
      </c>
      <c r="DK147" s="19">
        <f t="shared" si="33"/>
        <v>0</v>
      </c>
      <c r="DL147" s="19">
        <f t="shared" si="33"/>
        <v>0</v>
      </c>
      <c r="DM147" s="19">
        <f t="shared" si="33"/>
        <v>0</v>
      </c>
      <c r="DN147" s="19">
        <f t="shared" si="33"/>
        <v>0</v>
      </c>
      <c r="DO147" s="19">
        <f t="shared" si="33"/>
        <v>0</v>
      </c>
      <c r="DP147" s="19">
        <f t="shared" si="33"/>
        <v>0</v>
      </c>
      <c r="DR147" s="42" t="s">
        <v>101</v>
      </c>
      <c r="DU147" s="34">
        <v>38</v>
      </c>
      <c r="DW147" s="35">
        <f t="shared" si="13"/>
        <v>0</v>
      </c>
      <c r="EB147" s="23"/>
      <c r="EK147" s="35"/>
      <c r="EL147" s="35"/>
      <c r="EM147" s="35"/>
      <c r="EN147" s="35"/>
      <c r="EO147" s="35"/>
      <c r="EP147" s="35"/>
    </row>
    <row r="148" spans="1:146" s="34" customFormat="1" x14ac:dyDescent="0.5">
      <c r="A148">
        <v>90655</v>
      </c>
      <c r="B148" t="s">
        <v>139</v>
      </c>
      <c r="C148" s="38" t="s">
        <v>140</v>
      </c>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f t="shared" ref="AD148:BO148" si="44">+AD50*AD100</f>
        <v>455520</v>
      </c>
      <c r="AE148" s="19">
        <f t="shared" si="44"/>
        <v>0</v>
      </c>
      <c r="AF148" s="19">
        <f t="shared" si="44"/>
        <v>0</v>
      </c>
      <c r="AG148" s="19">
        <f t="shared" si="44"/>
        <v>0</v>
      </c>
      <c r="AH148" s="19">
        <f t="shared" si="44"/>
        <v>0</v>
      </c>
      <c r="AI148" s="19">
        <f t="shared" si="44"/>
        <v>0</v>
      </c>
      <c r="AJ148" s="19">
        <f t="shared" si="44"/>
        <v>0</v>
      </c>
      <c r="AK148" s="19">
        <f t="shared" si="44"/>
        <v>0</v>
      </c>
      <c r="AL148" s="19">
        <f t="shared" si="44"/>
        <v>0</v>
      </c>
      <c r="AM148" s="19">
        <f t="shared" si="44"/>
        <v>0</v>
      </c>
      <c r="AN148" s="19">
        <f t="shared" si="44"/>
        <v>0</v>
      </c>
      <c r="AO148" s="19">
        <f t="shared" si="44"/>
        <v>0</v>
      </c>
      <c r="AP148" s="19">
        <f t="shared" si="44"/>
        <v>890125.6</v>
      </c>
      <c r="AQ148" s="19">
        <f t="shared" si="44"/>
        <v>0</v>
      </c>
      <c r="AR148" s="19">
        <f t="shared" si="44"/>
        <v>0</v>
      </c>
      <c r="AS148" s="19">
        <f t="shared" si="44"/>
        <v>0</v>
      </c>
      <c r="AT148" s="19">
        <f t="shared" si="44"/>
        <v>0</v>
      </c>
      <c r="AU148" s="19">
        <f t="shared" si="44"/>
        <v>0</v>
      </c>
      <c r="AV148" s="19">
        <f t="shared" si="44"/>
        <v>0</v>
      </c>
      <c r="AW148" s="19">
        <f t="shared" si="44"/>
        <v>0</v>
      </c>
      <c r="AX148" s="19">
        <f t="shared" si="44"/>
        <v>0</v>
      </c>
      <c r="AY148" s="19">
        <f t="shared" si="44"/>
        <v>0</v>
      </c>
      <c r="AZ148" s="19">
        <f t="shared" si="44"/>
        <v>0</v>
      </c>
      <c r="BA148" s="19">
        <f t="shared" si="44"/>
        <v>0</v>
      </c>
      <c r="BB148" s="19">
        <f t="shared" si="44"/>
        <v>0</v>
      </c>
      <c r="BC148" s="19">
        <f t="shared" si="44"/>
        <v>0</v>
      </c>
      <c r="BD148" s="19">
        <f t="shared" si="44"/>
        <v>0</v>
      </c>
      <c r="BE148" s="19">
        <f t="shared" si="44"/>
        <v>0</v>
      </c>
      <c r="BF148" s="19">
        <f t="shared" si="44"/>
        <v>0</v>
      </c>
      <c r="BG148" s="19">
        <f t="shared" si="44"/>
        <v>0</v>
      </c>
      <c r="BH148" s="19">
        <f t="shared" si="44"/>
        <v>0</v>
      </c>
      <c r="BI148" s="19">
        <f t="shared" si="44"/>
        <v>0</v>
      </c>
      <c r="BJ148" s="19">
        <f t="shared" si="44"/>
        <v>0</v>
      </c>
      <c r="BK148" s="19">
        <f t="shared" si="44"/>
        <v>0</v>
      </c>
      <c r="BL148" s="19">
        <f t="shared" si="44"/>
        <v>0</v>
      </c>
      <c r="BM148" s="19">
        <f t="shared" si="44"/>
        <v>0</v>
      </c>
      <c r="BN148" s="19">
        <f t="shared" si="44"/>
        <v>0</v>
      </c>
      <c r="BO148" s="19">
        <f t="shared" si="44"/>
        <v>0</v>
      </c>
      <c r="BP148" s="19">
        <f t="shared" si="39"/>
        <v>0</v>
      </c>
      <c r="BQ148" s="19">
        <f t="shared" si="39"/>
        <v>0</v>
      </c>
      <c r="BR148" s="19">
        <f t="shared" si="39"/>
        <v>0</v>
      </c>
      <c r="BS148" s="19">
        <f t="shared" si="39"/>
        <v>0</v>
      </c>
      <c r="BT148" s="19">
        <f t="shared" si="39"/>
        <v>0</v>
      </c>
      <c r="BU148" s="19">
        <f t="shared" si="39"/>
        <v>0</v>
      </c>
      <c r="BV148" s="19">
        <f t="shared" si="39"/>
        <v>0</v>
      </c>
      <c r="BW148" s="19">
        <f t="shared" si="39"/>
        <v>0</v>
      </c>
      <c r="BX148" s="19">
        <f t="shared" si="39"/>
        <v>0</v>
      </c>
      <c r="BY148" s="19">
        <f t="shared" si="39"/>
        <v>0</v>
      </c>
      <c r="BZ148" s="19">
        <f t="shared" si="39"/>
        <v>0</v>
      </c>
      <c r="CA148" s="19">
        <f t="shared" si="39"/>
        <v>0</v>
      </c>
      <c r="CB148" s="19">
        <f t="shared" si="37"/>
        <v>0</v>
      </c>
      <c r="CC148" s="19">
        <f t="shared" si="37"/>
        <v>0</v>
      </c>
      <c r="CD148" s="19">
        <f t="shared" si="37"/>
        <v>0</v>
      </c>
      <c r="CE148" s="19">
        <f t="shared" si="37"/>
        <v>0</v>
      </c>
      <c r="CF148" s="19">
        <f t="shared" si="37"/>
        <v>0</v>
      </c>
      <c r="CG148" s="19">
        <f t="shared" si="37"/>
        <v>0</v>
      </c>
      <c r="CH148" s="19">
        <f t="shared" si="37"/>
        <v>0</v>
      </c>
      <c r="CI148" s="19">
        <f t="shared" si="37"/>
        <v>0</v>
      </c>
      <c r="CJ148" s="19">
        <f t="shared" si="37"/>
        <v>0</v>
      </c>
      <c r="CK148" s="19">
        <f t="shared" si="37"/>
        <v>0</v>
      </c>
      <c r="CL148" s="19">
        <f t="shared" si="37"/>
        <v>0</v>
      </c>
      <c r="CM148" s="19">
        <f t="shared" si="37"/>
        <v>0</v>
      </c>
      <c r="CN148" s="19">
        <f t="shared" si="38"/>
        <v>0</v>
      </c>
      <c r="CO148" s="19">
        <f t="shared" si="38"/>
        <v>0</v>
      </c>
      <c r="CP148" s="19">
        <f t="shared" si="38"/>
        <v>0</v>
      </c>
      <c r="CQ148" s="19">
        <f t="shared" si="38"/>
        <v>0</v>
      </c>
      <c r="CR148" s="19">
        <f t="shared" si="38"/>
        <v>0</v>
      </c>
      <c r="CS148" s="19">
        <f t="shared" si="38"/>
        <v>0</v>
      </c>
      <c r="CT148" s="19">
        <f t="shared" si="38"/>
        <v>0</v>
      </c>
      <c r="CU148" s="19">
        <f t="shared" si="38"/>
        <v>0</v>
      </c>
      <c r="CV148" s="19">
        <f t="shared" si="38"/>
        <v>0</v>
      </c>
      <c r="CW148" s="19">
        <f t="shared" si="38"/>
        <v>0</v>
      </c>
      <c r="CX148" s="19">
        <f t="shared" si="38"/>
        <v>0</v>
      </c>
      <c r="CY148" s="19">
        <f t="shared" si="38"/>
        <v>0</v>
      </c>
      <c r="CZ148" s="19">
        <f t="shared" si="38"/>
        <v>0</v>
      </c>
      <c r="DA148" s="19">
        <f t="shared" si="38"/>
        <v>0</v>
      </c>
      <c r="DB148" s="19">
        <f t="shared" si="38"/>
        <v>0</v>
      </c>
      <c r="DC148" s="19">
        <f t="shared" si="38"/>
        <v>0</v>
      </c>
      <c r="DD148" s="19">
        <f t="shared" si="33"/>
        <v>0</v>
      </c>
      <c r="DE148" s="19">
        <f t="shared" si="33"/>
        <v>0</v>
      </c>
      <c r="DF148" s="19">
        <f t="shared" si="33"/>
        <v>0</v>
      </c>
      <c r="DG148" s="19">
        <f t="shared" si="33"/>
        <v>0</v>
      </c>
      <c r="DH148" s="19">
        <f t="shared" si="33"/>
        <v>0</v>
      </c>
      <c r="DI148" s="19">
        <f t="shared" si="33"/>
        <v>0</v>
      </c>
      <c r="DJ148" s="19">
        <f t="shared" si="33"/>
        <v>0</v>
      </c>
      <c r="DK148" s="19">
        <f t="shared" si="33"/>
        <v>0</v>
      </c>
      <c r="DL148" s="19">
        <f t="shared" si="33"/>
        <v>0</v>
      </c>
      <c r="DM148" s="19">
        <f t="shared" si="33"/>
        <v>0</v>
      </c>
      <c r="DN148" s="19">
        <f t="shared" si="33"/>
        <v>0</v>
      </c>
      <c r="DO148" s="19">
        <f t="shared" si="33"/>
        <v>0</v>
      </c>
      <c r="DP148" s="19">
        <f t="shared" si="33"/>
        <v>0</v>
      </c>
      <c r="DR148" s="42" t="s">
        <v>101</v>
      </c>
      <c r="DU148" s="34">
        <v>39</v>
      </c>
      <c r="DW148" s="35">
        <f t="shared" si="13"/>
        <v>0</v>
      </c>
      <c r="EB148" s="23"/>
      <c r="EK148" s="35"/>
      <c r="EL148" s="35"/>
      <c r="EM148" s="35"/>
      <c r="EN148" s="35"/>
      <c r="EO148" s="35"/>
      <c r="EP148" s="35"/>
    </row>
    <row r="149" spans="1:146" s="34" customFormat="1" x14ac:dyDescent="0.5">
      <c r="A149">
        <v>90685</v>
      </c>
      <c r="B149" s="26" t="s">
        <v>310</v>
      </c>
      <c r="C149" s="38" t="s">
        <v>141</v>
      </c>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f t="shared" ref="AD149:BO149" si="45">+AD51*AD101</f>
        <v>41625</v>
      </c>
      <c r="AE149" s="19">
        <f t="shared" si="45"/>
        <v>0</v>
      </c>
      <c r="AF149" s="19">
        <f t="shared" si="45"/>
        <v>0</v>
      </c>
      <c r="AG149" s="19">
        <f t="shared" si="45"/>
        <v>0</v>
      </c>
      <c r="AH149" s="19">
        <f t="shared" si="45"/>
        <v>0</v>
      </c>
      <c r="AI149" s="19">
        <f t="shared" si="45"/>
        <v>0</v>
      </c>
      <c r="AJ149" s="19">
        <f t="shared" si="45"/>
        <v>0</v>
      </c>
      <c r="AK149" s="19">
        <f t="shared" si="45"/>
        <v>0</v>
      </c>
      <c r="AL149" s="19">
        <f t="shared" si="45"/>
        <v>0</v>
      </c>
      <c r="AM149" s="19">
        <f t="shared" si="45"/>
        <v>0</v>
      </c>
      <c r="AN149" s="19">
        <f t="shared" si="45"/>
        <v>0</v>
      </c>
      <c r="AO149" s="19">
        <f t="shared" si="45"/>
        <v>0</v>
      </c>
      <c r="AP149" s="19">
        <f t="shared" si="45"/>
        <v>0</v>
      </c>
      <c r="AQ149" s="19">
        <f t="shared" si="45"/>
        <v>0</v>
      </c>
      <c r="AR149" s="19">
        <f t="shared" si="45"/>
        <v>0</v>
      </c>
      <c r="AS149" s="19">
        <f t="shared" si="45"/>
        <v>0</v>
      </c>
      <c r="AT149" s="19">
        <f t="shared" si="45"/>
        <v>0</v>
      </c>
      <c r="AU149" s="19">
        <f t="shared" si="45"/>
        <v>0</v>
      </c>
      <c r="AV149" s="19">
        <f t="shared" si="45"/>
        <v>0</v>
      </c>
      <c r="AW149" s="19">
        <f t="shared" si="45"/>
        <v>0</v>
      </c>
      <c r="AX149" s="19">
        <f t="shared" si="45"/>
        <v>0</v>
      </c>
      <c r="AY149" s="19">
        <f t="shared" si="45"/>
        <v>0</v>
      </c>
      <c r="AZ149" s="19">
        <f t="shared" si="45"/>
        <v>0</v>
      </c>
      <c r="BA149" s="19">
        <f t="shared" si="45"/>
        <v>0</v>
      </c>
      <c r="BB149" s="19">
        <f t="shared" si="45"/>
        <v>0</v>
      </c>
      <c r="BC149" s="19">
        <f t="shared" si="45"/>
        <v>0</v>
      </c>
      <c r="BD149" s="19">
        <f t="shared" si="45"/>
        <v>0</v>
      </c>
      <c r="BE149" s="19">
        <f t="shared" si="45"/>
        <v>0</v>
      </c>
      <c r="BF149" s="19">
        <f t="shared" si="45"/>
        <v>0</v>
      </c>
      <c r="BG149" s="19">
        <f t="shared" si="45"/>
        <v>0</v>
      </c>
      <c r="BH149" s="19">
        <f t="shared" si="45"/>
        <v>0</v>
      </c>
      <c r="BI149" s="19">
        <f t="shared" si="45"/>
        <v>0</v>
      </c>
      <c r="BJ149" s="19">
        <f t="shared" si="45"/>
        <v>0</v>
      </c>
      <c r="BK149" s="19">
        <f t="shared" si="45"/>
        <v>0</v>
      </c>
      <c r="BL149" s="19">
        <f t="shared" si="45"/>
        <v>0</v>
      </c>
      <c r="BM149" s="19">
        <f t="shared" si="45"/>
        <v>0</v>
      </c>
      <c r="BN149" s="19">
        <f t="shared" si="45"/>
        <v>0</v>
      </c>
      <c r="BO149" s="19">
        <f t="shared" si="45"/>
        <v>0</v>
      </c>
      <c r="BP149" s="19">
        <f t="shared" si="39"/>
        <v>0</v>
      </c>
      <c r="BQ149" s="19">
        <f t="shared" si="39"/>
        <v>0</v>
      </c>
      <c r="BR149" s="19">
        <f t="shared" si="39"/>
        <v>0</v>
      </c>
      <c r="BS149" s="19">
        <f t="shared" si="39"/>
        <v>0</v>
      </c>
      <c r="BT149" s="19">
        <f t="shared" si="39"/>
        <v>0</v>
      </c>
      <c r="BU149" s="19">
        <f t="shared" si="39"/>
        <v>0</v>
      </c>
      <c r="BV149" s="19">
        <f t="shared" si="39"/>
        <v>0</v>
      </c>
      <c r="BW149" s="19">
        <f t="shared" si="39"/>
        <v>0</v>
      </c>
      <c r="BX149" s="19">
        <f t="shared" si="39"/>
        <v>0</v>
      </c>
      <c r="BY149" s="19">
        <f t="shared" si="39"/>
        <v>0</v>
      </c>
      <c r="BZ149" s="19">
        <f t="shared" si="39"/>
        <v>0</v>
      </c>
      <c r="CA149" s="19">
        <f t="shared" si="39"/>
        <v>0</v>
      </c>
      <c r="CB149" s="19">
        <f t="shared" si="37"/>
        <v>17209.557000000001</v>
      </c>
      <c r="CC149" s="19">
        <f t="shared" si="37"/>
        <v>321659.82900000003</v>
      </c>
      <c r="CD149" s="19">
        <f t="shared" si="37"/>
        <v>373728.78899999999</v>
      </c>
      <c r="CE149" s="19">
        <f t="shared" si="37"/>
        <v>188749.98</v>
      </c>
      <c r="CF149" s="19">
        <f t="shared" si="37"/>
        <v>95159.853000000003</v>
      </c>
      <c r="CG149" s="19">
        <f t="shared" si="37"/>
        <v>53294.112000000001</v>
      </c>
      <c r="CH149" s="19">
        <f t="shared" si="37"/>
        <v>35759.124000000003</v>
      </c>
      <c r="CI149" s="19">
        <f t="shared" si="37"/>
        <v>17649.846000000001</v>
      </c>
      <c r="CJ149" s="19">
        <f t="shared" si="37"/>
        <v>5551.47</v>
      </c>
      <c r="CK149" s="19">
        <f t="shared" si="37"/>
        <v>1569.7260000000001</v>
      </c>
      <c r="CL149" s="19">
        <f t="shared" si="37"/>
        <v>0</v>
      </c>
      <c r="CM149" s="19">
        <f t="shared" si="37"/>
        <v>0</v>
      </c>
      <c r="CN149" s="19">
        <f t="shared" si="38"/>
        <v>0</v>
      </c>
      <c r="CO149" s="19">
        <f t="shared" si="38"/>
        <v>182342.72</v>
      </c>
      <c r="CP149" s="19">
        <f t="shared" si="38"/>
        <v>201080.32000000001</v>
      </c>
      <c r="CQ149" s="19">
        <f t="shared" si="38"/>
        <v>101559.36</v>
      </c>
      <c r="CR149" s="19">
        <f t="shared" si="38"/>
        <v>51195.199999999997</v>
      </c>
      <c r="CS149" s="19">
        <f t="shared" si="38"/>
        <v>28678.720000000001</v>
      </c>
      <c r="CT149" s="19">
        <f t="shared" si="38"/>
        <v>19239.36</v>
      </c>
      <c r="CU149" s="19">
        <f t="shared" si="38"/>
        <v>9502.08</v>
      </c>
      <c r="CV149" s="19">
        <f t="shared" si="38"/>
        <v>0</v>
      </c>
      <c r="CW149" s="19">
        <f t="shared" si="38"/>
        <v>0</v>
      </c>
      <c r="CX149" s="19">
        <f t="shared" si="38"/>
        <v>0</v>
      </c>
      <c r="CY149" s="19">
        <f t="shared" si="38"/>
        <v>0</v>
      </c>
      <c r="CZ149" s="19">
        <f t="shared" si="38"/>
        <v>0</v>
      </c>
      <c r="DA149" s="19">
        <f t="shared" si="38"/>
        <v>187681.31</v>
      </c>
      <c r="DB149" s="19">
        <f t="shared" si="38"/>
        <v>248710.59999999998</v>
      </c>
      <c r="DC149" s="19">
        <f t="shared" si="38"/>
        <v>128495.44</v>
      </c>
      <c r="DD149" s="19">
        <f t="shared" si="33"/>
        <v>26412.28</v>
      </c>
      <c r="DE149" s="19">
        <f t="shared" si="33"/>
        <v>19159.48</v>
      </c>
      <c r="DF149" s="19">
        <f t="shared" si="33"/>
        <v>13039.93</v>
      </c>
      <c r="DG149" s="19">
        <f t="shared" si="33"/>
        <v>8914.9</v>
      </c>
      <c r="DH149" s="19">
        <f t="shared" si="33"/>
        <v>3188.21</v>
      </c>
      <c r="DI149" s="19">
        <f t="shared" si="33"/>
        <v>604.4</v>
      </c>
      <c r="DJ149" s="19">
        <f t="shared" si="33"/>
        <v>0</v>
      </c>
      <c r="DK149" s="19">
        <f t="shared" si="33"/>
        <v>0</v>
      </c>
      <c r="DL149" s="19">
        <f t="shared" si="33"/>
        <v>0</v>
      </c>
      <c r="DM149" s="19">
        <f t="shared" si="33"/>
        <v>0</v>
      </c>
      <c r="DN149" s="19">
        <f t="shared" si="33"/>
        <v>792389.44299999997</v>
      </c>
      <c r="DO149" s="19">
        <f t="shared" si="33"/>
        <v>274589.71999999997</v>
      </c>
      <c r="DP149" s="19">
        <f t="shared" si="33"/>
        <v>47956.902000000002</v>
      </c>
      <c r="DR149" s="42" t="s">
        <v>101</v>
      </c>
      <c r="DU149" s="34">
        <v>40</v>
      </c>
      <c r="DW149" s="35">
        <f t="shared" si="13"/>
        <v>248710.59999999998</v>
      </c>
      <c r="EB149" s="23"/>
      <c r="EK149" s="35"/>
      <c r="EL149" s="35"/>
      <c r="EM149" s="35"/>
      <c r="EN149" s="35"/>
      <c r="EO149" s="35"/>
      <c r="EP149" s="35"/>
    </row>
    <row r="150" spans="1:146" s="34" customFormat="1" x14ac:dyDescent="0.5">
      <c r="A150">
        <v>90686</v>
      </c>
      <c r="B150" s="26" t="s">
        <v>311</v>
      </c>
      <c r="C150" s="38" t="s">
        <v>142</v>
      </c>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f t="shared" ref="AP150:BO150" si="46">+AP52*AP102</f>
        <v>1636580</v>
      </c>
      <c r="AQ150" s="19">
        <f t="shared" si="46"/>
        <v>0</v>
      </c>
      <c r="AR150" s="19">
        <f t="shared" si="46"/>
        <v>0</v>
      </c>
      <c r="AS150" s="19">
        <f t="shared" si="46"/>
        <v>0</v>
      </c>
      <c r="AT150" s="19">
        <f t="shared" si="46"/>
        <v>0</v>
      </c>
      <c r="AU150" s="19">
        <f t="shared" si="46"/>
        <v>0</v>
      </c>
      <c r="AV150" s="19">
        <f t="shared" si="46"/>
        <v>0</v>
      </c>
      <c r="AW150" s="19">
        <f t="shared" si="46"/>
        <v>0</v>
      </c>
      <c r="AX150" s="19">
        <f t="shared" si="46"/>
        <v>0</v>
      </c>
      <c r="AY150" s="19">
        <f t="shared" si="46"/>
        <v>0</v>
      </c>
      <c r="AZ150" s="19">
        <f t="shared" si="46"/>
        <v>0</v>
      </c>
      <c r="BA150" s="19">
        <f t="shared" si="46"/>
        <v>0</v>
      </c>
      <c r="BB150" s="19">
        <f t="shared" si="46"/>
        <v>0</v>
      </c>
      <c r="BC150" s="19">
        <f t="shared" si="46"/>
        <v>0</v>
      </c>
      <c r="BD150" s="19">
        <f t="shared" si="46"/>
        <v>1727414.1</v>
      </c>
      <c r="BE150" s="19">
        <f t="shared" si="46"/>
        <v>0</v>
      </c>
      <c r="BF150" s="19">
        <f t="shared" si="46"/>
        <v>0</v>
      </c>
      <c r="BG150" s="19">
        <f t="shared" si="46"/>
        <v>0</v>
      </c>
      <c r="BH150" s="19">
        <f t="shared" si="46"/>
        <v>0</v>
      </c>
      <c r="BI150" s="19">
        <f t="shared" si="46"/>
        <v>0</v>
      </c>
      <c r="BJ150" s="19">
        <f t="shared" si="46"/>
        <v>0</v>
      </c>
      <c r="BK150" s="19">
        <f t="shared" si="46"/>
        <v>0</v>
      </c>
      <c r="BL150" s="19">
        <f t="shared" si="46"/>
        <v>0</v>
      </c>
      <c r="BM150" s="19">
        <f t="shared" si="46"/>
        <v>0</v>
      </c>
      <c r="BN150" s="19">
        <f t="shared" si="46"/>
        <v>0</v>
      </c>
      <c r="BO150" s="19">
        <f t="shared" si="46"/>
        <v>0</v>
      </c>
      <c r="BP150" s="19">
        <f t="shared" si="39"/>
        <v>0</v>
      </c>
      <c r="BQ150" s="19">
        <f t="shared" si="39"/>
        <v>0</v>
      </c>
      <c r="BR150" s="19">
        <f>(+BR52*BR102)+49729</f>
        <v>1500129</v>
      </c>
      <c r="BS150" s="19">
        <f t="shared" ref="BS150:DN150" si="47">(+BS52*BS102)</f>
        <v>467091.19999999995</v>
      </c>
      <c r="BT150" s="19">
        <f t="shared" si="47"/>
        <v>0</v>
      </c>
      <c r="BU150" s="19">
        <f t="shared" si="47"/>
        <v>0</v>
      </c>
      <c r="BV150" s="19">
        <f t="shared" si="47"/>
        <v>0</v>
      </c>
      <c r="BW150" s="19">
        <f t="shared" si="47"/>
        <v>0</v>
      </c>
      <c r="BX150" s="19">
        <f t="shared" si="47"/>
        <v>0</v>
      </c>
      <c r="BY150" s="19">
        <f t="shared" si="47"/>
        <v>0</v>
      </c>
      <c r="BZ150" s="19">
        <f t="shared" si="47"/>
        <v>0</v>
      </c>
      <c r="CA150" s="19">
        <f t="shared" si="47"/>
        <v>0</v>
      </c>
      <c r="CB150" s="19">
        <f t="shared" si="47"/>
        <v>375.18</v>
      </c>
      <c r="CC150" s="19">
        <f t="shared" si="47"/>
        <v>7099.5599999999995</v>
      </c>
      <c r="CD150" s="19">
        <f t="shared" si="47"/>
        <v>8253.9599999999991</v>
      </c>
      <c r="CE150" s="19">
        <f t="shared" si="47"/>
        <v>3881.67</v>
      </c>
      <c r="CF150" s="19">
        <f t="shared" si="47"/>
        <v>2106.7799999999997</v>
      </c>
      <c r="CG150" s="19">
        <f t="shared" si="47"/>
        <v>1183.26</v>
      </c>
      <c r="CH150" s="19">
        <f t="shared" si="47"/>
        <v>793.65</v>
      </c>
      <c r="CI150" s="19">
        <f t="shared" si="47"/>
        <v>389.61</v>
      </c>
      <c r="CJ150" s="19">
        <f t="shared" si="47"/>
        <v>129.87</v>
      </c>
      <c r="CK150" s="19">
        <f t="shared" si="47"/>
        <v>28.86</v>
      </c>
      <c r="CL150" s="19">
        <f t="shared" si="47"/>
        <v>0</v>
      </c>
      <c r="CM150" s="19">
        <f t="shared" si="47"/>
        <v>0</v>
      </c>
      <c r="CN150" s="19">
        <f t="shared" si="47"/>
        <v>0</v>
      </c>
      <c r="CO150" s="19">
        <f t="shared" si="47"/>
        <v>7474.74</v>
      </c>
      <c r="CP150" s="19">
        <f t="shared" si="47"/>
        <v>8253.9599999999991</v>
      </c>
      <c r="CQ150" s="19">
        <f t="shared" si="47"/>
        <v>4170.2699999999995</v>
      </c>
      <c r="CR150" s="19">
        <f t="shared" si="47"/>
        <v>2106.7799999999997</v>
      </c>
      <c r="CS150" s="19">
        <f t="shared" si="47"/>
        <v>1183.26</v>
      </c>
      <c r="CT150" s="19">
        <f t="shared" si="47"/>
        <v>793.65</v>
      </c>
      <c r="CU150" s="19">
        <f t="shared" si="47"/>
        <v>389.61</v>
      </c>
      <c r="CV150" s="19">
        <f t="shared" si="47"/>
        <v>0</v>
      </c>
      <c r="CW150" s="19">
        <f t="shared" si="47"/>
        <v>0</v>
      </c>
      <c r="CX150" s="19">
        <f t="shared" si="47"/>
        <v>0</v>
      </c>
      <c r="CY150" s="19">
        <f t="shared" si="47"/>
        <v>0</v>
      </c>
      <c r="CZ150" s="19">
        <f t="shared" si="47"/>
        <v>0</v>
      </c>
      <c r="DA150" s="19">
        <f t="shared" si="47"/>
        <v>0</v>
      </c>
      <c r="DB150" s="19">
        <f t="shared" si="47"/>
        <v>0</v>
      </c>
      <c r="DC150" s="19">
        <f t="shared" si="47"/>
        <v>0</v>
      </c>
      <c r="DD150" s="19">
        <f t="shared" si="47"/>
        <v>0</v>
      </c>
      <c r="DE150" s="19">
        <f t="shared" si="47"/>
        <v>0</v>
      </c>
      <c r="DF150" s="19">
        <f t="shared" si="47"/>
        <v>0</v>
      </c>
      <c r="DG150" s="19">
        <f t="shared" si="47"/>
        <v>0</v>
      </c>
      <c r="DH150" s="19">
        <f t="shared" si="47"/>
        <v>0</v>
      </c>
      <c r="DI150" s="19">
        <f t="shared" si="47"/>
        <v>0</v>
      </c>
      <c r="DJ150" s="19">
        <f t="shared" si="47"/>
        <v>0</v>
      </c>
      <c r="DK150" s="19">
        <f t="shared" si="47"/>
        <v>0</v>
      </c>
      <c r="DL150" s="19">
        <f t="shared" si="47"/>
        <v>0</v>
      </c>
      <c r="DM150" s="19">
        <f t="shared" si="47"/>
        <v>0</v>
      </c>
      <c r="DN150" s="19">
        <f t="shared" si="47"/>
        <v>981234</v>
      </c>
      <c r="DO150" s="19">
        <f>(+DO52*DO102)</f>
        <v>288913.5</v>
      </c>
      <c r="DP150" s="19">
        <f>(+DP52*DP102)</f>
        <v>59386.5</v>
      </c>
      <c r="DR150" s="42" t="s">
        <v>101</v>
      </c>
      <c r="DU150" s="34">
        <v>41</v>
      </c>
      <c r="DW150" s="35">
        <f t="shared" si="13"/>
        <v>0</v>
      </c>
      <c r="EB150" s="23"/>
      <c r="EK150" s="35"/>
      <c r="EL150" s="35"/>
      <c r="EM150" s="35"/>
      <c r="EN150" s="35"/>
      <c r="EO150" s="35"/>
      <c r="EP150" s="35"/>
    </row>
    <row r="151" spans="1:146" s="34" customFormat="1" x14ac:dyDescent="0.5">
      <c r="A151">
        <v>90686</v>
      </c>
      <c r="B151" s="26" t="s">
        <v>312</v>
      </c>
      <c r="C151" s="38" t="s">
        <v>144</v>
      </c>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f t="shared" ref="BD151:BO151" si="48">+BD53*BD103</f>
        <v>1124466.72</v>
      </c>
      <c r="BE151" s="19">
        <f t="shared" si="48"/>
        <v>0</v>
      </c>
      <c r="BF151" s="19">
        <f t="shared" si="48"/>
        <v>0</v>
      </c>
      <c r="BG151" s="19">
        <f t="shared" si="48"/>
        <v>0</v>
      </c>
      <c r="BH151" s="19">
        <f t="shared" si="48"/>
        <v>0</v>
      </c>
      <c r="BI151" s="19">
        <f t="shared" si="48"/>
        <v>0</v>
      </c>
      <c r="BJ151" s="19">
        <f t="shared" si="48"/>
        <v>0</v>
      </c>
      <c r="BK151" s="19">
        <f t="shared" si="48"/>
        <v>0</v>
      </c>
      <c r="BL151" s="19">
        <f t="shared" si="48"/>
        <v>0</v>
      </c>
      <c r="BM151" s="19">
        <f t="shared" si="48"/>
        <v>0</v>
      </c>
      <c r="BN151" s="19">
        <f t="shared" si="48"/>
        <v>0</v>
      </c>
      <c r="BO151" s="19">
        <f t="shared" si="48"/>
        <v>0</v>
      </c>
      <c r="BP151" s="19">
        <f t="shared" si="39"/>
        <v>0</v>
      </c>
      <c r="BQ151" s="19">
        <f t="shared" si="39"/>
        <v>0</v>
      </c>
      <c r="BR151" s="19">
        <f t="shared" si="39"/>
        <v>42750</v>
      </c>
      <c r="BS151" s="19">
        <f t="shared" si="39"/>
        <v>0</v>
      </c>
      <c r="BT151" s="19">
        <f t="shared" si="39"/>
        <v>0</v>
      </c>
      <c r="BU151" s="19">
        <f t="shared" si="39"/>
        <v>0</v>
      </c>
      <c r="BV151" s="19">
        <f t="shared" si="39"/>
        <v>0</v>
      </c>
      <c r="BW151" s="19">
        <f t="shared" si="39"/>
        <v>0</v>
      </c>
      <c r="BX151" s="19">
        <f t="shared" si="39"/>
        <v>0</v>
      </c>
      <c r="BY151" s="19">
        <f t="shared" si="39"/>
        <v>0</v>
      </c>
      <c r="BZ151" s="19">
        <f t="shared" si="39"/>
        <v>0</v>
      </c>
      <c r="CA151" s="19">
        <f t="shared" si="39"/>
        <v>0</v>
      </c>
      <c r="CB151" s="19">
        <f t="shared" si="39"/>
        <v>14730.975</v>
      </c>
      <c r="CC151" s="19">
        <f t="shared" si="39"/>
        <v>275425.95</v>
      </c>
      <c r="CD151" s="19">
        <f t="shared" si="39"/>
        <v>320006.92499999999</v>
      </c>
      <c r="CE151" s="19">
        <f t="shared" ref="CE151:DO155" si="49">+CE53*CE103</f>
        <v>161622.82500000001</v>
      </c>
      <c r="CF151" s="19">
        <f t="shared" si="49"/>
        <v>81475.574999999997</v>
      </c>
      <c r="CG151" s="19">
        <f t="shared" si="49"/>
        <v>45640.65</v>
      </c>
      <c r="CH151" s="19">
        <f t="shared" si="49"/>
        <v>30611.175000000003</v>
      </c>
      <c r="CI151" s="19">
        <f t="shared" si="49"/>
        <v>15119.025000000001</v>
      </c>
      <c r="CJ151" s="19">
        <f t="shared" si="49"/>
        <v>4761.0749999999998</v>
      </c>
      <c r="CK151" s="19">
        <f t="shared" si="49"/>
        <v>1328.325</v>
      </c>
      <c r="CL151" s="19">
        <f t="shared" si="49"/>
        <v>0</v>
      </c>
      <c r="CM151" s="19">
        <f t="shared" si="49"/>
        <v>0</v>
      </c>
      <c r="CN151" s="19">
        <f t="shared" si="49"/>
        <v>0</v>
      </c>
      <c r="CO151" s="19">
        <f t="shared" si="49"/>
        <v>0</v>
      </c>
      <c r="CP151" s="19">
        <f t="shared" si="49"/>
        <v>0</v>
      </c>
      <c r="CQ151" s="19">
        <f t="shared" si="49"/>
        <v>0</v>
      </c>
      <c r="CR151" s="19">
        <f t="shared" si="49"/>
        <v>0</v>
      </c>
      <c r="CS151" s="19">
        <f t="shared" si="49"/>
        <v>0</v>
      </c>
      <c r="CT151" s="19">
        <f t="shared" si="49"/>
        <v>0</v>
      </c>
      <c r="CU151" s="19">
        <f t="shared" si="49"/>
        <v>0</v>
      </c>
      <c r="CV151" s="19">
        <f t="shared" si="49"/>
        <v>0</v>
      </c>
      <c r="CW151" s="19">
        <f t="shared" si="49"/>
        <v>0</v>
      </c>
      <c r="CX151" s="19">
        <f t="shared" si="49"/>
        <v>0</v>
      </c>
      <c r="CY151" s="19">
        <f t="shared" si="49"/>
        <v>0</v>
      </c>
      <c r="CZ151" s="19">
        <f t="shared" si="49"/>
        <v>0</v>
      </c>
      <c r="DA151" s="19">
        <f t="shared" si="49"/>
        <v>0</v>
      </c>
      <c r="DB151" s="19">
        <f t="shared" si="49"/>
        <v>0</v>
      </c>
      <c r="DC151" s="19">
        <f t="shared" si="49"/>
        <v>0</v>
      </c>
      <c r="DD151" s="19">
        <f t="shared" si="49"/>
        <v>0</v>
      </c>
      <c r="DE151" s="19">
        <f t="shared" si="49"/>
        <v>0</v>
      </c>
      <c r="DF151" s="19">
        <f t="shared" si="49"/>
        <v>0</v>
      </c>
      <c r="DG151" s="19">
        <f t="shared" si="49"/>
        <v>0</v>
      </c>
      <c r="DH151" s="19">
        <f t="shared" si="49"/>
        <v>0</v>
      </c>
      <c r="DI151" s="19">
        <f t="shared" si="49"/>
        <v>0</v>
      </c>
      <c r="DJ151" s="19">
        <f t="shared" si="49"/>
        <v>0</v>
      </c>
      <c r="DK151" s="19">
        <f t="shared" si="49"/>
        <v>0</v>
      </c>
      <c r="DL151" s="19">
        <f t="shared" si="49"/>
        <v>0</v>
      </c>
      <c r="DM151" s="19">
        <f t="shared" si="49"/>
        <v>0</v>
      </c>
      <c r="DN151" s="19">
        <f t="shared" si="49"/>
        <v>0</v>
      </c>
      <c r="DO151" s="19">
        <f t="shared" si="49"/>
        <v>0</v>
      </c>
      <c r="DP151" s="19">
        <f>+DP53*DP103</f>
        <v>0</v>
      </c>
      <c r="DR151" s="42" t="s">
        <v>101</v>
      </c>
      <c r="DU151" s="34">
        <v>42</v>
      </c>
      <c r="DW151" s="35">
        <f t="shared" si="13"/>
        <v>0</v>
      </c>
      <c r="EB151" s="23"/>
      <c r="EK151" s="35"/>
      <c r="EL151" s="35"/>
      <c r="EM151" s="35"/>
      <c r="EN151" s="35"/>
      <c r="EO151" s="35"/>
      <c r="EP151" s="35"/>
    </row>
    <row r="152" spans="1:146" s="34" customFormat="1" x14ac:dyDescent="0.5">
      <c r="A152">
        <v>90686</v>
      </c>
      <c r="B152" s="26" t="s">
        <v>145</v>
      </c>
      <c r="C152" s="38" t="s">
        <v>146</v>
      </c>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f t="shared" ref="BD152:BO152" si="50">+BD54*BD104</f>
        <v>998400</v>
      </c>
      <c r="BE152" s="19">
        <f t="shared" si="50"/>
        <v>0</v>
      </c>
      <c r="BF152" s="19">
        <f t="shared" si="50"/>
        <v>0</v>
      </c>
      <c r="BG152" s="19">
        <f t="shared" si="50"/>
        <v>0</v>
      </c>
      <c r="BH152" s="19">
        <f t="shared" si="50"/>
        <v>0</v>
      </c>
      <c r="BI152" s="19">
        <f t="shared" si="50"/>
        <v>0</v>
      </c>
      <c r="BJ152" s="19">
        <f t="shared" si="50"/>
        <v>0</v>
      </c>
      <c r="BK152" s="19">
        <f t="shared" si="50"/>
        <v>0</v>
      </c>
      <c r="BL152" s="19">
        <f t="shared" si="50"/>
        <v>0</v>
      </c>
      <c r="BM152" s="19">
        <f t="shared" si="50"/>
        <v>0</v>
      </c>
      <c r="BN152" s="19">
        <f t="shared" si="50"/>
        <v>0</v>
      </c>
      <c r="BO152" s="19">
        <f t="shared" si="50"/>
        <v>0</v>
      </c>
      <c r="BP152" s="19">
        <f t="shared" si="39"/>
        <v>0</v>
      </c>
      <c r="BQ152" s="19">
        <f t="shared" si="39"/>
        <v>0</v>
      </c>
      <c r="BR152" s="19">
        <f t="shared" si="39"/>
        <v>1249250</v>
      </c>
      <c r="BS152" s="19">
        <f t="shared" si="39"/>
        <v>0</v>
      </c>
      <c r="BT152" s="19">
        <f t="shared" si="39"/>
        <v>0</v>
      </c>
      <c r="BU152" s="19">
        <f t="shared" si="39"/>
        <v>0</v>
      </c>
      <c r="BV152" s="19">
        <f t="shared" si="39"/>
        <v>0</v>
      </c>
      <c r="BW152" s="19">
        <f t="shared" si="39"/>
        <v>0</v>
      </c>
      <c r="BX152" s="19">
        <f t="shared" si="39"/>
        <v>0</v>
      </c>
      <c r="BY152" s="19">
        <f t="shared" si="39"/>
        <v>0</v>
      </c>
      <c r="BZ152" s="19">
        <f t="shared" si="39"/>
        <v>0</v>
      </c>
      <c r="CA152" s="19">
        <f t="shared" si="39"/>
        <v>0</v>
      </c>
      <c r="CB152" s="19">
        <f t="shared" si="39"/>
        <v>4620.55</v>
      </c>
      <c r="CC152" s="19">
        <f t="shared" si="39"/>
        <v>86354.150000000009</v>
      </c>
      <c r="CD152" s="19">
        <f t="shared" si="39"/>
        <v>100337.75</v>
      </c>
      <c r="CE152" s="19">
        <f t="shared" si="49"/>
        <v>50677</v>
      </c>
      <c r="CF152" s="19">
        <f t="shared" si="49"/>
        <v>25541.75</v>
      </c>
      <c r="CG152" s="19">
        <f t="shared" si="49"/>
        <v>14308.800000000001</v>
      </c>
      <c r="CH152" s="19">
        <f t="shared" si="49"/>
        <v>9593.4</v>
      </c>
      <c r="CI152" s="19">
        <f t="shared" si="49"/>
        <v>4742.5</v>
      </c>
      <c r="CJ152" s="19">
        <f t="shared" si="49"/>
        <v>1490.5</v>
      </c>
      <c r="CK152" s="19">
        <f t="shared" si="49"/>
        <v>420.05</v>
      </c>
      <c r="CL152" s="19">
        <f t="shared" si="49"/>
        <v>0</v>
      </c>
      <c r="CM152" s="19">
        <f t="shared" si="49"/>
        <v>0</v>
      </c>
      <c r="CN152" s="19">
        <f t="shared" si="49"/>
        <v>0</v>
      </c>
      <c r="CO152" s="19">
        <f t="shared" si="49"/>
        <v>379898.61</v>
      </c>
      <c r="CP152" s="19">
        <f t="shared" si="49"/>
        <v>418975.05</v>
      </c>
      <c r="CQ152" s="19">
        <f t="shared" si="49"/>
        <v>211601.52</v>
      </c>
      <c r="CR152" s="19">
        <f t="shared" si="49"/>
        <v>106666.56</v>
      </c>
      <c r="CS152" s="19">
        <f t="shared" si="49"/>
        <v>59740.2</v>
      </c>
      <c r="CT152" s="19">
        <f t="shared" si="49"/>
        <v>40086.54</v>
      </c>
      <c r="CU152" s="19">
        <f t="shared" si="49"/>
        <v>19797.96</v>
      </c>
      <c r="CV152" s="19">
        <f t="shared" si="49"/>
        <v>0</v>
      </c>
      <c r="CW152" s="19">
        <f t="shared" si="49"/>
        <v>0</v>
      </c>
      <c r="CX152" s="19">
        <f t="shared" si="49"/>
        <v>0</v>
      </c>
      <c r="CY152" s="19">
        <f t="shared" si="49"/>
        <v>0</v>
      </c>
      <c r="CZ152" s="19">
        <f t="shared" si="49"/>
        <v>0</v>
      </c>
      <c r="DA152" s="19">
        <f t="shared" si="49"/>
        <v>438561</v>
      </c>
      <c r="DB152" s="19">
        <f t="shared" si="49"/>
        <v>581188.5</v>
      </c>
      <c r="DC152" s="19">
        <f t="shared" si="49"/>
        <v>300253.5</v>
      </c>
      <c r="DD152" s="19">
        <f t="shared" si="49"/>
        <v>61722</v>
      </c>
      <c r="DE152" s="19">
        <f t="shared" si="49"/>
        <v>44766</v>
      </c>
      <c r="DF152" s="19">
        <f t="shared" si="49"/>
        <v>30483</v>
      </c>
      <c r="DG152" s="19">
        <f t="shared" si="49"/>
        <v>20817</v>
      </c>
      <c r="DH152" s="19">
        <f t="shared" si="49"/>
        <v>7438.5</v>
      </c>
      <c r="DI152" s="19">
        <f t="shared" si="49"/>
        <v>1458</v>
      </c>
      <c r="DJ152" s="19">
        <f t="shared" si="49"/>
        <v>0</v>
      </c>
      <c r="DK152" s="19">
        <f t="shared" si="49"/>
        <v>0</v>
      </c>
      <c r="DL152" s="19">
        <f t="shared" si="49"/>
        <v>0</v>
      </c>
      <c r="DM152" s="19">
        <f t="shared" si="49"/>
        <v>0</v>
      </c>
      <c r="DN152" s="19">
        <f t="shared" si="49"/>
        <v>0</v>
      </c>
      <c r="DO152" s="19">
        <f t="shared" si="49"/>
        <v>0</v>
      </c>
      <c r="DP152" s="19">
        <f>+DP54*DP104</f>
        <v>0</v>
      </c>
      <c r="DR152" s="42" t="s">
        <v>101</v>
      </c>
      <c r="DU152" s="34">
        <v>43</v>
      </c>
      <c r="DW152" s="35">
        <f t="shared" si="13"/>
        <v>581188.5</v>
      </c>
      <c r="EB152" s="23"/>
      <c r="EK152" s="35"/>
      <c r="EL152" s="35"/>
      <c r="EM152" s="35"/>
      <c r="EN152" s="35"/>
      <c r="EO152" s="35"/>
      <c r="EP152" s="35"/>
    </row>
    <row r="153" spans="1:146" s="34" customFormat="1" x14ac:dyDescent="0.5">
      <c r="A153">
        <v>90688</v>
      </c>
      <c r="B153" s="26" t="s">
        <v>313</v>
      </c>
      <c r="C153" s="38" t="s">
        <v>147</v>
      </c>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f t="shared" ref="AP153:BC153" si="51">+AP55*AP105</f>
        <v>176358</v>
      </c>
      <c r="AQ153" s="19">
        <f t="shared" si="51"/>
        <v>0</v>
      </c>
      <c r="AR153" s="19">
        <f t="shared" si="51"/>
        <v>0</v>
      </c>
      <c r="AS153" s="19">
        <f t="shared" si="51"/>
        <v>0</v>
      </c>
      <c r="AT153" s="19">
        <f t="shared" si="51"/>
        <v>0</v>
      </c>
      <c r="AU153" s="19">
        <f t="shared" si="51"/>
        <v>0</v>
      </c>
      <c r="AV153" s="19">
        <f t="shared" si="51"/>
        <v>0</v>
      </c>
      <c r="AW153" s="19">
        <f t="shared" si="51"/>
        <v>0</v>
      </c>
      <c r="AX153" s="19">
        <f t="shared" si="51"/>
        <v>0</v>
      </c>
      <c r="AY153" s="19">
        <f t="shared" si="51"/>
        <v>0</v>
      </c>
      <c r="AZ153" s="19">
        <f t="shared" si="51"/>
        <v>0</v>
      </c>
      <c r="BA153" s="19">
        <f t="shared" si="51"/>
        <v>0</v>
      </c>
      <c r="BB153" s="19">
        <f t="shared" si="51"/>
        <v>0</v>
      </c>
      <c r="BC153" s="19">
        <f t="shared" si="51"/>
        <v>0</v>
      </c>
      <c r="BD153" s="19">
        <f>+BD55*BD105</f>
        <v>49140</v>
      </c>
      <c r="BE153" s="19">
        <f t="shared" ref="BE153:BQ153" si="52">+BE55*BE105</f>
        <v>0</v>
      </c>
      <c r="BF153" s="19">
        <f t="shared" si="52"/>
        <v>0</v>
      </c>
      <c r="BG153" s="19">
        <f t="shared" si="52"/>
        <v>0</v>
      </c>
      <c r="BH153" s="19">
        <f t="shared" si="52"/>
        <v>0</v>
      </c>
      <c r="BI153" s="19">
        <f t="shared" si="52"/>
        <v>0</v>
      </c>
      <c r="BJ153" s="19">
        <f t="shared" si="52"/>
        <v>0</v>
      </c>
      <c r="BK153" s="19">
        <f t="shared" si="52"/>
        <v>0</v>
      </c>
      <c r="BL153" s="19">
        <f t="shared" si="52"/>
        <v>0</v>
      </c>
      <c r="BM153" s="19">
        <f t="shared" si="52"/>
        <v>0</v>
      </c>
      <c r="BN153" s="19">
        <f t="shared" si="52"/>
        <v>0</v>
      </c>
      <c r="BO153" s="19">
        <f t="shared" si="52"/>
        <v>0</v>
      </c>
      <c r="BP153" s="19">
        <f t="shared" si="52"/>
        <v>0</v>
      </c>
      <c r="BQ153" s="19">
        <f t="shared" si="52"/>
        <v>0</v>
      </c>
      <c r="BR153" s="19">
        <f t="shared" si="39"/>
        <v>1018812.6000000001</v>
      </c>
      <c r="BS153" s="19">
        <f t="shared" si="39"/>
        <v>0</v>
      </c>
      <c r="BT153" s="19">
        <f t="shared" si="39"/>
        <v>0</v>
      </c>
      <c r="BU153" s="19">
        <f t="shared" si="39"/>
        <v>0</v>
      </c>
      <c r="BV153" s="19">
        <f t="shared" si="39"/>
        <v>0</v>
      </c>
      <c r="BW153" s="19">
        <f t="shared" si="39"/>
        <v>0</v>
      </c>
      <c r="BX153" s="19">
        <f t="shared" si="39"/>
        <v>0</v>
      </c>
      <c r="BY153" s="19">
        <f t="shared" si="39"/>
        <v>0</v>
      </c>
      <c r="BZ153" s="19">
        <f t="shared" si="39"/>
        <v>0</v>
      </c>
      <c r="CA153" s="19">
        <f t="shared" si="39"/>
        <v>0</v>
      </c>
      <c r="CB153" s="19">
        <f t="shared" si="39"/>
        <v>20806.47</v>
      </c>
      <c r="CC153" s="19">
        <f t="shared" si="39"/>
        <v>388947.42</v>
      </c>
      <c r="CD153" s="19">
        <f t="shared" si="39"/>
        <v>451917.63</v>
      </c>
      <c r="CE153" s="19">
        <f t="shared" si="49"/>
        <v>228237.75</v>
      </c>
      <c r="CF153" s="19">
        <f t="shared" si="49"/>
        <v>115062.12</v>
      </c>
      <c r="CG153" s="19">
        <f t="shared" si="49"/>
        <v>64443.6</v>
      </c>
      <c r="CH153" s="19">
        <f t="shared" si="49"/>
        <v>43237.799999999996</v>
      </c>
      <c r="CI153" s="19">
        <f t="shared" si="49"/>
        <v>21343.5</v>
      </c>
      <c r="CJ153" s="19">
        <f t="shared" si="49"/>
        <v>6719.76</v>
      </c>
      <c r="CK153" s="19">
        <f t="shared" si="49"/>
        <v>1886.49</v>
      </c>
      <c r="CL153" s="19">
        <f t="shared" si="49"/>
        <v>0</v>
      </c>
      <c r="CM153" s="19">
        <f t="shared" si="49"/>
        <v>0</v>
      </c>
      <c r="CN153" s="19">
        <f t="shared" si="49"/>
        <v>0</v>
      </c>
      <c r="CO153" s="19">
        <f t="shared" si="49"/>
        <v>540957.12</v>
      </c>
      <c r="CP153" s="19">
        <f t="shared" si="49"/>
        <v>596612.28</v>
      </c>
      <c r="CQ153" s="19">
        <f t="shared" si="49"/>
        <v>301319.03999999998</v>
      </c>
      <c r="CR153" s="19">
        <f t="shared" si="49"/>
        <v>151893.72</v>
      </c>
      <c r="CS153" s="19">
        <f t="shared" si="49"/>
        <v>85072.68</v>
      </c>
      <c r="CT153" s="19">
        <f t="shared" si="49"/>
        <v>57078.119999999995</v>
      </c>
      <c r="CU153" s="19">
        <f t="shared" si="49"/>
        <v>28183.32</v>
      </c>
      <c r="CV153" s="19">
        <f t="shared" si="49"/>
        <v>0</v>
      </c>
      <c r="CW153" s="19">
        <f t="shared" si="49"/>
        <v>0</v>
      </c>
      <c r="CX153" s="19">
        <f t="shared" si="49"/>
        <v>0</v>
      </c>
      <c r="CY153" s="19">
        <f t="shared" si="49"/>
        <v>0</v>
      </c>
      <c r="CZ153" s="19">
        <f t="shared" si="49"/>
        <v>0</v>
      </c>
      <c r="DA153" s="19">
        <f t="shared" si="49"/>
        <v>341015</v>
      </c>
      <c r="DB153" s="19">
        <f t="shared" si="49"/>
        <v>451894.4</v>
      </c>
      <c r="DC153" s="19">
        <f t="shared" si="49"/>
        <v>233460.85</v>
      </c>
      <c r="DD153" s="19">
        <f t="shared" si="49"/>
        <v>47982.65</v>
      </c>
      <c r="DE153" s="19">
        <f t="shared" si="49"/>
        <v>34809</v>
      </c>
      <c r="DF153" s="19">
        <f t="shared" si="49"/>
        <v>23701.25</v>
      </c>
      <c r="DG153" s="19">
        <f t="shared" si="49"/>
        <v>16187.6</v>
      </c>
      <c r="DH153" s="19">
        <f t="shared" si="49"/>
        <v>5787.35</v>
      </c>
      <c r="DI153" s="19">
        <f t="shared" si="49"/>
        <v>1132</v>
      </c>
      <c r="DJ153" s="19">
        <f t="shared" si="49"/>
        <v>0</v>
      </c>
      <c r="DK153" s="19">
        <f t="shared" si="49"/>
        <v>0</v>
      </c>
      <c r="DL153" s="19">
        <f t="shared" si="49"/>
        <v>0</v>
      </c>
      <c r="DM153" s="19">
        <f t="shared" si="49"/>
        <v>0</v>
      </c>
      <c r="DN153" s="19">
        <f t="shared" si="49"/>
        <v>567883.02600000007</v>
      </c>
      <c r="DO153" s="19">
        <f t="shared" si="49"/>
        <v>167209.54200000002</v>
      </c>
      <c r="DP153" s="19">
        <f>+DP55*DP105</f>
        <v>34369.47</v>
      </c>
      <c r="DR153" s="42" t="s">
        <v>101</v>
      </c>
      <c r="DU153" s="34">
        <v>44</v>
      </c>
      <c r="DW153" s="35">
        <f t="shared" si="13"/>
        <v>451894.4</v>
      </c>
      <c r="EB153" s="23"/>
      <c r="EK153" s="35"/>
      <c r="EL153" s="35"/>
      <c r="EM153" s="35"/>
      <c r="EN153" s="35"/>
      <c r="EO153" s="35"/>
      <c r="EP153" s="35"/>
    </row>
    <row r="154" spans="1:146" s="34" customFormat="1" x14ac:dyDescent="0.5">
      <c r="A154">
        <v>90672</v>
      </c>
      <c r="B154" s="26" t="s">
        <v>314</v>
      </c>
      <c r="C154" s="38" t="s">
        <v>148</v>
      </c>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c r="CT154" s="19"/>
      <c r="CU154" s="19"/>
      <c r="CV154" s="19"/>
      <c r="CW154" s="19"/>
      <c r="CX154" s="19"/>
      <c r="CY154" s="19">
        <f>+CY56*CY106</f>
        <v>0</v>
      </c>
      <c r="CZ154" s="19">
        <f>+CZ56*CZ106</f>
        <v>0</v>
      </c>
      <c r="DA154" s="19">
        <f>+DA56*DA106</f>
        <v>116774.50199999999</v>
      </c>
      <c r="DB154" s="19">
        <f t="shared" si="49"/>
        <v>154748.984</v>
      </c>
      <c r="DC154" s="19">
        <f t="shared" si="49"/>
        <v>79948.361999999994</v>
      </c>
      <c r="DD154" s="19">
        <f t="shared" si="49"/>
        <v>16433.169999999998</v>
      </c>
      <c r="DE154" s="19">
        <f t="shared" si="49"/>
        <v>11918.998</v>
      </c>
      <c r="DF154" s="19">
        <f t="shared" si="49"/>
        <v>8117.59</v>
      </c>
      <c r="DG154" s="19">
        <f t="shared" si="49"/>
        <v>5543.72</v>
      </c>
      <c r="DH154" s="19">
        <f t="shared" si="49"/>
        <v>1979.8999999999999</v>
      </c>
      <c r="DI154" s="19">
        <f t="shared" si="49"/>
        <v>435.57799999999997</v>
      </c>
      <c r="DJ154" s="19">
        <f t="shared" si="49"/>
        <v>0</v>
      </c>
      <c r="DK154" s="19">
        <f t="shared" si="49"/>
        <v>0</v>
      </c>
      <c r="DL154" s="19">
        <f t="shared" si="49"/>
        <v>0</v>
      </c>
      <c r="DM154" s="19">
        <f t="shared" si="49"/>
        <v>0</v>
      </c>
      <c r="DN154" s="19">
        <f t="shared" si="49"/>
        <v>19672.96</v>
      </c>
      <c r="DO154" s="19">
        <f t="shared" si="49"/>
        <v>5796.16</v>
      </c>
      <c r="DP154" s="19">
        <f>+DP56*DP106</f>
        <v>1189.4399999999998</v>
      </c>
      <c r="DR154" s="42" t="s">
        <v>101</v>
      </c>
      <c r="DU154" s="34">
        <v>45</v>
      </c>
      <c r="DW154" s="35">
        <f t="shared" si="13"/>
        <v>154748.984</v>
      </c>
      <c r="EB154" s="23"/>
      <c r="EK154" s="35"/>
      <c r="EL154" s="35"/>
      <c r="EM154" s="35"/>
      <c r="EN154" s="35"/>
      <c r="EO154" s="35"/>
      <c r="EP154" s="35"/>
    </row>
    <row r="155" spans="1:146" s="34" customFormat="1" x14ac:dyDescent="0.5">
      <c r="A155">
        <v>90674</v>
      </c>
      <c r="B155" t="s">
        <v>75</v>
      </c>
      <c r="C155" s="38" t="s">
        <v>149</v>
      </c>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9"/>
      <c r="CV155" s="19"/>
      <c r="CW155" s="19"/>
      <c r="CX155" s="19"/>
      <c r="CY155" s="19"/>
      <c r="CZ155" s="19"/>
      <c r="DA155" s="19"/>
      <c r="DB155" s="19"/>
      <c r="DC155" s="19"/>
      <c r="DD155" s="19"/>
      <c r="DE155" s="19"/>
      <c r="DF155" s="19"/>
      <c r="DG155" s="19"/>
      <c r="DH155" s="19"/>
      <c r="DI155" s="19"/>
      <c r="DJ155" s="19"/>
      <c r="DK155" s="19"/>
      <c r="DL155" s="19"/>
      <c r="DM155" s="19"/>
      <c r="DN155" s="19">
        <f t="shared" si="49"/>
        <v>21319.05</v>
      </c>
      <c r="DO155" s="19">
        <f t="shared" si="49"/>
        <v>6282.2000000000007</v>
      </c>
      <c r="DP155" s="19">
        <f>+DP57*DP107</f>
        <v>1290.6500000000001</v>
      </c>
      <c r="DR155" s="42"/>
      <c r="EB155" s="23"/>
      <c r="EK155" s="35"/>
      <c r="EL155" s="35"/>
      <c r="EM155" s="35"/>
      <c r="EN155" s="35"/>
      <c r="EO155" s="35"/>
      <c r="EP155" s="35"/>
    </row>
    <row r="156" spans="1:146" s="34" customFormat="1" x14ac:dyDescent="0.5">
      <c r="A156"/>
      <c r="B156"/>
      <c r="C156" t="s">
        <v>329</v>
      </c>
      <c r="D156" s="51">
        <f t="shared" ref="D156:BO156" si="53">SUM(D110:D155)</f>
        <v>2504964.13</v>
      </c>
      <c r="E156" s="51">
        <f t="shared" si="53"/>
        <v>726537.9</v>
      </c>
      <c r="F156" s="51">
        <f t="shared" si="53"/>
        <v>3263038.0700000003</v>
      </c>
      <c r="G156" s="51">
        <f t="shared" si="53"/>
        <v>4432212.3900000006</v>
      </c>
      <c r="H156" s="51">
        <f t="shared" si="53"/>
        <v>3507653.9600000004</v>
      </c>
      <c r="I156" s="51">
        <f t="shared" si="53"/>
        <v>2834596.8</v>
      </c>
      <c r="J156" s="51">
        <f t="shared" si="53"/>
        <v>1838103.11</v>
      </c>
      <c r="K156" s="51">
        <f t="shared" si="53"/>
        <v>1499172.61</v>
      </c>
      <c r="L156" s="51">
        <f t="shared" si="53"/>
        <v>1997052.6</v>
      </c>
      <c r="M156" s="51">
        <f t="shared" si="53"/>
        <v>1721322.9500000002</v>
      </c>
      <c r="N156" s="51">
        <f t="shared" si="53"/>
        <v>4353929.3499999996</v>
      </c>
      <c r="O156" s="51">
        <f t="shared" si="53"/>
        <v>3122997.25</v>
      </c>
      <c r="P156" s="51">
        <f t="shared" si="53"/>
        <v>1865793.1300000001</v>
      </c>
      <c r="Q156" s="51">
        <f t="shared" si="53"/>
        <v>1862301.7899999998</v>
      </c>
      <c r="R156" s="51">
        <f t="shared" si="53"/>
        <v>2226291.5200000005</v>
      </c>
      <c r="S156" s="51">
        <f t="shared" si="53"/>
        <v>2398453.0499999998</v>
      </c>
      <c r="T156" s="51">
        <f t="shared" si="53"/>
        <v>2828887.29</v>
      </c>
      <c r="U156" s="51">
        <f t="shared" si="53"/>
        <v>2528135.4099999997</v>
      </c>
      <c r="V156" s="51">
        <f t="shared" si="53"/>
        <v>2442090.66</v>
      </c>
      <c r="W156" s="51">
        <f t="shared" si="53"/>
        <v>2288496.9099999997</v>
      </c>
      <c r="X156" s="51">
        <f t="shared" si="53"/>
        <v>2669066.44</v>
      </c>
      <c r="Y156" s="51">
        <f t="shared" si="53"/>
        <v>2507935.0100000002</v>
      </c>
      <c r="Z156" s="51">
        <f t="shared" si="53"/>
        <v>2609975.29</v>
      </c>
      <c r="AA156" s="51">
        <f t="shared" si="53"/>
        <v>3309849.9200000004</v>
      </c>
      <c r="AB156" s="51">
        <f t="shared" si="53"/>
        <v>2824985.8600000008</v>
      </c>
      <c r="AC156" s="51">
        <f t="shared" si="53"/>
        <v>3428271.5700000003</v>
      </c>
      <c r="AD156" s="51">
        <f t="shared" si="53"/>
        <v>5632155.8700000001</v>
      </c>
      <c r="AE156" s="51">
        <f t="shared" si="53"/>
        <v>4693307.1199999992</v>
      </c>
      <c r="AF156" s="51">
        <f t="shared" si="53"/>
        <v>4690457.6399999987</v>
      </c>
      <c r="AG156" s="51">
        <f t="shared" si="53"/>
        <v>3857982.8999999994</v>
      </c>
      <c r="AH156" s="51">
        <f t="shared" si="53"/>
        <v>2908092.8599999989</v>
      </c>
      <c r="AI156" s="51">
        <f t="shared" si="53"/>
        <v>2433991.0799999996</v>
      </c>
      <c r="AJ156" s="51">
        <f t="shared" si="53"/>
        <v>2770562.9310000003</v>
      </c>
      <c r="AK156" s="51">
        <f t="shared" si="53"/>
        <v>3687148.7899999991</v>
      </c>
      <c r="AL156" s="51">
        <f t="shared" si="53"/>
        <v>2992225.2499999995</v>
      </c>
      <c r="AM156" s="51">
        <f t="shared" si="53"/>
        <v>3682570.4509999999</v>
      </c>
      <c r="AN156" s="51">
        <f t="shared" si="53"/>
        <v>4052857.3119999999</v>
      </c>
      <c r="AO156" s="51">
        <f t="shared" si="53"/>
        <v>3603713.5900000003</v>
      </c>
      <c r="AP156" s="51">
        <f t="shared" si="53"/>
        <v>8057599.5500000007</v>
      </c>
      <c r="AQ156" s="51">
        <f t="shared" si="53"/>
        <v>5592264.3540000003</v>
      </c>
      <c r="AR156" s="51">
        <f t="shared" si="53"/>
        <v>5284844.58</v>
      </c>
      <c r="AS156" s="51">
        <f t="shared" si="53"/>
        <v>2701700.0249999994</v>
      </c>
      <c r="AT156" s="51">
        <f t="shared" si="53"/>
        <v>4290316.46</v>
      </c>
      <c r="AU156" s="51">
        <f t="shared" si="53"/>
        <v>3715196.07</v>
      </c>
      <c r="AV156" s="51">
        <f t="shared" si="53"/>
        <v>3889454.9599999995</v>
      </c>
      <c r="AW156" s="51">
        <f t="shared" si="53"/>
        <v>3643191.68</v>
      </c>
      <c r="AX156" s="51">
        <f t="shared" si="53"/>
        <v>4199880.8000000007</v>
      </c>
      <c r="AY156" s="51">
        <f t="shared" si="53"/>
        <v>4308844.3</v>
      </c>
      <c r="AZ156" s="51">
        <f t="shared" si="53"/>
        <v>4488302.5</v>
      </c>
      <c r="BA156" s="51">
        <f t="shared" si="53"/>
        <v>4409574</v>
      </c>
      <c r="BB156" s="51">
        <f t="shared" si="53"/>
        <v>4067816.8000000003</v>
      </c>
      <c r="BC156" s="51">
        <f t="shared" si="53"/>
        <v>4690984.2</v>
      </c>
      <c r="BD156" s="51">
        <f t="shared" si="53"/>
        <v>9782738.7200000007</v>
      </c>
      <c r="BE156" s="51">
        <f t="shared" si="53"/>
        <v>4636818.3000000007</v>
      </c>
      <c r="BF156" s="51">
        <f t="shared" si="53"/>
        <v>4102806</v>
      </c>
      <c r="BG156" s="51">
        <f t="shared" si="53"/>
        <v>4138810.0000000009</v>
      </c>
      <c r="BH156" s="51">
        <f t="shared" si="53"/>
        <v>4143010.0999999996</v>
      </c>
      <c r="BI156" s="51">
        <f t="shared" si="53"/>
        <v>4241881.1000000006</v>
      </c>
      <c r="BJ156" s="51">
        <f t="shared" si="53"/>
        <v>5261937.5</v>
      </c>
      <c r="BK156" s="51">
        <f t="shared" si="53"/>
        <v>5679256.5999999996</v>
      </c>
      <c r="BL156" s="51">
        <f t="shared" si="53"/>
        <v>5976730.5</v>
      </c>
      <c r="BM156" s="51">
        <f t="shared" si="53"/>
        <v>5710658</v>
      </c>
      <c r="BN156" s="51">
        <f t="shared" si="53"/>
        <v>6264386.3999999994</v>
      </c>
      <c r="BO156" s="51">
        <f t="shared" si="53"/>
        <v>0</v>
      </c>
      <c r="BP156" s="51">
        <f t="shared" ref="BP156:DN156" si="54">SUM(BP110:BP155)</f>
        <v>6478401.3999999994</v>
      </c>
      <c r="BQ156" s="51">
        <f t="shared" si="54"/>
        <v>7057499.9999999991</v>
      </c>
      <c r="BR156" s="51">
        <f t="shared" si="54"/>
        <v>9452018.4999999981</v>
      </c>
      <c r="BS156" s="51">
        <f t="shared" si="54"/>
        <v>5187899</v>
      </c>
      <c r="BT156" s="51">
        <f t="shared" si="54"/>
        <v>4194590.8</v>
      </c>
      <c r="BU156" s="51">
        <f t="shared" si="54"/>
        <v>4148417</v>
      </c>
      <c r="BV156" s="51">
        <f t="shared" si="54"/>
        <v>5368052</v>
      </c>
      <c r="BW156" s="51">
        <f t="shared" si="54"/>
        <v>4756509.5</v>
      </c>
      <c r="BX156" s="51">
        <f t="shared" si="54"/>
        <v>4445109.9000000004</v>
      </c>
      <c r="BY156" s="51">
        <f t="shared" si="54"/>
        <v>5293856.5</v>
      </c>
      <c r="BZ156" s="51">
        <f t="shared" si="54"/>
        <v>4938420.1500000004</v>
      </c>
      <c r="CA156" s="51">
        <f t="shared" si="54"/>
        <v>6134340.9000000004</v>
      </c>
      <c r="CB156" s="51">
        <f t="shared" si="54"/>
        <v>6749242.6319999993</v>
      </c>
      <c r="CC156" s="51">
        <f t="shared" si="54"/>
        <v>6628332.3090000004</v>
      </c>
      <c r="CD156" s="51">
        <f t="shared" si="54"/>
        <v>6730490.2539999997</v>
      </c>
      <c r="CE156" s="51">
        <f t="shared" si="54"/>
        <v>5325407.6250000009</v>
      </c>
      <c r="CF156" s="51">
        <f t="shared" si="54"/>
        <v>4723520.1780000003</v>
      </c>
      <c r="CG156" s="51">
        <f t="shared" si="54"/>
        <v>5564941.9219999993</v>
      </c>
      <c r="CH156" s="51">
        <f t="shared" si="54"/>
        <v>5374965.7490000008</v>
      </c>
      <c r="CI156" s="51">
        <f t="shared" si="54"/>
        <v>4235185.4809999997</v>
      </c>
      <c r="CJ156" s="51">
        <f t="shared" si="54"/>
        <v>5388174.0750000002</v>
      </c>
      <c r="CK156" s="51">
        <f t="shared" si="54"/>
        <v>5276140.1510000005</v>
      </c>
      <c r="CL156" s="51">
        <f t="shared" si="54"/>
        <v>5189157.9000000004</v>
      </c>
      <c r="CM156" s="51">
        <f t="shared" si="54"/>
        <v>4954796.4000000004</v>
      </c>
      <c r="CN156" s="51">
        <f t="shared" si="54"/>
        <v>7472501.2000000002</v>
      </c>
      <c r="CO156" s="51">
        <f t="shared" si="54"/>
        <v>8250018.0900000008</v>
      </c>
      <c r="CP156" s="51">
        <f t="shared" si="54"/>
        <v>6368955.8099999996</v>
      </c>
      <c r="CQ156" s="51">
        <f t="shared" si="54"/>
        <v>5991902.0899999999</v>
      </c>
      <c r="CR156" s="51">
        <f t="shared" si="54"/>
        <v>4472875.959999999</v>
      </c>
      <c r="CS156" s="51">
        <f t="shared" si="54"/>
        <v>4244421.46</v>
      </c>
      <c r="CT156" s="51">
        <f t="shared" si="54"/>
        <v>4303158.2700000005</v>
      </c>
      <c r="CU156" s="51">
        <f t="shared" si="54"/>
        <v>3895327.07</v>
      </c>
      <c r="CV156" s="51">
        <f t="shared" si="54"/>
        <v>4250731.5999999996</v>
      </c>
      <c r="CW156" s="51">
        <f t="shared" si="54"/>
        <v>4943236</v>
      </c>
      <c r="CX156" s="51">
        <f t="shared" si="54"/>
        <v>5935632</v>
      </c>
      <c r="CY156" s="51">
        <f t="shared" si="54"/>
        <v>3815803.1000000006</v>
      </c>
      <c r="CZ156" s="51">
        <f t="shared" si="54"/>
        <v>6173792.5</v>
      </c>
      <c r="DA156" s="51">
        <f t="shared" si="54"/>
        <v>8825169.811999999</v>
      </c>
      <c r="DB156" s="51">
        <f t="shared" si="54"/>
        <v>6581773.4840000002</v>
      </c>
      <c r="DC156" s="51">
        <f t="shared" si="54"/>
        <v>5650170.1519999998</v>
      </c>
      <c r="DD156" s="51">
        <f t="shared" si="54"/>
        <v>4628705.9000000013</v>
      </c>
      <c r="DE156" s="51">
        <f t="shared" si="54"/>
        <v>4165859.8780000005</v>
      </c>
      <c r="DF156" s="51">
        <f t="shared" si="54"/>
        <v>4735673.7699999996</v>
      </c>
      <c r="DG156" s="51">
        <f t="shared" si="54"/>
        <v>3016568.32</v>
      </c>
      <c r="DH156" s="51">
        <f t="shared" si="54"/>
        <v>4743804.0599999996</v>
      </c>
      <c r="DI156" s="51">
        <f t="shared" si="54"/>
        <v>4144910.4180000001</v>
      </c>
      <c r="DJ156" s="51">
        <f t="shared" si="54"/>
        <v>6135468.2000000002</v>
      </c>
      <c r="DK156" s="51">
        <f t="shared" si="54"/>
        <v>6385617.419999999</v>
      </c>
      <c r="DL156" s="51">
        <f t="shared" si="54"/>
        <v>6994565.0999999996</v>
      </c>
      <c r="DM156" s="51">
        <f t="shared" si="54"/>
        <v>7120157.8600000003</v>
      </c>
      <c r="DN156" s="51">
        <f t="shared" si="54"/>
        <v>7670144.1689999998</v>
      </c>
      <c r="DO156" s="51">
        <f>SUM(DO110:DO155)</f>
        <v>5980090.0420000013</v>
      </c>
      <c r="DP156" s="51">
        <f>SUM(DP110:DP155)</f>
        <v>4060297.8920000005</v>
      </c>
      <c r="DR156" s="52">
        <f>SUM(D156:DQ156)</f>
        <v>530428986.21599984</v>
      </c>
      <c r="EB156" s="23"/>
      <c r="EK156" s="35"/>
      <c r="EL156" s="35"/>
      <c r="EM156" s="35"/>
      <c r="EN156" s="35"/>
      <c r="EO156" s="35"/>
      <c r="EP156" s="35"/>
    </row>
    <row r="157" spans="1:146" s="34" customFormat="1" x14ac:dyDescent="0.5">
      <c r="A157"/>
      <c r="B157"/>
      <c r="C157" t="s">
        <v>330</v>
      </c>
      <c r="D157" s="21">
        <v>1.4E-2</v>
      </c>
      <c r="E157" s="21">
        <v>1.2999999999999999E-2</v>
      </c>
      <c r="F157" s="21">
        <v>1.2E-2</v>
      </c>
      <c r="G157" s="21">
        <v>1.2E-2</v>
      </c>
      <c r="H157" s="21">
        <v>1.2E-2</v>
      </c>
      <c r="I157" s="21">
        <v>1.2E-2</v>
      </c>
      <c r="J157" s="21">
        <v>1.2E-2</v>
      </c>
      <c r="K157" s="21">
        <v>1.2E-2</v>
      </c>
      <c r="L157" s="21">
        <v>1.2E-2</v>
      </c>
      <c r="M157" s="21">
        <v>1.2E-2</v>
      </c>
      <c r="N157" s="21">
        <v>1.2E-2</v>
      </c>
      <c r="O157" s="21">
        <v>1.2E-2</v>
      </c>
      <c r="P157" s="21">
        <v>1.2E-2</v>
      </c>
      <c r="Q157" s="21">
        <v>1.2E-2</v>
      </c>
      <c r="R157" s="21">
        <v>1.2E-2</v>
      </c>
      <c r="S157" s="21">
        <v>1.2E-2</v>
      </c>
      <c r="T157" s="21">
        <v>1.2E-2</v>
      </c>
      <c r="U157" s="21">
        <v>1.2E-2</v>
      </c>
      <c r="V157" s="21">
        <v>1.2E-2</v>
      </c>
      <c r="W157" s="21">
        <v>1.2E-2</v>
      </c>
      <c r="X157" s="21">
        <v>1.2E-2</v>
      </c>
      <c r="Y157" s="21">
        <v>1.2E-2</v>
      </c>
      <c r="Z157" s="21">
        <v>1.2E-2</v>
      </c>
      <c r="AA157" s="21">
        <v>1.2E-2</v>
      </c>
      <c r="AB157" s="21">
        <v>1.2E-2</v>
      </c>
      <c r="AC157" s="21">
        <v>1.2E-2</v>
      </c>
      <c r="AD157" s="21">
        <v>1.2E-2</v>
      </c>
      <c r="AE157" s="21">
        <v>1.2E-2</v>
      </c>
      <c r="AF157" s="21">
        <v>1.2E-2</v>
      </c>
      <c r="AG157" s="21">
        <v>1.2E-2</v>
      </c>
      <c r="AH157" s="21">
        <v>1.2E-2</v>
      </c>
      <c r="AI157" s="21">
        <v>1.2E-2</v>
      </c>
      <c r="AJ157" s="21">
        <v>1.2E-2</v>
      </c>
      <c r="AK157" s="21">
        <v>1.2E-2</v>
      </c>
      <c r="AL157" s="21">
        <v>1.2E-2</v>
      </c>
      <c r="AM157" s="21">
        <v>1.2E-2</v>
      </c>
      <c r="AN157" s="21">
        <v>1.2E-2</v>
      </c>
      <c r="AO157" s="21">
        <v>1.2E-2</v>
      </c>
      <c r="AP157" s="21">
        <v>1.2E-2</v>
      </c>
      <c r="AQ157" s="21">
        <v>1.2E-2</v>
      </c>
      <c r="AR157" s="21">
        <v>1.2E-2</v>
      </c>
      <c r="AS157" s="21">
        <v>1.2E-2</v>
      </c>
      <c r="AT157" s="21">
        <v>1.2E-2</v>
      </c>
      <c r="AU157" s="21">
        <v>1.2E-2</v>
      </c>
      <c r="AV157" s="21">
        <v>1.2E-2</v>
      </c>
      <c r="AW157" s="21">
        <v>1.2E-2</v>
      </c>
      <c r="AX157" s="21">
        <v>1.2E-2</v>
      </c>
      <c r="AY157" s="21">
        <v>1.2E-2</v>
      </c>
      <c r="AZ157" s="21">
        <v>1.2E-2</v>
      </c>
      <c r="BA157" s="21">
        <v>1.2E-2</v>
      </c>
      <c r="BB157" s="21">
        <v>1.2E-2</v>
      </c>
      <c r="BC157" s="21">
        <v>1.2E-2</v>
      </c>
      <c r="BD157" s="21">
        <v>1.2E-2</v>
      </c>
      <c r="BE157" s="21">
        <v>1.2E-2</v>
      </c>
      <c r="BF157" s="21">
        <v>1.2E-2</v>
      </c>
      <c r="BG157" s="21">
        <v>1.2E-2</v>
      </c>
      <c r="BH157" s="21">
        <v>1.2E-2</v>
      </c>
      <c r="BI157" s="21">
        <v>1.2E-2</v>
      </c>
      <c r="BJ157" s="21">
        <v>1.2E-2</v>
      </c>
      <c r="BK157" s="21">
        <v>1.2E-2</v>
      </c>
      <c r="BL157" s="21">
        <v>1.2E-2</v>
      </c>
      <c r="BM157" s="21">
        <v>1.2E-2</v>
      </c>
      <c r="BN157" s="21">
        <v>1.2E-2</v>
      </c>
      <c r="BO157" s="21">
        <v>1.2E-2</v>
      </c>
      <c r="BP157" s="21">
        <v>1.2E-2</v>
      </c>
      <c r="BQ157" s="21">
        <v>1.2E-2</v>
      </c>
      <c r="BR157" s="21">
        <v>1.2E-2</v>
      </c>
      <c r="BS157" s="21">
        <v>1.2E-2</v>
      </c>
      <c r="BT157" s="21">
        <v>1.2E-2</v>
      </c>
      <c r="BU157" s="21">
        <v>1.2E-2</v>
      </c>
      <c r="BV157" s="21">
        <v>1.2E-2</v>
      </c>
      <c r="BW157" s="21">
        <v>1.2E-2</v>
      </c>
      <c r="BX157" s="21">
        <v>1.2E-2</v>
      </c>
      <c r="BY157" s="21">
        <v>1.2E-2</v>
      </c>
      <c r="BZ157" s="21">
        <v>1.2E-2</v>
      </c>
      <c r="CA157" s="21">
        <v>1.2E-2</v>
      </c>
      <c r="CB157" s="21">
        <v>1.2E-2</v>
      </c>
      <c r="CC157" s="21">
        <v>1.2E-2</v>
      </c>
      <c r="CD157" s="21">
        <v>1.2E-2</v>
      </c>
      <c r="CE157" s="21">
        <v>1.2E-2</v>
      </c>
      <c r="CF157" s="21">
        <v>1.2E-2</v>
      </c>
      <c r="CG157" s="21">
        <v>1.2E-2</v>
      </c>
      <c r="CH157" s="21">
        <v>1.2E-2</v>
      </c>
      <c r="CI157" s="21">
        <v>1.2E-2</v>
      </c>
      <c r="CJ157" s="21">
        <v>1.2E-2</v>
      </c>
      <c r="CK157" s="21">
        <v>1.2E-2</v>
      </c>
      <c r="CL157" s="21">
        <v>1.2E-2</v>
      </c>
      <c r="CM157" s="21">
        <v>1.2E-2</v>
      </c>
      <c r="CN157" s="21">
        <v>1.2E-2</v>
      </c>
      <c r="CO157" s="21">
        <v>1.2E-2</v>
      </c>
      <c r="CP157" s="21">
        <v>1.2E-2</v>
      </c>
      <c r="CQ157" s="21">
        <v>1.2E-2</v>
      </c>
      <c r="CR157" s="21">
        <v>1.2E-2</v>
      </c>
      <c r="CS157" s="21">
        <v>1.2E-2</v>
      </c>
      <c r="CT157" s="21">
        <v>1.2E-2</v>
      </c>
      <c r="CU157" s="21">
        <v>1.2E-2</v>
      </c>
      <c r="CV157" s="21">
        <v>1.2E-2</v>
      </c>
      <c r="CW157" s="21">
        <v>1.2E-2</v>
      </c>
      <c r="CX157" s="21">
        <v>1.2E-2</v>
      </c>
      <c r="CY157" s="21">
        <v>1.2E-2</v>
      </c>
      <c r="CZ157" s="21">
        <v>1.2E-2</v>
      </c>
      <c r="DA157" s="21">
        <v>1.2E-2</v>
      </c>
      <c r="DB157" s="21">
        <v>1.2E-2</v>
      </c>
      <c r="DC157" s="21">
        <v>1.2E-2</v>
      </c>
      <c r="DD157" s="21">
        <v>1.2E-2</v>
      </c>
      <c r="DE157" s="21">
        <v>1.2E-2</v>
      </c>
      <c r="DF157" s="21">
        <v>1.2E-2</v>
      </c>
      <c r="DG157" s="21">
        <v>1.2E-2</v>
      </c>
      <c r="DH157" s="21">
        <v>1.2E-2</v>
      </c>
      <c r="DI157" s="21">
        <v>1.2E-2</v>
      </c>
      <c r="DJ157" s="21">
        <v>1.2E-2</v>
      </c>
      <c r="DK157" s="21">
        <v>1.2E-2</v>
      </c>
      <c r="DL157" s="21">
        <v>1.4E-2</v>
      </c>
      <c r="DM157" s="21">
        <v>1.4E-2</v>
      </c>
      <c r="DN157" s="21">
        <v>1.4E-2</v>
      </c>
      <c r="DO157" s="21">
        <v>1.4E-2</v>
      </c>
      <c r="DP157" s="21">
        <v>1.4E-2</v>
      </c>
      <c r="EB157" s="23"/>
      <c r="EK157" s="35"/>
      <c r="EL157" s="35"/>
      <c r="EM157" s="35"/>
      <c r="EN157" s="35"/>
      <c r="EO157" s="35"/>
      <c r="EP157" s="35"/>
    </row>
    <row r="158" spans="1:146" s="34" customFormat="1" x14ac:dyDescent="0.5">
      <c r="A158"/>
      <c r="B158"/>
      <c r="C158" t="s">
        <v>331</v>
      </c>
      <c r="D158" s="22">
        <f>+D156*D157</f>
        <v>35069.497819999997</v>
      </c>
      <c r="E158" s="22">
        <f t="shared" ref="E158:BP158" si="55">+E156*E157</f>
        <v>9444.9927000000007</v>
      </c>
      <c r="F158" s="22">
        <f t="shared" si="55"/>
        <v>39156.456840000006</v>
      </c>
      <c r="G158" s="22">
        <f t="shared" si="55"/>
        <v>53186.548680000007</v>
      </c>
      <c r="H158" s="22">
        <f t="shared" si="55"/>
        <v>42091.847520000003</v>
      </c>
      <c r="I158" s="22">
        <f t="shared" si="55"/>
        <v>34015.161599999999</v>
      </c>
      <c r="J158" s="22">
        <f t="shared" si="55"/>
        <v>22057.23732</v>
      </c>
      <c r="K158" s="22">
        <f t="shared" si="55"/>
        <v>17990.071320000003</v>
      </c>
      <c r="L158" s="22">
        <f t="shared" si="55"/>
        <v>23964.6312</v>
      </c>
      <c r="M158" s="22">
        <f t="shared" si="55"/>
        <v>20655.875400000004</v>
      </c>
      <c r="N158" s="22">
        <f t="shared" si="55"/>
        <v>52247.152199999997</v>
      </c>
      <c r="O158" s="22">
        <f t="shared" si="55"/>
        <v>37475.967000000004</v>
      </c>
      <c r="P158" s="22">
        <f t="shared" si="55"/>
        <v>22389.51756</v>
      </c>
      <c r="Q158" s="22">
        <f t="shared" si="55"/>
        <v>22347.621479999998</v>
      </c>
      <c r="R158" s="22">
        <f t="shared" si="55"/>
        <v>26715.498240000008</v>
      </c>
      <c r="S158" s="22">
        <f t="shared" si="55"/>
        <v>28781.436599999997</v>
      </c>
      <c r="T158" s="22">
        <f t="shared" si="55"/>
        <v>33946.64748</v>
      </c>
      <c r="U158" s="22">
        <f t="shared" si="55"/>
        <v>30337.624919999998</v>
      </c>
      <c r="V158" s="22">
        <f t="shared" si="55"/>
        <v>29305.087920000002</v>
      </c>
      <c r="W158" s="22">
        <f t="shared" si="55"/>
        <v>27461.962919999998</v>
      </c>
      <c r="X158" s="22">
        <f t="shared" si="55"/>
        <v>32028.797279999999</v>
      </c>
      <c r="Y158" s="22">
        <f t="shared" si="55"/>
        <v>30095.220120000002</v>
      </c>
      <c r="Z158" s="22">
        <f t="shared" si="55"/>
        <v>31319.70348</v>
      </c>
      <c r="AA158" s="22">
        <f t="shared" si="55"/>
        <v>39718.199040000007</v>
      </c>
      <c r="AB158" s="22">
        <f t="shared" si="55"/>
        <v>33899.830320000008</v>
      </c>
      <c r="AC158" s="22">
        <f t="shared" si="55"/>
        <v>41139.258840000002</v>
      </c>
      <c r="AD158" s="22">
        <f t="shared" si="55"/>
        <v>67585.870439999999</v>
      </c>
      <c r="AE158" s="22">
        <f t="shared" si="55"/>
        <v>56319.685439999994</v>
      </c>
      <c r="AF158" s="22">
        <f t="shared" si="55"/>
        <v>56285.491679999985</v>
      </c>
      <c r="AG158" s="22">
        <f t="shared" si="55"/>
        <v>46295.794799999996</v>
      </c>
      <c r="AH158" s="22">
        <f t="shared" si="55"/>
        <v>34897.114319999986</v>
      </c>
      <c r="AI158" s="22">
        <f t="shared" si="55"/>
        <v>29207.892959999997</v>
      </c>
      <c r="AJ158" s="22">
        <f t="shared" si="55"/>
        <v>33246.755172000005</v>
      </c>
      <c r="AK158" s="22">
        <f t="shared" si="55"/>
        <v>44245.785479999991</v>
      </c>
      <c r="AL158" s="22">
        <f t="shared" si="55"/>
        <v>35906.702999999994</v>
      </c>
      <c r="AM158" s="22">
        <f t="shared" si="55"/>
        <v>44190.845412000002</v>
      </c>
      <c r="AN158" s="22">
        <f t="shared" si="55"/>
        <v>48634.287744000001</v>
      </c>
      <c r="AO158" s="22">
        <f t="shared" si="55"/>
        <v>43244.563080000007</v>
      </c>
      <c r="AP158" s="22">
        <f t="shared" si="55"/>
        <v>96691.194600000017</v>
      </c>
      <c r="AQ158" s="22">
        <f t="shared" si="55"/>
        <v>67107.172248000003</v>
      </c>
      <c r="AR158" s="22">
        <f t="shared" si="55"/>
        <v>63418.134960000003</v>
      </c>
      <c r="AS158" s="22">
        <f t="shared" si="55"/>
        <v>32420.400299999994</v>
      </c>
      <c r="AT158" s="22">
        <f t="shared" si="55"/>
        <v>51483.79752</v>
      </c>
      <c r="AU158" s="22">
        <f t="shared" si="55"/>
        <v>44582.35284</v>
      </c>
      <c r="AV158" s="22">
        <f t="shared" si="55"/>
        <v>46673.459519999997</v>
      </c>
      <c r="AW158" s="22">
        <f t="shared" si="55"/>
        <v>43718.300160000006</v>
      </c>
      <c r="AX158" s="22">
        <f t="shared" si="55"/>
        <v>50398.56960000001</v>
      </c>
      <c r="AY158" s="22">
        <f t="shared" si="55"/>
        <v>51706.131600000001</v>
      </c>
      <c r="AZ158" s="22">
        <f t="shared" si="55"/>
        <v>53859.630000000005</v>
      </c>
      <c r="BA158" s="22">
        <f t="shared" si="55"/>
        <v>52914.887999999999</v>
      </c>
      <c r="BB158" s="22">
        <f t="shared" si="55"/>
        <v>48813.801600000006</v>
      </c>
      <c r="BC158" s="22">
        <f t="shared" si="55"/>
        <v>56291.810400000002</v>
      </c>
      <c r="BD158" s="22">
        <f t="shared" si="55"/>
        <v>117392.86464000001</v>
      </c>
      <c r="BE158" s="22">
        <f t="shared" si="55"/>
        <v>55641.81960000001</v>
      </c>
      <c r="BF158" s="22">
        <f t="shared" si="55"/>
        <v>49233.671999999999</v>
      </c>
      <c r="BG158" s="22">
        <f t="shared" si="55"/>
        <v>49665.720000000016</v>
      </c>
      <c r="BH158" s="22">
        <f t="shared" si="55"/>
        <v>49716.121199999994</v>
      </c>
      <c r="BI158" s="22">
        <f t="shared" si="55"/>
        <v>50902.573200000006</v>
      </c>
      <c r="BJ158" s="22">
        <f t="shared" si="55"/>
        <v>63143.25</v>
      </c>
      <c r="BK158" s="22">
        <f t="shared" si="55"/>
        <v>68151.079199999993</v>
      </c>
      <c r="BL158" s="22">
        <f t="shared" si="55"/>
        <v>71720.766000000003</v>
      </c>
      <c r="BM158" s="22">
        <f t="shared" si="55"/>
        <v>68527.896000000008</v>
      </c>
      <c r="BN158" s="22">
        <f t="shared" si="55"/>
        <v>75172.636799999993</v>
      </c>
      <c r="BO158" s="22">
        <f t="shared" si="55"/>
        <v>0</v>
      </c>
      <c r="BP158" s="22">
        <f t="shared" si="55"/>
        <v>77740.816800000001</v>
      </c>
      <c r="BQ158" s="22">
        <f t="shared" ref="BQ158:DM158" si="56">+BQ156*BQ157</f>
        <v>84689.999999999985</v>
      </c>
      <c r="BR158" s="22">
        <f t="shared" si="56"/>
        <v>113424.22199999998</v>
      </c>
      <c r="BS158" s="22">
        <f t="shared" si="56"/>
        <v>62254.788</v>
      </c>
      <c r="BT158" s="22">
        <f t="shared" si="56"/>
        <v>50335.089599999999</v>
      </c>
      <c r="BU158" s="22">
        <f t="shared" si="56"/>
        <v>49781.004000000001</v>
      </c>
      <c r="BV158" s="22">
        <f t="shared" si="56"/>
        <v>64416.624000000003</v>
      </c>
      <c r="BW158" s="22">
        <f t="shared" si="56"/>
        <v>57078.114000000001</v>
      </c>
      <c r="BX158" s="22">
        <f t="shared" si="56"/>
        <v>53341.318800000008</v>
      </c>
      <c r="BY158" s="22">
        <f t="shared" si="56"/>
        <v>63526.277999999998</v>
      </c>
      <c r="BZ158" s="22">
        <f t="shared" si="56"/>
        <v>59261.041800000006</v>
      </c>
      <c r="CA158" s="22">
        <f t="shared" si="56"/>
        <v>73612.090800000005</v>
      </c>
      <c r="CB158" s="22">
        <f t="shared" si="56"/>
        <v>80990.911583999987</v>
      </c>
      <c r="CC158" s="22">
        <f t="shared" si="56"/>
        <v>79539.987708000001</v>
      </c>
      <c r="CD158" s="22">
        <f t="shared" si="56"/>
        <v>80765.883048000003</v>
      </c>
      <c r="CE158" s="22">
        <f t="shared" si="56"/>
        <v>63904.891500000012</v>
      </c>
      <c r="CF158" s="22">
        <f t="shared" si="56"/>
        <v>56682.242136000008</v>
      </c>
      <c r="CG158" s="22">
        <f t="shared" si="56"/>
        <v>66779.303063999992</v>
      </c>
      <c r="CH158" s="22">
        <f t="shared" si="56"/>
        <v>64499.58898800001</v>
      </c>
      <c r="CI158" s="22">
        <f t="shared" si="56"/>
        <v>50822.225771999998</v>
      </c>
      <c r="CJ158" s="22">
        <f t="shared" si="56"/>
        <v>64658.088900000002</v>
      </c>
      <c r="CK158" s="22">
        <f t="shared" si="56"/>
        <v>63313.68181200001</v>
      </c>
      <c r="CL158" s="22">
        <f t="shared" si="56"/>
        <v>62269.894800000009</v>
      </c>
      <c r="CM158" s="22">
        <f t="shared" si="56"/>
        <v>59457.556800000006</v>
      </c>
      <c r="CN158" s="22">
        <f t="shared" si="56"/>
        <v>89670.0144</v>
      </c>
      <c r="CO158" s="22">
        <f t="shared" si="56"/>
        <v>99000.217080000017</v>
      </c>
      <c r="CP158" s="22">
        <f t="shared" si="56"/>
        <v>76427.469719999994</v>
      </c>
      <c r="CQ158" s="22">
        <f t="shared" si="56"/>
        <v>71902.825079999995</v>
      </c>
      <c r="CR158" s="22">
        <f t="shared" si="56"/>
        <v>53674.511519999993</v>
      </c>
      <c r="CS158" s="22">
        <f t="shared" si="56"/>
        <v>50933.057520000002</v>
      </c>
      <c r="CT158" s="22">
        <f t="shared" si="56"/>
        <v>51637.899240000006</v>
      </c>
      <c r="CU158" s="22">
        <f t="shared" si="56"/>
        <v>46743.92484</v>
      </c>
      <c r="CV158" s="22">
        <f t="shared" si="56"/>
        <v>51008.779199999997</v>
      </c>
      <c r="CW158" s="22">
        <f t="shared" si="56"/>
        <v>59318.832000000002</v>
      </c>
      <c r="CX158" s="22">
        <f t="shared" si="56"/>
        <v>71227.584000000003</v>
      </c>
      <c r="CY158" s="22">
        <f t="shared" si="56"/>
        <v>45789.637200000005</v>
      </c>
      <c r="CZ158" s="22">
        <f t="shared" si="56"/>
        <v>74085.509999999995</v>
      </c>
      <c r="DA158" s="22">
        <f t="shared" si="56"/>
        <v>105902.03774399999</v>
      </c>
      <c r="DB158" s="22">
        <f t="shared" si="56"/>
        <v>78981.281808</v>
      </c>
      <c r="DC158" s="22">
        <f t="shared" si="56"/>
        <v>67802.041824</v>
      </c>
      <c r="DD158" s="22">
        <f t="shared" si="56"/>
        <v>55544.470800000017</v>
      </c>
      <c r="DE158" s="22">
        <f t="shared" si="56"/>
        <v>49990.318536000006</v>
      </c>
      <c r="DF158" s="22">
        <f t="shared" si="56"/>
        <v>56828.085239999993</v>
      </c>
      <c r="DG158" s="22">
        <f t="shared" si="56"/>
        <v>36198.819839999996</v>
      </c>
      <c r="DH158" s="22">
        <f t="shared" si="56"/>
        <v>56925.648719999997</v>
      </c>
      <c r="DI158" s="22">
        <f t="shared" si="56"/>
        <v>49738.925016000001</v>
      </c>
      <c r="DJ158" s="22">
        <f t="shared" si="56"/>
        <v>73625.618400000007</v>
      </c>
      <c r="DK158" s="22">
        <f t="shared" si="56"/>
        <v>76627.409039999984</v>
      </c>
      <c r="DL158" s="22">
        <f t="shared" si="56"/>
        <v>97923.911399999997</v>
      </c>
      <c r="DM158" s="22">
        <f t="shared" si="56"/>
        <v>99682.210040000005</v>
      </c>
      <c r="DN158" s="22">
        <f>+DN156*DN157</f>
        <v>107382.018366</v>
      </c>
      <c r="DO158" s="22">
        <f>+DO156*DO157</f>
        <v>83721.260588000019</v>
      </c>
      <c r="DP158" s="22">
        <f>+DP156*DP157</f>
        <v>56844.170488000011</v>
      </c>
      <c r="DR158" s="35">
        <f>SUM(D158:DQ158)</f>
        <v>6434534.8108780012</v>
      </c>
      <c r="EB158" s="23"/>
      <c r="EK158" s="35"/>
      <c r="EL158" s="35"/>
      <c r="EM158" s="35"/>
      <c r="EN158" s="35"/>
      <c r="EO158" s="35"/>
      <c r="EP158" s="35"/>
    </row>
    <row r="159" spans="1:146" s="34" customFormat="1" x14ac:dyDescent="0.5">
      <c r="A159"/>
      <c r="B159"/>
      <c r="C15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c r="CS159" s="19"/>
      <c r="CT159" s="19"/>
      <c r="CU159" s="19"/>
      <c r="CV159" s="19"/>
      <c r="CW159" s="19"/>
      <c r="CX159" s="19"/>
      <c r="CY159" s="19"/>
      <c r="CZ159" s="19"/>
      <c r="DA159" s="19"/>
      <c r="DB159" s="19"/>
      <c r="DC159" s="19"/>
      <c r="DD159" s="19"/>
      <c r="DE159" s="19"/>
      <c r="DF159" s="19"/>
      <c r="DG159" s="19"/>
      <c r="DH159" s="19"/>
      <c r="DI159" s="19"/>
      <c r="DJ159" s="19"/>
      <c r="DK159" s="19"/>
      <c r="DL159" s="19"/>
      <c r="DM159" s="19"/>
      <c r="DN159" s="19"/>
      <c r="DO159" s="19"/>
      <c r="DP159" s="19"/>
      <c r="DR159" s="35"/>
      <c r="EB159" s="23"/>
      <c r="EK159" s="35"/>
      <c r="EL159" s="35"/>
      <c r="EM159" s="35"/>
      <c r="EN159" s="35"/>
      <c r="EO159" s="35"/>
      <c r="EP159" s="35"/>
    </row>
    <row r="160" spans="1:146" s="34" customFormat="1" x14ac:dyDescent="0.5">
      <c r="A160"/>
      <c r="B160"/>
      <c r="C160"/>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c r="DJ160" s="19"/>
      <c r="DK160" s="19"/>
      <c r="DL160" s="19"/>
      <c r="DM160" s="19"/>
      <c r="DN160" s="19"/>
      <c r="DO160" s="19"/>
      <c r="DP160" s="19"/>
      <c r="DR160" s="35"/>
      <c r="EB160" s="23"/>
      <c r="EK160" s="35"/>
      <c r="EL160" s="35"/>
      <c r="EM160" s="35"/>
      <c r="EN160" s="35"/>
      <c r="EO160" s="35"/>
      <c r="EP160" s="35"/>
    </row>
    <row r="161" spans="1:146" s="34" customFormat="1" ht="14.7" thickBot="1" x14ac:dyDescent="0.55000000000000004">
      <c r="A161"/>
      <c r="B161"/>
      <c r="C161" t="s">
        <v>77</v>
      </c>
      <c r="D161" s="20">
        <f>+D156+D158</f>
        <v>2540033.6278200001</v>
      </c>
      <c r="E161" s="20">
        <f t="shared" ref="E161:BK161" si="57">+E156+E158</f>
        <v>735982.89269999997</v>
      </c>
      <c r="F161" s="20">
        <f t="shared" si="57"/>
        <v>3302194.5268400004</v>
      </c>
      <c r="G161" s="20">
        <f t="shared" si="57"/>
        <v>4485398.9386800006</v>
      </c>
      <c r="H161" s="20">
        <f t="shared" si="57"/>
        <v>3549745.8075200003</v>
      </c>
      <c r="I161" s="20">
        <f t="shared" si="57"/>
        <v>2868611.9616</v>
      </c>
      <c r="J161" s="20">
        <f t="shared" si="57"/>
        <v>1860160.3473200002</v>
      </c>
      <c r="K161" s="20">
        <f t="shared" si="57"/>
        <v>1517162.6813200002</v>
      </c>
      <c r="L161" s="20">
        <f t="shared" si="57"/>
        <v>2021017.2312</v>
      </c>
      <c r="M161" s="20">
        <f t="shared" si="57"/>
        <v>1741978.8254000002</v>
      </c>
      <c r="N161" s="20">
        <f t="shared" si="57"/>
        <v>4406176.5022</v>
      </c>
      <c r="O161" s="20">
        <f t="shared" si="57"/>
        <v>3160473.2170000002</v>
      </c>
      <c r="P161" s="20">
        <f t="shared" si="57"/>
        <v>1888182.6475600002</v>
      </c>
      <c r="Q161" s="20">
        <f t="shared" si="57"/>
        <v>1884649.4114799998</v>
      </c>
      <c r="R161" s="20">
        <f t="shared" si="57"/>
        <v>2253007.0182400006</v>
      </c>
      <c r="S161" s="20">
        <f t="shared" si="57"/>
        <v>2427234.4865999999</v>
      </c>
      <c r="T161" s="20">
        <f t="shared" si="57"/>
        <v>2862833.9374799998</v>
      </c>
      <c r="U161" s="20">
        <f t="shared" si="57"/>
        <v>2558473.0349199995</v>
      </c>
      <c r="V161" s="20">
        <f t="shared" si="57"/>
        <v>2471395.74792</v>
      </c>
      <c r="W161" s="20">
        <f t="shared" si="57"/>
        <v>2315958.8729199995</v>
      </c>
      <c r="X161" s="20">
        <f t="shared" si="57"/>
        <v>2701095.23728</v>
      </c>
      <c r="Y161" s="20">
        <f t="shared" si="57"/>
        <v>2538030.2301200004</v>
      </c>
      <c r="Z161" s="20">
        <f t="shared" si="57"/>
        <v>2641294.9934800002</v>
      </c>
      <c r="AA161" s="20">
        <f t="shared" si="57"/>
        <v>3349568.1190400003</v>
      </c>
      <c r="AB161" s="20">
        <f t="shared" si="57"/>
        <v>2858885.690320001</v>
      </c>
      <c r="AC161" s="20">
        <f t="shared" si="57"/>
        <v>3469410.8288400001</v>
      </c>
      <c r="AD161" s="20">
        <f t="shared" si="57"/>
        <v>5699741.7404399998</v>
      </c>
      <c r="AE161" s="20">
        <f t="shared" si="57"/>
        <v>4749626.8054399993</v>
      </c>
      <c r="AF161" s="20">
        <f t="shared" si="57"/>
        <v>4746743.1316799987</v>
      </c>
      <c r="AG161" s="20">
        <f t="shared" si="57"/>
        <v>3904278.6947999992</v>
      </c>
      <c r="AH161" s="20">
        <f t="shared" si="57"/>
        <v>2942989.9743199991</v>
      </c>
      <c r="AI161" s="20">
        <f t="shared" si="57"/>
        <v>2463198.9729599995</v>
      </c>
      <c r="AJ161" s="20">
        <f t="shared" si="57"/>
        <v>2803809.6861720001</v>
      </c>
      <c r="AK161" s="20">
        <f t="shared" si="57"/>
        <v>3731394.5754799992</v>
      </c>
      <c r="AL161" s="20">
        <f t="shared" si="57"/>
        <v>3028131.9529999997</v>
      </c>
      <c r="AM161" s="20">
        <f t="shared" si="57"/>
        <v>3726761.296412</v>
      </c>
      <c r="AN161" s="20">
        <f t="shared" si="57"/>
        <v>4101491.599744</v>
      </c>
      <c r="AO161" s="20">
        <f t="shared" si="57"/>
        <v>3646958.1530800005</v>
      </c>
      <c r="AP161" s="20">
        <f t="shared" si="57"/>
        <v>8154290.7446000008</v>
      </c>
      <c r="AQ161" s="20">
        <f t="shared" si="57"/>
        <v>5659371.5262480006</v>
      </c>
      <c r="AR161" s="20">
        <f t="shared" si="57"/>
        <v>5348262.7149600005</v>
      </c>
      <c r="AS161" s="20">
        <f t="shared" si="57"/>
        <v>2734120.4252999993</v>
      </c>
      <c r="AT161" s="20">
        <f t="shared" si="57"/>
        <v>4341800.2575199995</v>
      </c>
      <c r="AU161" s="20">
        <f t="shared" si="57"/>
        <v>3759778.4228399997</v>
      </c>
      <c r="AV161" s="20">
        <f t="shared" si="57"/>
        <v>3936128.4195199995</v>
      </c>
      <c r="AW161" s="20">
        <f t="shared" si="57"/>
        <v>3686909.9801600003</v>
      </c>
      <c r="AX161" s="20">
        <f t="shared" si="57"/>
        <v>4250279.3696000008</v>
      </c>
      <c r="AY161" s="20">
        <f t="shared" si="57"/>
        <v>4360550.4315999998</v>
      </c>
      <c r="AZ161" s="20">
        <f t="shared" si="57"/>
        <v>4542162.13</v>
      </c>
      <c r="BA161" s="20">
        <f t="shared" si="57"/>
        <v>4462488.8880000003</v>
      </c>
      <c r="BB161" s="20">
        <f t="shared" si="57"/>
        <v>4116630.6016000002</v>
      </c>
      <c r="BC161" s="20">
        <f t="shared" si="57"/>
        <v>4747276.0104</v>
      </c>
      <c r="BD161" s="20">
        <f t="shared" si="57"/>
        <v>9900131.58464</v>
      </c>
      <c r="BE161" s="20">
        <f t="shared" si="57"/>
        <v>4692460.1196000008</v>
      </c>
      <c r="BF161" s="20">
        <f t="shared" si="57"/>
        <v>4152039.6719999998</v>
      </c>
      <c r="BG161" s="20">
        <f t="shared" si="57"/>
        <v>4188475.7200000011</v>
      </c>
      <c r="BH161" s="20">
        <f t="shared" si="57"/>
        <v>4192726.2211999996</v>
      </c>
      <c r="BI161" s="20">
        <f t="shared" si="57"/>
        <v>4292783.673200001</v>
      </c>
      <c r="BJ161" s="20">
        <f t="shared" si="57"/>
        <v>5325080.75</v>
      </c>
      <c r="BK161" s="20">
        <f t="shared" si="57"/>
        <v>5747407.6791999992</v>
      </c>
      <c r="BL161" s="20">
        <f>+BL156+BL158</f>
        <v>6048451.2659999998</v>
      </c>
      <c r="BM161" s="20">
        <f>+BM156+BM158</f>
        <v>5779185.8959999997</v>
      </c>
      <c r="BN161" s="20">
        <f>+BN156+BN158</f>
        <v>6339559.0367999999</v>
      </c>
      <c r="BO161" s="20">
        <f>-470798-754366-223145</f>
        <v>-1448309</v>
      </c>
      <c r="BP161" s="20">
        <f t="shared" ref="BP161:DK161" si="58">+BP156+BP158</f>
        <v>6556142.2167999996</v>
      </c>
      <c r="BQ161" s="20">
        <f t="shared" si="58"/>
        <v>7142189.9999999991</v>
      </c>
      <c r="BR161" s="20">
        <f t="shared" si="58"/>
        <v>9565442.7219999973</v>
      </c>
      <c r="BS161" s="20">
        <f t="shared" si="58"/>
        <v>5250153.7879999997</v>
      </c>
      <c r="BT161" s="20">
        <f t="shared" si="58"/>
        <v>4244925.8895999994</v>
      </c>
      <c r="BU161" s="20">
        <f t="shared" si="58"/>
        <v>4198198.0039999997</v>
      </c>
      <c r="BV161" s="20">
        <f t="shared" si="58"/>
        <v>5432468.6239999998</v>
      </c>
      <c r="BW161" s="20">
        <f t="shared" si="58"/>
        <v>4813587.6140000001</v>
      </c>
      <c r="BX161" s="20">
        <f t="shared" si="58"/>
        <v>4498451.2188000008</v>
      </c>
      <c r="BY161" s="20">
        <f t="shared" si="58"/>
        <v>5357382.7779999999</v>
      </c>
      <c r="BZ161" s="20">
        <f t="shared" si="58"/>
        <v>4997681.1918000001</v>
      </c>
      <c r="CA161" s="20">
        <f t="shared" si="58"/>
        <v>6207952.9908000007</v>
      </c>
      <c r="CB161" s="20">
        <f t="shared" si="58"/>
        <v>6830233.5435839994</v>
      </c>
      <c r="CC161" s="20">
        <f t="shared" si="58"/>
        <v>6707872.2967080008</v>
      </c>
      <c r="CD161" s="20">
        <f t="shared" si="58"/>
        <v>6811256.1370479995</v>
      </c>
      <c r="CE161" s="20">
        <f t="shared" si="58"/>
        <v>5389312.5165000008</v>
      </c>
      <c r="CF161" s="20">
        <f t="shared" si="58"/>
        <v>4780202.420136</v>
      </c>
      <c r="CG161" s="20">
        <f t="shared" si="58"/>
        <v>5631721.2250639992</v>
      </c>
      <c r="CH161" s="20">
        <f t="shared" si="58"/>
        <v>5439465.3379880004</v>
      </c>
      <c r="CI161" s="20">
        <f t="shared" si="58"/>
        <v>4286007.7067719996</v>
      </c>
      <c r="CJ161" s="20">
        <f t="shared" si="58"/>
        <v>5452832.1639</v>
      </c>
      <c r="CK161" s="20">
        <f t="shared" si="58"/>
        <v>5339453.832812001</v>
      </c>
      <c r="CL161" s="20">
        <f t="shared" si="58"/>
        <v>5251427.7948000003</v>
      </c>
      <c r="CM161" s="20">
        <f t="shared" si="58"/>
        <v>5014253.9568000007</v>
      </c>
      <c r="CN161" s="20">
        <f t="shared" si="58"/>
        <v>7562171.2143999999</v>
      </c>
      <c r="CO161" s="20">
        <f t="shared" si="58"/>
        <v>8349018.3070800006</v>
      </c>
      <c r="CP161" s="20">
        <f t="shared" si="58"/>
        <v>6445383.27972</v>
      </c>
      <c r="CQ161" s="20">
        <f t="shared" si="58"/>
        <v>6063804.9150799997</v>
      </c>
      <c r="CR161" s="20">
        <f t="shared" si="58"/>
        <v>4526550.4715199992</v>
      </c>
      <c r="CS161" s="20">
        <f t="shared" si="58"/>
        <v>4295354.5175200002</v>
      </c>
      <c r="CT161" s="20">
        <f t="shared" si="58"/>
        <v>4354796.1692400007</v>
      </c>
      <c r="CU161" s="20">
        <f t="shared" si="58"/>
        <v>3942070.9948399998</v>
      </c>
      <c r="CV161" s="20">
        <f t="shared" si="58"/>
        <v>4301740.3791999994</v>
      </c>
      <c r="CW161" s="20">
        <f t="shared" si="58"/>
        <v>5002554.8320000004</v>
      </c>
      <c r="CX161" s="20">
        <f t="shared" si="58"/>
        <v>6006859.5839999998</v>
      </c>
      <c r="CY161" s="20">
        <f t="shared" si="58"/>
        <v>3861592.7372000008</v>
      </c>
      <c r="CZ161" s="20">
        <f t="shared" si="58"/>
        <v>6247878.0099999998</v>
      </c>
      <c r="DA161" s="20">
        <f t="shared" si="58"/>
        <v>8931071.8497439995</v>
      </c>
      <c r="DB161" s="20">
        <f t="shared" si="58"/>
        <v>6660754.7658080002</v>
      </c>
      <c r="DC161" s="20">
        <f t="shared" si="58"/>
        <v>5717972.1938239997</v>
      </c>
      <c r="DD161" s="20">
        <f t="shared" si="58"/>
        <v>4684250.3708000015</v>
      </c>
      <c r="DE161" s="20">
        <f t="shared" si="58"/>
        <v>4215850.1965360008</v>
      </c>
      <c r="DF161" s="20">
        <f t="shared" si="58"/>
        <v>4792501.8552399995</v>
      </c>
      <c r="DG161" s="20">
        <f t="shared" si="58"/>
        <v>3052767.1398399998</v>
      </c>
      <c r="DH161" s="20">
        <f t="shared" si="58"/>
        <v>4800729.7087199995</v>
      </c>
      <c r="DI161" s="20">
        <f t="shared" si="58"/>
        <v>4194649.3430160005</v>
      </c>
      <c r="DJ161" s="20">
        <f t="shared" si="58"/>
        <v>6209093.8184000002</v>
      </c>
      <c r="DK161" s="20">
        <f t="shared" si="58"/>
        <v>6462244.8290399993</v>
      </c>
      <c r="DL161" s="20">
        <f>+DL156+DL158</f>
        <v>7092489.0113999993</v>
      </c>
      <c r="DM161" s="20">
        <f>+DM156+DM158</f>
        <v>7219840.0700400006</v>
      </c>
      <c r="DN161" s="20">
        <f>+DN156+DN158</f>
        <v>7777526.1873659994</v>
      </c>
      <c r="DO161" s="20">
        <f>+DO156+DO158</f>
        <v>6063811.3025880009</v>
      </c>
      <c r="DP161" s="20">
        <f>+DP156+DP158</f>
        <v>4117142.0624880004</v>
      </c>
      <c r="DR161" s="53">
        <f>SUM(D161:DQ161)</f>
        <v>535415212.026878</v>
      </c>
      <c r="DS161" s="35">
        <f>+DR156+DR158-SUM(D161:Q161)</f>
        <v>500901752.40823781</v>
      </c>
      <c r="EB161" s="23"/>
      <c r="EK161" s="35"/>
      <c r="EL161" s="35"/>
      <c r="EM161" s="35"/>
      <c r="EN161" s="35"/>
      <c r="EO161" s="35"/>
      <c r="EP161" s="35"/>
    </row>
    <row r="162" spans="1:146" ht="14.7" thickTop="1" x14ac:dyDescent="0.5">
      <c r="D162" s="85"/>
      <c r="M162"/>
      <c r="N162"/>
      <c r="O162"/>
      <c r="P162"/>
      <c r="Q162"/>
      <c r="R162"/>
      <c r="S162"/>
    </row>
    <row r="163" spans="1:146" ht="15.35" x14ac:dyDescent="0.5">
      <c r="A163" s="33" t="s">
        <v>332</v>
      </c>
      <c r="B163" s="33"/>
      <c r="C163" s="33"/>
      <c r="M163"/>
      <c r="N163"/>
      <c r="O163"/>
      <c r="P163"/>
      <c r="Q163"/>
      <c r="R163"/>
      <c r="S163"/>
    </row>
    <row r="164" spans="1:146" s="55" customFormat="1" x14ac:dyDescent="0.5">
      <c r="A164"/>
      <c r="B164"/>
      <c r="C164"/>
      <c r="D164" s="54" t="s">
        <v>333</v>
      </c>
      <c r="E164"/>
      <c r="F164"/>
      <c r="G164"/>
      <c r="H164"/>
      <c r="I164"/>
      <c r="J164"/>
      <c r="K164"/>
      <c r="L164"/>
      <c r="M164"/>
      <c r="N164"/>
      <c r="O164"/>
      <c r="P164"/>
      <c r="Q164" s="54" t="s">
        <v>333</v>
      </c>
      <c r="R164"/>
      <c r="S164"/>
      <c r="T164"/>
      <c r="U164"/>
      <c r="V164"/>
      <c r="W164"/>
      <c r="X164"/>
      <c r="Y164"/>
      <c r="Z164"/>
      <c r="AA164"/>
      <c r="AB164"/>
      <c r="AC164"/>
      <c r="AD164" s="54" t="s">
        <v>334</v>
      </c>
      <c r="AE164"/>
      <c r="AF164"/>
      <c r="AG164"/>
      <c r="AH164"/>
      <c r="AI164"/>
      <c r="AJ164"/>
      <c r="AK164"/>
      <c r="AL164"/>
      <c r="AM164"/>
      <c r="AN164"/>
      <c r="AO164"/>
      <c r="AP164"/>
      <c r="AQ164"/>
      <c r="AR164"/>
      <c r="AS164"/>
      <c r="AT164"/>
      <c r="AU164"/>
      <c r="AV164"/>
      <c r="AW164"/>
      <c r="AX164"/>
      <c r="AY164"/>
      <c r="AZ164" s="54" t="s">
        <v>334</v>
      </c>
      <c r="BA164"/>
      <c r="BB164"/>
      <c r="BC164"/>
      <c r="BD164"/>
      <c r="BE164"/>
      <c r="BF164"/>
      <c r="BG164"/>
      <c r="BH164"/>
      <c r="BI164"/>
      <c r="BJ164"/>
      <c r="BK164"/>
      <c r="BL164"/>
      <c r="BM164"/>
      <c r="BN164"/>
      <c r="BO164" s="54" t="s">
        <v>334</v>
      </c>
      <c r="BP164"/>
      <c r="BQ164"/>
      <c r="BR164"/>
      <c r="BS164"/>
      <c r="BT164"/>
      <c r="BU164"/>
      <c r="BV164"/>
      <c r="BW164"/>
      <c r="BX164"/>
      <c r="BY164"/>
      <c r="BZ164"/>
      <c r="CA164"/>
      <c r="CB164" s="54" t="s">
        <v>334</v>
      </c>
      <c r="CC164"/>
      <c r="CD164"/>
      <c r="CE164"/>
      <c r="CF164"/>
      <c r="CG164"/>
      <c r="CH164"/>
      <c r="CI164"/>
      <c r="CJ164"/>
      <c r="CK164"/>
      <c r="CL164"/>
      <c r="CM164"/>
      <c r="CN164" s="54" t="s">
        <v>334</v>
      </c>
      <c r="CO164"/>
      <c r="CP164"/>
      <c r="CQ164"/>
      <c r="CR164"/>
      <c r="CS164"/>
      <c r="CT164"/>
      <c r="CU164"/>
      <c r="CV164"/>
      <c r="CW164"/>
      <c r="CX164"/>
      <c r="CY164"/>
      <c r="CZ164" s="54" t="s">
        <v>334</v>
      </c>
      <c r="DA164"/>
      <c r="DB164"/>
      <c r="DC164"/>
      <c r="DD164"/>
      <c r="DE164"/>
      <c r="DF164"/>
      <c r="DG164" s="54" t="s">
        <v>334</v>
      </c>
      <c r="DH164"/>
      <c r="DI164"/>
      <c r="DJ164"/>
      <c r="DK164"/>
      <c r="DL164"/>
      <c r="DM164"/>
      <c r="DN164"/>
      <c r="DO164"/>
      <c r="DP164"/>
      <c r="DQ164"/>
      <c r="DR164"/>
      <c r="EB164" s="23"/>
      <c r="EK164" s="56"/>
      <c r="EL164" s="56"/>
      <c r="EM164" s="56"/>
      <c r="EN164" s="56"/>
      <c r="EO164" s="56"/>
      <c r="EP164" s="56"/>
    </row>
    <row r="165" spans="1:146" s="55" customFormat="1" x14ac:dyDescent="0.5">
      <c r="A165"/>
      <c r="B165"/>
      <c r="C165" s="18" t="s">
        <v>98</v>
      </c>
      <c r="D165" s="28">
        <v>40299</v>
      </c>
      <c r="E165" s="28">
        <v>40330</v>
      </c>
      <c r="F165" s="28">
        <v>40360</v>
      </c>
      <c r="G165" s="28">
        <v>40391</v>
      </c>
      <c r="H165" s="28">
        <v>40422</v>
      </c>
      <c r="I165" s="28">
        <v>40452</v>
      </c>
      <c r="J165" s="28">
        <v>40483</v>
      </c>
      <c r="K165" s="28">
        <v>40513</v>
      </c>
      <c r="L165" s="28">
        <v>40544</v>
      </c>
      <c r="M165" s="28">
        <v>40575</v>
      </c>
      <c r="N165" s="28">
        <v>40603</v>
      </c>
      <c r="O165" s="28">
        <v>40634</v>
      </c>
      <c r="P165" s="28">
        <v>40664</v>
      </c>
      <c r="Q165" s="28">
        <v>40695</v>
      </c>
      <c r="R165" s="28">
        <v>40725</v>
      </c>
      <c r="S165" s="28">
        <v>40756</v>
      </c>
      <c r="T165" s="28">
        <f t="shared" ref="T165:CE165" si="59">+T11</f>
        <v>40787</v>
      </c>
      <c r="U165" s="28">
        <f t="shared" si="59"/>
        <v>40817</v>
      </c>
      <c r="V165" s="28">
        <f t="shared" si="59"/>
        <v>40848</v>
      </c>
      <c r="W165" s="28">
        <f t="shared" si="59"/>
        <v>40878</v>
      </c>
      <c r="X165" s="28">
        <f t="shared" si="59"/>
        <v>40909</v>
      </c>
      <c r="Y165" s="28">
        <f t="shared" si="59"/>
        <v>40940</v>
      </c>
      <c r="Z165" s="28">
        <f t="shared" si="59"/>
        <v>40969</v>
      </c>
      <c r="AA165" s="28">
        <f t="shared" si="59"/>
        <v>41000</v>
      </c>
      <c r="AB165" s="28">
        <f t="shared" si="59"/>
        <v>41030</v>
      </c>
      <c r="AC165" s="28">
        <f t="shared" si="59"/>
        <v>41061</v>
      </c>
      <c r="AD165" s="28">
        <f t="shared" si="59"/>
        <v>41091</v>
      </c>
      <c r="AE165" s="28">
        <f t="shared" si="59"/>
        <v>41122</v>
      </c>
      <c r="AF165" s="28">
        <f t="shared" si="59"/>
        <v>41153</v>
      </c>
      <c r="AG165" s="28">
        <f t="shared" si="59"/>
        <v>41183</v>
      </c>
      <c r="AH165" s="28">
        <f t="shared" si="59"/>
        <v>41214</v>
      </c>
      <c r="AI165" s="28">
        <f t="shared" si="59"/>
        <v>41244</v>
      </c>
      <c r="AJ165" s="28">
        <f t="shared" si="59"/>
        <v>41275</v>
      </c>
      <c r="AK165" s="28">
        <f t="shared" si="59"/>
        <v>41306</v>
      </c>
      <c r="AL165" s="28">
        <f t="shared" si="59"/>
        <v>41334</v>
      </c>
      <c r="AM165" s="28">
        <f t="shared" si="59"/>
        <v>41365</v>
      </c>
      <c r="AN165" s="28">
        <f t="shared" si="59"/>
        <v>41395</v>
      </c>
      <c r="AO165" s="28">
        <f t="shared" si="59"/>
        <v>41426</v>
      </c>
      <c r="AP165" s="28">
        <f t="shared" si="59"/>
        <v>41456</v>
      </c>
      <c r="AQ165" s="28">
        <f t="shared" si="59"/>
        <v>41487</v>
      </c>
      <c r="AR165" s="28">
        <f t="shared" si="59"/>
        <v>41518</v>
      </c>
      <c r="AS165" s="28">
        <f t="shared" si="59"/>
        <v>41548</v>
      </c>
      <c r="AT165" s="28">
        <f t="shared" si="59"/>
        <v>41579</v>
      </c>
      <c r="AU165" s="28">
        <f t="shared" si="59"/>
        <v>41609</v>
      </c>
      <c r="AV165" s="28">
        <f t="shared" si="59"/>
        <v>41640</v>
      </c>
      <c r="AW165" s="28">
        <f t="shared" si="59"/>
        <v>41671</v>
      </c>
      <c r="AX165" s="28">
        <f t="shared" si="59"/>
        <v>41699</v>
      </c>
      <c r="AY165" s="28">
        <f t="shared" si="59"/>
        <v>41730</v>
      </c>
      <c r="AZ165" s="28">
        <f t="shared" si="59"/>
        <v>41760</v>
      </c>
      <c r="BA165" s="28">
        <f t="shared" si="59"/>
        <v>41791</v>
      </c>
      <c r="BB165" s="28">
        <f t="shared" si="59"/>
        <v>41834</v>
      </c>
      <c r="BC165" s="28">
        <f t="shared" si="59"/>
        <v>41852</v>
      </c>
      <c r="BD165" s="28">
        <f t="shared" si="59"/>
        <v>41883</v>
      </c>
      <c r="BE165" s="28">
        <f t="shared" si="59"/>
        <v>41913</v>
      </c>
      <c r="BF165" s="28">
        <f t="shared" si="59"/>
        <v>41944</v>
      </c>
      <c r="BG165" s="28">
        <f t="shared" si="59"/>
        <v>41974</v>
      </c>
      <c r="BH165" s="28">
        <f t="shared" si="59"/>
        <v>42005</v>
      </c>
      <c r="BI165" s="28">
        <f t="shared" si="59"/>
        <v>42036</v>
      </c>
      <c r="BJ165" s="28">
        <f t="shared" si="59"/>
        <v>42064</v>
      </c>
      <c r="BK165" s="28">
        <f t="shared" si="59"/>
        <v>42095</v>
      </c>
      <c r="BL165" s="28">
        <f t="shared" si="59"/>
        <v>42125</v>
      </c>
      <c r="BM165" s="28">
        <f t="shared" si="59"/>
        <v>42156</v>
      </c>
      <c r="BN165" s="28">
        <f t="shared" si="59"/>
        <v>42200</v>
      </c>
      <c r="BO165" s="28">
        <f t="shared" si="59"/>
        <v>42217</v>
      </c>
      <c r="BP165" s="28">
        <f t="shared" si="59"/>
        <v>42217</v>
      </c>
      <c r="BQ165" s="28">
        <f t="shared" si="59"/>
        <v>42248</v>
      </c>
      <c r="BR165" s="28">
        <f t="shared" si="59"/>
        <v>42278</v>
      </c>
      <c r="BS165" s="28">
        <f t="shared" si="59"/>
        <v>42309</v>
      </c>
      <c r="BT165" s="28">
        <f t="shared" si="59"/>
        <v>42339</v>
      </c>
      <c r="BU165" s="28">
        <f t="shared" si="59"/>
        <v>42370</v>
      </c>
      <c r="BV165" s="28">
        <f t="shared" si="59"/>
        <v>42401</v>
      </c>
      <c r="BW165" s="28">
        <f t="shared" si="59"/>
        <v>42430</v>
      </c>
      <c r="BX165" s="28">
        <f t="shared" si="59"/>
        <v>42461</v>
      </c>
      <c r="BY165" s="28">
        <f t="shared" si="59"/>
        <v>42491</v>
      </c>
      <c r="BZ165" s="28">
        <f t="shared" si="59"/>
        <v>42522</v>
      </c>
      <c r="CA165" s="28">
        <f t="shared" si="59"/>
        <v>42552</v>
      </c>
      <c r="CB165" s="28">
        <f t="shared" si="59"/>
        <v>42583</v>
      </c>
      <c r="CC165" s="28">
        <f t="shared" si="59"/>
        <v>42614</v>
      </c>
      <c r="CD165" s="28">
        <f t="shared" si="59"/>
        <v>42644</v>
      </c>
      <c r="CE165" s="28">
        <f t="shared" si="59"/>
        <v>42675</v>
      </c>
      <c r="CF165" s="28">
        <f t="shared" ref="CF165:DN165" si="60">+CF11</f>
        <v>42705</v>
      </c>
      <c r="CG165" s="28">
        <f t="shared" si="60"/>
        <v>42736</v>
      </c>
      <c r="CH165" s="28">
        <f t="shared" si="60"/>
        <v>42767</v>
      </c>
      <c r="CI165" s="28">
        <f t="shared" si="60"/>
        <v>42795</v>
      </c>
      <c r="CJ165" s="28">
        <f t="shared" si="60"/>
        <v>42826</v>
      </c>
      <c r="CK165" s="28">
        <f t="shared" si="60"/>
        <v>42856</v>
      </c>
      <c r="CL165" s="28">
        <f t="shared" si="60"/>
        <v>42887</v>
      </c>
      <c r="CM165" s="28">
        <f t="shared" si="60"/>
        <v>42917</v>
      </c>
      <c r="CN165" s="28">
        <f t="shared" si="60"/>
        <v>42948</v>
      </c>
      <c r="CO165" s="28">
        <f t="shared" si="60"/>
        <v>42979</v>
      </c>
      <c r="CP165" s="28">
        <f t="shared" si="60"/>
        <v>43009</v>
      </c>
      <c r="CQ165" s="28">
        <f t="shared" si="60"/>
        <v>43040</v>
      </c>
      <c r="CR165" s="28">
        <f t="shared" si="60"/>
        <v>43070</v>
      </c>
      <c r="CS165" s="28">
        <f t="shared" si="60"/>
        <v>43101</v>
      </c>
      <c r="CT165" s="28">
        <f t="shared" si="60"/>
        <v>43132</v>
      </c>
      <c r="CU165" s="28">
        <f t="shared" si="60"/>
        <v>43160</v>
      </c>
      <c r="CV165" s="28">
        <f t="shared" si="60"/>
        <v>43191</v>
      </c>
      <c r="CW165" s="28">
        <f t="shared" si="60"/>
        <v>43221</v>
      </c>
      <c r="CX165" s="28">
        <f t="shared" si="60"/>
        <v>43252</v>
      </c>
      <c r="CY165" s="28">
        <f t="shared" si="60"/>
        <v>43282</v>
      </c>
      <c r="CZ165" s="28">
        <f t="shared" si="60"/>
        <v>43313</v>
      </c>
      <c r="DA165" s="28">
        <f t="shared" si="60"/>
        <v>43344</v>
      </c>
      <c r="DB165" s="28">
        <f t="shared" si="60"/>
        <v>43374</v>
      </c>
      <c r="DC165" s="28">
        <f t="shared" si="60"/>
        <v>43405</v>
      </c>
      <c r="DD165" s="28">
        <f t="shared" si="60"/>
        <v>43435</v>
      </c>
      <c r="DE165" s="28">
        <f t="shared" si="60"/>
        <v>43466</v>
      </c>
      <c r="DF165" s="28">
        <f t="shared" si="60"/>
        <v>43497</v>
      </c>
      <c r="DG165" s="28">
        <f t="shared" si="60"/>
        <v>43525</v>
      </c>
      <c r="DH165" s="28">
        <f t="shared" si="60"/>
        <v>43556</v>
      </c>
      <c r="DI165" s="28">
        <f t="shared" si="60"/>
        <v>43586</v>
      </c>
      <c r="DJ165" s="28">
        <f t="shared" si="60"/>
        <v>43617</v>
      </c>
      <c r="DK165" s="28">
        <f t="shared" si="60"/>
        <v>43647</v>
      </c>
      <c r="DL165" s="28">
        <f t="shared" si="60"/>
        <v>43678</v>
      </c>
      <c r="DM165" s="28">
        <f t="shared" si="60"/>
        <v>43709</v>
      </c>
      <c r="DN165" s="28">
        <f t="shared" si="60"/>
        <v>43739</v>
      </c>
      <c r="DO165" s="28">
        <f>+DO11</f>
        <v>43770</v>
      </c>
      <c r="DP165" s="28">
        <f>+DP11</f>
        <v>43800</v>
      </c>
      <c r="DQ165"/>
      <c r="DR165" s="57" t="s">
        <v>77</v>
      </c>
      <c r="EB165" s="23"/>
      <c r="EK165" s="56"/>
      <c r="EL165" s="56"/>
      <c r="EM165" s="56"/>
      <c r="EN165" s="56"/>
      <c r="EO165" s="56"/>
      <c r="EP165" s="56"/>
    </row>
    <row r="166" spans="1:146" s="55" customFormat="1" x14ac:dyDescent="0.5">
      <c r="A166">
        <v>90700</v>
      </c>
      <c r="B166" t="s">
        <v>17</v>
      </c>
      <c r="C166" s="38" t="s">
        <v>100</v>
      </c>
      <c r="D166" s="85">
        <v>23.28</v>
      </c>
      <c r="E166" s="85">
        <v>23.28</v>
      </c>
      <c r="F166" s="85">
        <v>23.28</v>
      </c>
      <c r="G166" s="85">
        <v>23.28</v>
      </c>
      <c r="H166" s="85">
        <v>23.28</v>
      </c>
      <c r="I166" s="85">
        <v>23.28</v>
      </c>
      <c r="J166" s="85">
        <v>23.28</v>
      </c>
      <c r="K166" s="85">
        <v>23.28</v>
      </c>
      <c r="L166" s="85">
        <v>23.28</v>
      </c>
      <c r="M166" s="85">
        <v>23.28</v>
      </c>
      <c r="N166" s="85">
        <v>23.28</v>
      </c>
      <c r="O166" s="85">
        <v>23.28</v>
      </c>
      <c r="P166" s="85">
        <v>23.28</v>
      </c>
      <c r="Q166" s="85">
        <v>13.25</v>
      </c>
      <c r="R166" s="85">
        <v>13.25</v>
      </c>
      <c r="S166" s="85">
        <v>13.25</v>
      </c>
      <c r="T166" s="85">
        <v>13.25</v>
      </c>
      <c r="U166" s="85">
        <v>13.25</v>
      </c>
      <c r="V166" s="85">
        <v>13.25</v>
      </c>
      <c r="W166" s="85">
        <v>13.25</v>
      </c>
      <c r="X166" s="85">
        <v>13.25</v>
      </c>
      <c r="Y166" s="85">
        <v>7.28</v>
      </c>
      <c r="Z166" s="85">
        <v>7.28</v>
      </c>
      <c r="AA166" s="85">
        <v>7.28</v>
      </c>
      <c r="AB166" s="85">
        <v>7.28</v>
      </c>
      <c r="AC166" s="85">
        <v>7.28</v>
      </c>
      <c r="AD166" s="85">
        <v>7.28</v>
      </c>
      <c r="AE166" s="85">
        <v>7.28</v>
      </c>
      <c r="AF166" s="85">
        <v>7.28</v>
      </c>
      <c r="AG166" s="85">
        <v>7.28</v>
      </c>
      <c r="AH166" s="85">
        <v>7.28</v>
      </c>
      <c r="AI166" s="85">
        <v>7.28</v>
      </c>
      <c r="AJ166" s="85">
        <v>7.28</v>
      </c>
      <c r="AK166" s="85">
        <v>7.28</v>
      </c>
      <c r="AL166" s="85">
        <v>7.28</v>
      </c>
      <c r="AM166" s="85">
        <v>11.18</v>
      </c>
      <c r="AN166" s="85">
        <v>11.18</v>
      </c>
      <c r="AO166" s="85">
        <v>11.18</v>
      </c>
      <c r="AP166" s="85">
        <v>11.18</v>
      </c>
      <c r="AQ166" s="85">
        <v>11.18</v>
      </c>
      <c r="AR166" s="85">
        <v>11.18</v>
      </c>
      <c r="AS166" s="85">
        <v>11.18</v>
      </c>
      <c r="AT166" s="85">
        <v>11.18</v>
      </c>
      <c r="AU166" s="85">
        <v>17.34</v>
      </c>
      <c r="AV166" s="85">
        <v>17.34</v>
      </c>
      <c r="AW166" s="85">
        <v>17.34</v>
      </c>
      <c r="AX166" s="85">
        <v>17.34</v>
      </c>
      <c r="AY166" s="85">
        <v>17.34</v>
      </c>
      <c r="AZ166" s="85">
        <v>17.34</v>
      </c>
      <c r="BA166" s="85">
        <v>17.34</v>
      </c>
      <c r="BB166" s="85">
        <v>17.34</v>
      </c>
      <c r="BC166" s="85">
        <v>17.34</v>
      </c>
      <c r="BD166" s="85">
        <v>17.34</v>
      </c>
      <c r="BE166" s="85">
        <v>17.34</v>
      </c>
      <c r="BF166" s="85">
        <v>17.34</v>
      </c>
      <c r="BG166" s="85">
        <v>17.34</v>
      </c>
      <c r="BH166" s="85">
        <v>17.34</v>
      </c>
      <c r="BI166" s="85">
        <v>17.34</v>
      </c>
      <c r="BJ166" s="85">
        <v>17.34</v>
      </c>
      <c r="BK166" s="85">
        <v>17.34</v>
      </c>
      <c r="BL166" s="85">
        <v>17.34</v>
      </c>
      <c r="BM166" s="85">
        <v>17.34</v>
      </c>
      <c r="BN166" s="85">
        <v>20.85</v>
      </c>
      <c r="BO166" s="85">
        <v>20.85</v>
      </c>
      <c r="BP166" s="85">
        <v>20.85</v>
      </c>
      <c r="BQ166" s="85">
        <v>20.85</v>
      </c>
      <c r="BR166" s="85">
        <v>20.85</v>
      </c>
      <c r="BS166" s="85">
        <v>20.85</v>
      </c>
      <c r="BT166" s="85">
        <v>20.85</v>
      </c>
      <c r="BU166" s="85">
        <v>20.85</v>
      </c>
      <c r="BV166" s="85">
        <v>20.85</v>
      </c>
      <c r="BW166" s="85">
        <v>20.85</v>
      </c>
      <c r="BX166" s="85">
        <v>20.85</v>
      </c>
      <c r="BY166" s="85">
        <v>20.85</v>
      </c>
      <c r="BZ166" s="85">
        <v>20.85</v>
      </c>
      <c r="CA166" s="85">
        <v>23.38</v>
      </c>
      <c r="CB166" s="85">
        <v>23.38</v>
      </c>
      <c r="CC166" s="85">
        <v>23.38</v>
      </c>
      <c r="CD166" s="85">
        <v>23.38</v>
      </c>
      <c r="CE166" s="85">
        <v>23.38</v>
      </c>
      <c r="CF166" s="85">
        <v>23.38</v>
      </c>
      <c r="CG166" s="85">
        <v>23.38</v>
      </c>
      <c r="CH166" s="85">
        <v>23.38</v>
      </c>
      <c r="CI166" s="85">
        <v>23.38</v>
      </c>
      <c r="CJ166" s="85">
        <v>23.38</v>
      </c>
      <c r="CK166" s="85">
        <v>23.38</v>
      </c>
      <c r="CL166" s="85">
        <v>23.38</v>
      </c>
      <c r="CM166" s="85">
        <v>23.38</v>
      </c>
      <c r="CN166" s="85">
        <v>23.38</v>
      </c>
      <c r="CO166" s="85">
        <v>23.38</v>
      </c>
      <c r="CP166" s="85">
        <v>23.38</v>
      </c>
      <c r="CQ166" s="85">
        <v>23.38</v>
      </c>
      <c r="CR166" s="85">
        <v>23.38</v>
      </c>
      <c r="CS166" s="85">
        <v>23.38</v>
      </c>
      <c r="CT166" s="85">
        <v>23.38</v>
      </c>
      <c r="CU166" s="85">
        <v>23.38</v>
      </c>
      <c r="CV166" s="85">
        <v>23.38</v>
      </c>
      <c r="CW166" s="85">
        <v>23.38</v>
      </c>
      <c r="CX166" s="85">
        <v>23.38</v>
      </c>
      <c r="CY166" s="85">
        <v>23.15</v>
      </c>
      <c r="CZ166" s="85">
        <v>23.15</v>
      </c>
      <c r="DA166" s="85">
        <v>23.15</v>
      </c>
      <c r="DB166" s="85">
        <v>23.15</v>
      </c>
      <c r="DC166" s="85">
        <v>23.15</v>
      </c>
      <c r="DD166" s="85">
        <v>23.15</v>
      </c>
      <c r="DE166" s="85">
        <v>23.15</v>
      </c>
      <c r="DF166" s="85">
        <v>23.15</v>
      </c>
      <c r="DG166" s="85">
        <v>23.15</v>
      </c>
      <c r="DH166" s="85">
        <v>23.15</v>
      </c>
      <c r="DI166" s="85">
        <v>23.15</v>
      </c>
      <c r="DJ166" s="85">
        <v>23.15</v>
      </c>
      <c r="DK166" s="85">
        <v>20.82</v>
      </c>
      <c r="DL166" s="85">
        <v>20.82</v>
      </c>
      <c r="DM166" s="85">
        <v>20.82</v>
      </c>
      <c r="DN166" s="85">
        <v>20.82</v>
      </c>
      <c r="DO166" s="85">
        <v>20.82</v>
      </c>
      <c r="DP166" s="85">
        <v>20.82</v>
      </c>
      <c r="DQ166"/>
      <c r="DR166" s="71" t="s">
        <v>101</v>
      </c>
      <c r="EB166" s="23"/>
      <c r="EK166" s="56"/>
      <c r="EL166" s="56"/>
      <c r="EM166" s="56"/>
      <c r="EN166" s="56"/>
      <c r="EO166" s="56"/>
      <c r="EP166" s="56"/>
    </row>
    <row r="167" spans="1:146" s="55" customFormat="1" x14ac:dyDescent="0.5">
      <c r="A167">
        <v>90700</v>
      </c>
      <c r="B167" t="s">
        <v>19</v>
      </c>
      <c r="C167" s="38" t="s">
        <v>102</v>
      </c>
      <c r="D167" s="85">
        <v>23.28</v>
      </c>
      <c r="E167" s="85">
        <v>23.28</v>
      </c>
      <c r="F167" s="85">
        <v>23.28</v>
      </c>
      <c r="G167" s="85">
        <v>23.28</v>
      </c>
      <c r="H167" s="85">
        <v>23.28</v>
      </c>
      <c r="I167" s="85">
        <v>23.28</v>
      </c>
      <c r="J167" s="85">
        <v>23.28</v>
      </c>
      <c r="K167" s="85">
        <v>23.28</v>
      </c>
      <c r="L167" s="85">
        <v>23.28</v>
      </c>
      <c r="M167" s="85">
        <v>23.28</v>
      </c>
      <c r="N167" s="85">
        <v>23.28</v>
      </c>
      <c r="O167" s="85">
        <v>23.28</v>
      </c>
      <c r="P167" s="85">
        <v>23.28</v>
      </c>
      <c r="Q167" s="85">
        <v>13.25</v>
      </c>
      <c r="R167" s="85">
        <v>13.25</v>
      </c>
      <c r="S167" s="85">
        <v>13.25</v>
      </c>
      <c r="T167" s="85">
        <v>13.25</v>
      </c>
      <c r="U167" s="85">
        <v>13.25</v>
      </c>
      <c r="V167" s="85">
        <v>13.25</v>
      </c>
      <c r="W167" s="85">
        <v>13.25</v>
      </c>
      <c r="X167" s="85">
        <v>13.25</v>
      </c>
      <c r="Y167" s="85">
        <v>7.28</v>
      </c>
      <c r="Z167" s="85">
        <v>7.28</v>
      </c>
      <c r="AA167" s="85">
        <v>7.28</v>
      </c>
      <c r="AB167" s="85">
        <v>7.28</v>
      </c>
      <c r="AC167" s="85">
        <v>7.28</v>
      </c>
      <c r="AD167" s="85">
        <v>7.28</v>
      </c>
      <c r="AE167" s="85">
        <v>7.28</v>
      </c>
      <c r="AF167" s="85">
        <v>7.28</v>
      </c>
      <c r="AG167" s="85">
        <v>7.28</v>
      </c>
      <c r="AH167" s="85">
        <v>7.28</v>
      </c>
      <c r="AI167" s="85">
        <v>7.28</v>
      </c>
      <c r="AJ167" s="85">
        <v>7.28</v>
      </c>
      <c r="AK167" s="85">
        <v>7.28</v>
      </c>
      <c r="AL167" s="85">
        <v>7.28</v>
      </c>
      <c r="AM167" s="85">
        <v>11.18</v>
      </c>
      <c r="AN167" s="85">
        <v>11.18</v>
      </c>
      <c r="AO167" s="85">
        <v>11.18</v>
      </c>
      <c r="AP167" s="85">
        <v>11.18</v>
      </c>
      <c r="AQ167" s="85">
        <v>11.18</v>
      </c>
      <c r="AR167" s="85">
        <v>11.18</v>
      </c>
      <c r="AS167" s="85">
        <v>11.18</v>
      </c>
      <c r="AT167" s="85">
        <v>11.18</v>
      </c>
      <c r="AU167" s="85">
        <v>17.34</v>
      </c>
      <c r="AV167" s="85">
        <v>17.34</v>
      </c>
      <c r="AW167" s="85">
        <v>17.34</v>
      </c>
      <c r="AX167" s="85">
        <v>17.34</v>
      </c>
      <c r="AY167" s="85">
        <v>17.34</v>
      </c>
      <c r="AZ167" s="85">
        <v>17.34</v>
      </c>
      <c r="BA167" s="85">
        <v>17.34</v>
      </c>
      <c r="BB167" s="85">
        <v>17.34</v>
      </c>
      <c r="BC167" s="85">
        <v>17.34</v>
      </c>
      <c r="BD167" s="85">
        <v>17.34</v>
      </c>
      <c r="BE167" s="85">
        <v>17.34</v>
      </c>
      <c r="BF167" s="85">
        <v>17.34</v>
      </c>
      <c r="BG167" s="85">
        <v>17.34</v>
      </c>
      <c r="BH167" s="85">
        <v>17.34</v>
      </c>
      <c r="BI167" s="85">
        <v>17.34</v>
      </c>
      <c r="BJ167" s="85">
        <v>17.34</v>
      </c>
      <c r="BK167" s="85">
        <v>17.34</v>
      </c>
      <c r="BL167" s="85">
        <v>17.34</v>
      </c>
      <c r="BM167" s="85">
        <v>17.34</v>
      </c>
      <c r="BN167" s="85">
        <v>20.85</v>
      </c>
      <c r="BO167" s="85">
        <v>20.85</v>
      </c>
      <c r="BP167" s="85">
        <v>20.85</v>
      </c>
      <c r="BQ167" s="85">
        <v>20.85</v>
      </c>
      <c r="BR167" s="85">
        <v>20.85</v>
      </c>
      <c r="BS167" s="85">
        <v>20.85</v>
      </c>
      <c r="BT167" s="85">
        <v>20.85</v>
      </c>
      <c r="BU167" s="85">
        <v>20.85</v>
      </c>
      <c r="BV167" s="85">
        <v>20.85</v>
      </c>
      <c r="BW167" s="85">
        <v>20.85</v>
      </c>
      <c r="BX167" s="85">
        <v>20.85</v>
      </c>
      <c r="BY167" s="85">
        <v>20.85</v>
      </c>
      <c r="BZ167" s="85">
        <v>20.85</v>
      </c>
      <c r="CA167" s="85">
        <v>23.38</v>
      </c>
      <c r="CB167" s="85">
        <v>23.38</v>
      </c>
      <c r="CC167" s="85">
        <v>23.38</v>
      </c>
      <c r="CD167" s="85">
        <v>23.38</v>
      </c>
      <c r="CE167" s="85">
        <v>23.38</v>
      </c>
      <c r="CF167" s="85">
        <v>23.38</v>
      </c>
      <c r="CG167" s="85">
        <v>23.38</v>
      </c>
      <c r="CH167" s="85">
        <v>23.38</v>
      </c>
      <c r="CI167" s="85">
        <v>23.38</v>
      </c>
      <c r="CJ167" s="85">
        <v>23.38</v>
      </c>
      <c r="CK167" s="85">
        <v>23.38</v>
      </c>
      <c r="CL167" s="85">
        <v>23.38</v>
      </c>
      <c r="CM167" s="85">
        <v>23.38</v>
      </c>
      <c r="CN167" s="85">
        <v>23.38</v>
      </c>
      <c r="CO167" s="85">
        <v>23.38</v>
      </c>
      <c r="CP167" s="85">
        <v>23.38</v>
      </c>
      <c r="CQ167" s="85">
        <v>23.38</v>
      </c>
      <c r="CR167" s="85">
        <v>23.38</v>
      </c>
      <c r="CS167" s="85">
        <v>23.38</v>
      </c>
      <c r="CT167" s="85">
        <v>23.38</v>
      </c>
      <c r="CU167" s="85">
        <v>23.38</v>
      </c>
      <c r="CV167" s="85">
        <v>23.38</v>
      </c>
      <c r="CW167" s="85">
        <v>23.38</v>
      </c>
      <c r="CX167" s="85">
        <v>23.38</v>
      </c>
      <c r="CY167" s="85">
        <v>23.15</v>
      </c>
      <c r="CZ167" s="85">
        <v>23.15</v>
      </c>
      <c r="DA167" s="85">
        <v>23.15</v>
      </c>
      <c r="DB167" s="85">
        <v>23.15</v>
      </c>
      <c r="DC167" s="85">
        <v>23.15</v>
      </c>
      <c r="DD167" s="85">
        <v>23.15</v>
      </c>
      <c r="DE167" s="85">
        <v>23.15</v>
      </c>
      <c r="DF167" s="85">
        <v>23.15</v>
      </c>
      <c r="DG167" s="85">
        <v>23.15</v>
      </c>
      <c r="DH167" s="85">
        <v>23.15</v>
      </c>
      <c r="DI167" s="85">
        <v>23.15</v>
      </c>
      <c r="DJ167" s="85">
        <v>23.15</v>
      </c>
      <c r="DK167" s="85">
        <v>20.82</v>
      </c>
      <c r="DL167" s="85">
        <v>20.82</v>
      </c>
      <c r="DM167" s="85">
        <v>20.82</v>
      </c>
      <c r="DN167" s="85">
        <v>20.82</v>
      </c>
      <c r="DO167" s="85">
        <v>20.82</v>
      </c>
      <c r="DP167" s="85">
        <v>20.82</v>
      </c>
      <c r="DQ167"/>
      <c r="DR167" s="71"/>
      <c r="EB167" s="23"/>
      <c r="EK167" s="56"/>
      <c r="EL167" s="56"/>
      <c r="EM167" s="56"/>
      <c r="EN167" s="56"/>
      <c r="EO167" s="56"/>
      <c r="EP167" s="56"/>
    </row>
    <row r="168" spans="1:146" s="55" customFormat="1" x14ac:dyDescent="0.5">
      <c r="A168">
        <v>90723</v>
      </c>
      <c r="B168" t="s">
        <v>23</v>
      </c>
      <c r="C168" s="38" t="s">
        <v>103</v>
      </c>
      <c r="D168" s="85">
        <v>69.31</v>
      </c>
      <c r="E168" s="85">
        <v>69.31</v>
      </c>
      <c r="F168" s="85">
        <v>69.31</v>
      </c>
      <c r="G168" s="85">
        <v>69.31</v>
      </c>
      <c r="H168" s="85">
        <v>69.31</v>
      </c>
      <c r="I168" s="85">
        <v>69.31</v>
      </c>
      <c r="J168" s="85">
        <v>69.31</v>
      </c>
      <c r="K168" s="85">
        <v>69.31</v>
      </c>
      <c r="L168" s="85">
        <v>69.31</v>
      </c>
      <c r="M168" s="85">
        <v>69.31</v>
      </c>
      <c r="N168" s="85">
        <v>69.31</v>
      </c>
      <c r="O168" s="85">
        <v>69.31</v>
      </c>
      <c r="P168" s="85">
        <v>69.31</v>
      </c>
      <c r="Q168" s="85">
        <v>49.75</v>
      </c>
      <c r="R168" s="85">
        <v>49.75</v>
      </c>
      <c r="S168" s="85">
        <v>49.75</v>
      </c>
      <c r="T168" s="85">
        <v>49.75</v>
      </c>
      <c r="U168" s="85">
        <v>49.75</v>
      </c>
      <c r="V168" s="85">
        <v>49.75</v>
      </c>
      <c r="W168" s="85">
        <v>49.75</v>
      </c>
      <c r="X168" s="85">
        <v>49.75</v>
      </c>
      <c r="Y168" s="85">
        <v>28.13</v>
      </c>
      <c r="Z168" s="85">
        <v>28.13</v>
      </c>
      <c r="AA168" s="85">
        <v>28.13</v>
      </c>
      <c r="AB168" s="85">
        <v>28.13</v>
      </c>
      <c r="AC168" s="85">
        <v>28.13</v>
      </c>
      <c r="AD168" s="85">
        <v>28.13</v>
      </c>
      <c r="AE168" s="85">
        <v>28.13</v>
      </c>
      <c r="AF168" s="85">
        <v>28.13</v>
      </c>
      <c r="AG168" s="85">
        <v>28.13</v>
      </c>
      <c r="AH168" s="85">
        <v>28.13</v>
      </c>
      <c r="AI168" s="85">
        <v>28.13</v>
      </c>
      <c r="AJ168" s="85">
        <v>28.13</v>
      </c>
      <c r="AK168" s="85">
        <v>28.13</v>
      </c>
      <c r="AL168" s="85">
        <v>28.13</v>
      </c>
      <c r="AM168" s="85">
        <v>38.03</v>
      </c>
      <c r="AN168" s="85">
        <v>38.03</v>
      </c>
      <c r="AO168" s="85">
        <v>38.03</v>
      </c>
      <c r="AP168" s="85">
        <v>38.03</v>
      </c>
      <c r="AQ168" s="85">
        <v>38.03</v>
      </c>
      <c r="AR168" s="85">
        <v>38.03</v>
      </c>
      <c r="AS168" s="85">
        <v>38.03</v>
      </c>
      <c r="AT168" s="85">
        <v>38.03</v>
      </c>
      <c r="AU168" s="85">
        <v>57.84</v>
      </c>
      <c r="AV168" s="85">
        <v>57.84</v>
      </c>
      <c r="AW168" s="85">
        <v>57.84</v>
      </c>
      <c r="AX168" s="85">
        <v>57.84</v>
      </c>
      <c r="AY168" s="85">
        <v>57.84</v>
      </c>
      <c r="AZ168" s="85">
        <v>57.84</v>
      </c>
      <c r="BA168" s="85">
        <v>57.84</v>
      </c>
      <c r="BB168" s="85">
        <v>57.84</v>
      </c>
      <c r="BC168" s="85">
        <v>57.84</v>
      </c>
      <c r="BD168" s="85">
        <v>57.84</v>
      </c>
      <c r="BE168" s="85">
        <v>57.84</v>
      </c>
      <c r="BF168" s="85">
        <v>57.84</v>
      </c>
      <c r="BG168" s="85">
        <v>57.84</v>
      </c>
      <c r="BH168" s="85">
        <v>57.84</v>
      </c>
      <c r="BI168" s="85">
        <v>57.84</v>
      </c>
      <c r="BJ168" s="85">
        <v>57.84</v>
      </c>
      <c r="BK168" s="85">
        <v>57.84</v>
      </c>
      <c r="BL168" s="85">
        <v>57.84</v>
      </c>
      <c r="BM168" s="85">
        <v>57.84</v>
      </c>
      <c r="BN168" s="85">
        <v>70.02</v>
      </c>
      <c r="BO168" s="85">
        <v>70.02</v>
      </c>
      <c r="BP168" s="85">
        <v>70.02</v>
      </c>
      <c r="BQ168" s="85">
        <v>70.02</v>
      </c>
      <c r="BR168" s="85">
        <v>70.02</v>
      </c>
      <c r="BS168" s="85">
        <v>70.02</v>
      </c>
      <c r="BT168" s="85">
        <v>70.02</v>
      </c>
      <c r="BU168" s="85">
        <v>70.02</v>
      </c>
      <c r="BV168" s="85">
        <v>70.02</v>
      </c>
      <c r="BW168" s="85">
        <v>70.02</v>
      </c>
      <c r="BX168" s="85">
        <v>70.02</v>
      </c>
      <c r="BY168" s="85">
        <v>70.02</v>
      </c>
      <c r="BZ168" s="85">
        <v>70.02</v>
      </c>
      <c r="CA168" s="85">
        <v>72.72</v>
      </c>
      <c r="CB168" s="85">
        <v>72.72</v>
      </c>
      <c r="CC168" s="85">
        <v>72.72</v>
      </c>
      <c r="CD168" s="85">
        <v>72.72</v>
      </c>
      <c r="CE168" s="85">
        <v>72.72</v>
      </c>
      <c r="CF168" s="85">
        <v>72.72</v>
      </c>
      <c r="CG168" s="85">
        <v>72.72</v>
      </c>
      <c r="CH168" s="85">
        <v>72.72</v>
      </c>
      <c r="CI168" s="85">
        <v>72.72</v>
      </c>
      <c r="CJ168" s="85">
        <v>72.72</v>
      </c>
      <c r="CK168" s="85">
        <v>72.72</v>
      </c>
      <c r="CL168" s="85">
        <v>72.72</v>
      </c>
      <c r="CM168" s="85">
        <v>72.72</v>
      </c>
      <c r="CN168" s="85">
        <v>72.72</v>
      </c>
      <c r="CO168" s="85">
        <v>72.72</v>
      </c>
      <c r="CP168" s="85">
        <v>72.72</v>
      </c>
      <c r="CQ168" s="85">
        <v>72.72</v>
      </c>
      <c r="CR168" s="85">
        <v>72.72</v>
      </c>
      <c r="CS168" s="85">
        <v>72.72</v>
      </c>
      <c r="CT168" s="85">
        <v>72.72</v>
      </c>
      <c r="CU168" s="85">
        <v>72.72</v>
      </c>
      <c r="CV168" s="85">
        <v>72.72</v>
      </c>
      <c r="CW168" s="85">
        <v>72.72</v>
      </c>
      <c r="CX168" s="85">
        <v>72.72</v>
      </c>
      <c r="CY168" s="85">
        <v>71.989999999999995</v>
      </c>
      <c r="CZ168" s="85">
        <v>71.989999999999995</v>
      </c>
      <c r="DA168" s="85">
        <v>71.989999999999995</v>
      </c>
      <c r="DB168" s="85">
        <v>71.989999999999995</v>
      </c>
      <c r="DC168" s="85">
        <v>71.989999999999995</v>
      </c>
      <c r="DD168" s="85">
        <v>71.989999999999995</v>
      </c>
      <c r="DE168" s="85">
        <v>71.989999999999995</v>
      </c>
      <c r="DF168" s="85">
        <v>71.989999999999995</v>
      </c>
      <c r="DG168" s="85">
        <v>71.989999999999995</v>
      </c>
      <c r="DH168" s="85">
        <v>71.989999999999995</v>
      </c>
      <c r="DI168" s="85">
        <v>71.989999999999995</v>
      </c>
      <c r="DJ168" s="85">
        <v>71.989999999999995</v>
      </c>
      <c r="DK168" s="85">
        <v>65.849999999999994</v>
      </c>
      <c r="DL168" s="85">
        <v>65.849999999999994</v>
      </c>
      <c r="DM168" s="85">
        <v>65.849999999999994</v>
      </c>
      <c r="DN168" s="85">
        <v>65.849999999999994</v>
      </c>
      <c r="DO168" s="85">
        <v>65.849999999999994</v>
      </c>
      <c r="DP168" s="85">
        <v>65.849999999999994</v>
      </c>
      <c r="DQ168"/>
      <c r="DR168" s="71" t="s">
        <v>101</v>
      </c>
      <c r="EB168" s="23"/>
      <c r="EK168" s="56"/>
      <c r="EL168" s="56"/>
      <c r="EM168" s="56"/>
      <c r="EN168" s="56"/>
      <c r="EO168" s="56"/>
      <c r="EP168" s="56"/>
    </row>
    <row r="169" spans="1:146" s="55" customFormat="1" x14ac:dyDescent="0.5">
      <c r="A169">
        <v>90698</v>
      </c>
      <c r="B169" t="s">
        <v>25</v>
      </c>
      <c r="C169" s="38" t="s">
        <v>26</v>
      </c>
      <c r="D169" s="85">
        <v>73.819999999999993</v>
      </c>
      <c r="E169" s="85">
        <v>73.819999999999993</v>
      </c>
      <c r="F169" s="85">
        <v>73.819999999999993</v>
      </c>
      <c r="G169" s="85">
        <v>73.819999999999993</v>
      </c>
      <c r="H169" s="85">
        <v>73.819999999999993</v>
      </c>
      <c r="I169" s="85">
        <v>73.819999999999993</v>
      </c>
      <c r="J169" s="85">
        <v>73.819999999999993</v>
      </c>
      <c r="K169" s="85">
        <v>73.819999999999993</v>
      </c>
      <c r="L169" s="85">
        <v>73.819999999999993</v>
      </c>
      <c r="M169" s="85">
        <v>73.819999999999993</v>
      </c>
      <c r="N169" s="85">
        <v>73.819999999999993</v>
      </c>
      <c r="O169" s="85">
        <v>73.819999999999993</v>
      </c>
      <c r="P169" s="85">
        <v>73.819999999999993</v>
      </c>
      <c r="Q169" s="85">
        <v>50.7</v>
      </c>
      <c r="R169" s="85">
        <v>50.7</v>
      </c>
      <c r="S169" s="85">
        <v>50.7</v>
      </c>
      <c r="T169" s="85">
        <v>50.7</v>
      </c>
      <c r="U169" s="85">
        <v>50.7</v>
      </c>
      <c r="V169" s="85">
        <v>50.7</v>
      </c>
      <c r="W169" s="85">
        <v>50.7</v>
      </c>
      <c r="X169" s="85">
        <v>50.7</v>
      </c>
      <c r="Y169" s="85">
        <v>28.9</v>
      </c>
      <c r="Z169" s="85">
        <v>28.9</v>
      </c>
      <c r="AA169" s="85">
        <v>28.9</v>
      </c>
      <c r="AB169" s="85">
        <v>28.9</v>
      </c>
      <c r="AC169" s="85">
        <v>28.9</v>
      </c>
      <c r="AD169" s="85">
        <v>28.9</v>
      </c>
      <c r="AE169" s="85">
        <v>28.9</v>
      </c>
      <c r="AF169" s="85">
        <v>28.9</v>
      </c>
      <c r="AG169" s="85">
        <v>28.9</v>
      </c>
      <c r="AH169" s="85">
        <v>28.9</v>
      </c>
      <c r="AI169" s="85">
        <v>28.9</v>
      </c>
      <c r="AJ169" s="85">
        <v>28.9</v>
      </c>
      <c r="AK169" s="85">
        <v>28.9</v>
      </c>
      <c r="AL169" s="85">
        <v>28.9</v>
      </c>
      <c r="AM169" s="85">
        <v>40.11</v>
      </c>
      <c r="AN169" s="85">
        <v>40.11</v>
      </c>
      <c r="AO169" s="85">
        <v>40.11</v>
      </c>
      <c r="AP169" s="85">
        <v>40.11</v>
      </c>
      <c r="AQ169" s="85">
        <v>40.11</v>
      </c>
      <c r="AR169" s="85">
        <v>40.11</v>
      </c>
      <c r="AS169" s="85">
        <v>40.11</v>
      </c>
      <c r="AT169" s="85">
        <v>40.11</v>
      </c>
      <c r="AU169" s="85">
        <v>61.62</v>
      </c>
      <c r="AV169" s="85">
        <v>61.62</v>
      </c>
      <c r="AW169" s="85">
        <v>61.62</v>
      </c>
      <c r="AX169" s="85">
        <v>61.62</v>
      </c>
      <c r="AY169" s="85">
        <v>61.62</v>
      </c>
      <c r="AZ169" s="85">
        <v>61.62</v>
      </c>
      <c r="BA169" s="85">
        <v>61.62</v>
      </c>
      <c r="BB169" s="85">
        <v>61.62</v>
      </c>
      <c r="BC169" s="85">
        <v>61.62</v>
      </c>
      <c r="BD169" s="85">
        <v>61.62</v>
      </c>
      <c r="BE169" s="85">
        <v>61.62</v>
      </c>
      <c r="BF169" s="85">
        <v>61.62</v>
      </c>
      <c r="BG169" s="85">
        <v>61.62</v>
      </c>
      <c r="BH169" s="85">
        <v>61.62</v>
      </c>
      <c r="BI169" s="85">
        <v>61.62</v>
      </c>
      <c r="BJ169" s="85">
        <v>61.62</v>
      </c>
      <c r="BK169" s="85">
        <v>61.62</v>
      </c>
      <c r="BL169" s="85">
        <v>61.62</v>
      </c>
      <c r="BM169" s="85">
        <v>61.62</v>
      </c>
      <c r="BN169" s="85">
        <v>70.69</v>
      </c>
      <c r="BO169" s="85">
        <v>70.69</v>
      </c>
      <c r="BP169" s="85">
        <v>70.69</v>
      </c>
      <c r="BQ169" s="85">
        <v>70.69</v>
      </c>
      <c r="BR169" s="85">
        <v>70.69</v>
      </c>
      <c r="BS169" s="85">
        <v>70.69</v>
      </c>
      <c r="BT169" s="85">
        <v>70.69</v>
      </c>
      <c r="BU169" s="85">
        <v>70.69</v>
      </c>
      <c r="BV169" s="85">
        <v>70.69</v>
      </c>
      <c r="BW169" s="85">
        <v>70.69</v>
      </c>
      <c r="BX169" s="85">
        <v>70.69</v>
      </c>
      <c r="BY169" s="85">
        <v>70.69</v>
      </c>
      <c r="BZ169" s="85">
        <v>70.69</v>
      </c>
      <c r="CA169" s="85">
        <v>79.53</v>
      </c>
      <c r="CB169" s="85">
        <v>79.53</v>
      </c>
      <c r="CC169" s="85">
        <v>79.53</v>
      </c>
      <c r="CD169" s="85">
        <v>79.53</v>
      </c>
      <c r="CE169" s="85">
        <v>79.53</v>
      </c>
      <c r="CF169" s="85">
        <v>79.53</v>
      </c>
      <c r="CG169" s="85">
        <v>79.53</v>
      </c>
      <c r="CH169" s="85">
        <v>79.53</v>
      </c>
      <c r="CI169" s="85">
        <v>79.53</v>
      </c>
      <c r="CJ169" s="85">
        <v>79.53</v>
      </c>
      <c r="CK169" s="85">
        <v>79.53</v>
      </c>
      <c r="CL169" s="85">
        <v>79.53</v>
      </c>
      <c r="CM169" s="85">
        <v>79.53</v>
      </c>
      <c r="CN169" s="85">
        <v>79.53</v>
      </c>
      <c r="CO169" s="85">
        <v>79.53</v>
      </c>
      <c r="CP169" s="85">
        <v>79.53</v>
      </c>
      <c r="CQ169" s="85">
        <v>79.53</v>
      </c>
      <c r="CR169" s="85">
        <v>79.53</v>
      </c>
      <c r="CS169" s="85">
        <v>79.53</v>
      </c>
      <c r="CT169" s="85">
        <v>79.53</v>
      </c>
      <c r="CU169" s="85">
        <v>79.53</v>
      </c>
      <c r="CV169" s="85">
        <v>79.53</v>
      </c>
      <c r="CW169" s="85">
        <v>79.53</v>
      </c>
      <c r="CX169" s="85">
        <v>79.53</v>
      </c>
      <c r="CY169" s="85">
        <v>78.73</v>
      </c>
      <c r="CZ169" s="85">
        <v>78.73</v>
      </c>
      <c r="DA169" s="85">
        <v>78.73</v>
      </c>
      <c r="DB169" s="85">
        <v>78.73</v>
      </c>
      <c r="DC169" s="85">
        <v>78.73</v>
      </c>
      <c r="DD169" s="85">
        <v>78.73</v>
      </c>
      <c r="DE169" s="85">
        <v>78.73</v>
      </c>
      <c r="DF169" s="85">
        <v>78.73</v>
      </c>
      <c r="DG169" s="85">
        <v>78.73</v>
      </c>
      <c r="DH169" s="85">
        <v>78.73</v>
      </c>
      <c r="DI169" s="85">
        <v>78.73</v>
      </c>
      <c r="DJ169" s="85">
        <v>78.73</v>
      </c>
      <c r="DK169" s="85">
        <v>66.260000000000005</v>
      </c>
      <c r="DL169" s="85">
        <v>66.260000000000005</v>
      </c>
      <c r="DM169" s="85">
        <v>66.260000000000005</v>
      </c>
      <c r="DN169" s="85">
        <v>66.260000000000005</v>
      </c>
      <c r="DO169" s="85">
        <v>66.260000000000005</v>
      </c>
      <c r="DP169" s="85">
        <v>66.260000000000005</v>
      </c>
      <c r="DQ169"/>
      <c r="DR169" s="71" t="s">
        <v>101</v>
      </c>
      <c r="EB169" s="23"/>
      <c r="EK169" s="56"/>
      <c r="EL169" s="56"/>
      <c r="EM169" s="56"/>
      <c r="EN169" s="56"/>
      <c r="EO169" s="56"/>
      <c r="EP169" s="56"/>
    </row>
    <row r="170" spans="1:146" s="55" customFormat="1" x14ac:dyDescent="0.5">
      <c r="A170">
        <v>90696</v>
      </c>
      <c r="B170" t="s">
        <v>22</v>
      </c>
      <c r="C170" s="38" t="s">
        <v>104</v>
      </c>
      <c r="D170" s="85">
        <v>0</v>
      </c>
      <c r="E170" s="85">
        <v>0</v>
      </c>
      <c r="F170" s="85">
        <v>0</v>
      </c>
      <c r="G170" s="85">
        <v>0</v>
      </c>
      <c r="H170" s="85">
        <v>0</v>
      </c>
      <c r="I170" s="85">
        <v>0</v>
      </c>
      <c r="J170" s="85">
        <v>0</v>
      </c>
      <c r="K170" s="85">
        <v>0</v>
      </c>
      <c r="L170" s="85">
        <v>0</v>
      </c>
      <c r="M170" s="85">
        <v>0</v>
      </c>
      <c r="N170" s="85">
        <v>0</v>
      </c>
      <c r="O170" s="85">
        <v>0</v>
      </c>
      <c r="P170" s="85">
        <v>0</v>
      </c>
      <c r="Q170" s="85">
        <v>0</v>
      </c>
      <c r="R170" s="85">
        <v>0</v>
      </c>
      <c r="S170" s="85">
        <v>0</v>
      </c>
      <c r="T170" s="85">
        <v>0</v>
      </c>
      <c r="U170" s="85">
        <v>0</v>
      </c>
      <c r="V170" s="85">
        <v>0</v>
      </c>
      <c r="W170" s="85">
        <v>0</v>
      </c>
      <c r="X170" s="85">
        <v>0</v>
      </c>
      <c r="Y170" s="85">
        <v>18.329999999999998</v>
      </c>
      <c r="Z170" s="85">
        <v>18.329999999999998</v>
      </c>
      <c r="AA170" s="85">
        <v>18.329999999999998</v>
      </c>
      <c r="AB170" s="85">
        <v>18.329999999999998</v>
      </c>
      <c r="AC170" s="85">
        <v>18.329999999999998</v>
      </c>
      <c r="AD170" s="85">
        <v>18.329999999999998</v>
      </c>
      <c r="AE170" s="85">
        <v>18.329999999999998</v>
      </c>
      <c r="AF170" s="85">
        <v>18.329999999999998</v>
      </c>
      <c r="AG170" s="85">
        <v>18.329999999999998</v>
      </c>
      <c r="AH170" s="85">
        <v>18.329999999999998</v>
      </c>
      <c r="AI170" s="85">
        <v>18.329999999999998</v>
      </c>
      <c r="AJ170" s="85">
        <v>18.329999999999998</v>
      </c>
      <c r="AK170" s="85">
        <v>18.329999999999998</v>
      </c>
      <c r="AL170" s="85">
        <v>18.329999999999998</v>
      </c>
      <c r="AM170" s="85">
        <v>26.13</v>
      </c>
      <c r="AN170" s="85">
        <v>26.13</v>
      </c>
      <c r="AO170" s="85">
        <v>26.13</v>
      </c>
      <c r="AP170" s="85">
        <v>26.13</v>
      </c>
      <c r="AQ170" s="85">
        <v>26.13</v>
      </c>
      <c r="AR170" s="85">
        <v>26.13</v>
      </c>
      <c r="AS170" s="85">
        <v>26.13</v>
      </c>
      <c r="AT170" s="85">
        <v>26.13</v>
      </c>
      <c r="AU170" s="85">
        <v>40.840000000000003</v>
      </c>
      <c r="AV170" s="85">
        <v>40.840000000000003</v>
      </c>
      <c r="AW170" s="85">
        <v>40.840000000000003</v>
      </c>
      <c r="AX170" s="85">
        <v>40.840000000000003</v>
      </c>
      <c r="AY170" s="85">
        <v>40.840000000000003</v>
      </c>
      <c r="AZ170" s="85">
        <v>40.840000000000003</v>
      </c>
      <c r="BA170" s="85">
        <v>40.840000000000003</v>
      </c>
      <c r="BB170" s="85">
        <v>40.840000000000003</v>
      </c>
      <c r="BC170" s="85">
        <v>40.840000000000003</v>
      </c>
      <c r="BD170" s="85">
        <v>40.840000000000003</v>
      </c>
      <c r="BE170" s="85">
        <v>40.840000000000003</v>
      </c>
      <c r="BF170" s="85">
        <v>40.840000000000003</v>
      </c>
      <c r="BG170" s="85">
        <v>40.840000000000003</v>
      </c>
      <c r="BH170" s="85">
        <v>40.840000000000003</v>
      </c>
      <c r="BI170" s="85">
        <v>40.840000000000003</v>
      </c>
      <c r="BJ170" s="85">
        <v>40.840000000000003</v>
      </c>
      <c r="BK170" s="85">
        <v>40.840000000000003</v>
      </c>
      <c r="BL170" s="85">
        <v>40.840000000000003</v>
      </c>
      <c r="BM170" s="85">
        <v>40.840000000000003</v>
      </c>
      <c r="BN170" s="85">
        <v>50.05</v>
      </c>
      <c r="BO170" s="85">
        <v>50.05</v>
      </c>
      <c r="BP170" s="85">
        <v>50.05</v>
      </c>
      <c r="BQ170" s="85">
        <v>50.05</v>
      </c>
      <c r="BR170" s="85">
        <v>50.05</v>
      </c>
      <c r="BS170" s="85">
        <v>50.05</v>
      </c>
      <c r="BT170" s="85">
        <v>50.05</v>
      </c>
      <c r="BU170" s="85">
        <v>50.05</v>
      </c>
      <c r="BV170" s="85">
        <v>50.05</v>
      </c>
      <c r="BW170" s="85">
        <v>50.05</v>
      </c>
      <c r="BX170" s="85">
        <v>50.05</v>
      </c>
      <c r="BY170" s="85">
        <v>50.05</v>
      </c>
      <c r="BZ170" s="85">
        <v>50.05</v>
      </c>
      <c r="CA170" s="85">
        <v>48.59</v>
      </c>
      <c r="CB170" s="85">
        <v>48.59</v>
      </c>
      <c r="CC170" s="85">
        <v>48.59</v>
      </c>
      <c r="CD170" s="85">
        <v>48.59</v>
      </c>
      <c r="CE170" s="85">
        <v>48.59</v>
      </c>
      <c r="CF170" s="85">
        <v>48.59</v>
      </c>
      <c r="CG170" s="85">
        <v>48.59</v>
      </c>
      <c r="CH170" s="85">
        <v>48.59</v>
      </c>
      <c r="CI170" s="85">
        <v>48.59</v>
      </c>
      <c r="CJ170" s="85">
        <v>48.59</v>
      </c>
      <c r="CK170" s="85">
        <v>48.59</v>
      </c>
      <c r="CL170" s="85">
        <v>48.59</v>
      </c>
      <c r="CM170" s="85">
        <v>48.59</v>
      </c>
      <c r="CN170" s="85">
        <v>48.59</v>
      </c>
      <c r="CO170" s="85">
        <v>48.59</v>
      </c>
      <c r="CP170" s="85">
        <v>48.59</v>
      </c>
      <c r="CQ170" s="85">
        <v>48.59</v>
      </c>
      <c r="CR170" s="85">
        <v>48.59</v>
      </c>
      <c r="CS170" s="85">
        <v>48.59</v>
      </c>
      <c r="CT170" s="85">
        <v>48.59</v>
      </c>
      <c r="CU170" s="85">
        <v>48.59</v>
      </c>
      <c r="CV170" s="85">
        <v>48.59</v>
      </c>
      <c r="CW170" s="85">
        <v>48.59</v>
      </c>
      <c r="CX170" s="85">
        <v>48.59</v>
      </c>
      <c r="CY170" s="85">
        <v>48.1</v>
      </c>
      <c r="CZ170" s="85">
        <v>48.1</v>
      </c>
      <c r="DA170" s="85">
        <v>48.1</v>
      </c>
      <c r="DB170" s="85">
        <v>48.1</v>
      </c>
      <c r="DC170" s="85">
        <v>48.1</v>
      </c>
      <c r="DD170" s="85">
        <v>48.1</v>
      </c>
      <c r="DE170" s="85">
        <v>48.1</v>
      </c>
      <c r="DF170" s="85">
        <v>48.1</v>
      </c>
      <c r="DG170" s="85">
        <v>48.1</v>
      </c>
      <c r="DH170" s="85">
        <v>48.1</v>
      </c>
      <c r="DI170" s="85">
        <v>48.1</v>
      </c>
      <c r="DJ170" s="85">
        <v>48.1</v>
      </c>
      <c r="DK170" s="85">
        <v>46.06</v>
      </c>
      <c r="DL170" s="85">
        <v>46.06</v>
      </c>
      <c r="DM170" s="85">
        <v>46.06</v>
      </c>
      <c r="DN170" s="85">
        <v>46.06</v>
      </c>
      <c r="DO170" s="85">
        <v>46.06</v>
      </c>
      <c r="DP170" s="85">
        <v>46.06</v>
      </c>
      <c r="DQ170"/>
      <c r="DR170" s="71"/>
      <c r="EB170" s="23"/>
      <c r="EK170" s="56"/>
      <c r="EL170" s="56"/>
      <c r="EM170" s="56"/>
      <c r="EN170" s="56"/>
      <c r="EO170" s="56"/>
      <c r="EP170" s="56"/>
    </row>
    <row r="171" spans="1:146" s="55" customFormat="1" x14ac:dyDescent="0.5">
      <c r="A171">
        <v>90696</v>
      </c>
      <c r="B171" s="26" t="s">
        <v>20</v>
      </c>
      <c r="C171" s="38" t="s">
        <v>105</v>
      </c>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c r="AO171" s="85"/>
      <c r="AP171" s="85"/>
      <c r="AQ171" s="85"/>
      <c r="AR171" s="85"/>
      <c r="AS171" s="85"/>
      <c r="AT171" s="85"/>
      <c r="AU171" s="85"/>
      <c r="AV171" s="85"/>
      <c r="AW171" s="85"/>
      <c r="AX171" s="85"/>
      <c r="AY171" s="85"/>
      <c r="AZ171" s="85"/>
      <c r="BA171" s="85"/>
      <c r="BB171" s="85"/>
      <c r="BC171" s="85"/>
      <c r="BD171" s="85"/>
      <c r="BE171" s="85"/>
      <c r="BF171" s="85"/>
      <c r="BG171" s="85"/>
      <c r="BH171" s="85"/>
      <c r="BI171" s="85"/>
      <c r="BJ171" s="85"/>
      <c r="BK171" s="85"/>
      <c r="BL171" s="85"/>
      <c r="BM171" s="85"/>
      <c r="BN171" s="85"/>
      <c r="BO171" s="85"/>
      <c r="BP171" s="85"/>
      <c r="BQ171" s="85"/>
      <c r="BR171" s="85"/>
      <c r="BS171" s="85"/>
      <c r="BT171" s="85"/>
      <c r="BU171" s="85"/>
      <c r="BV171" s="85"/>
      <c r="BW171" s="85"/>
      <c r="BX171" s="85"/>
      <c r="BY171" s="85"/>
      <c r="BZ171" s="85"/>
      <c r="CA171" s="85"/>
      <c r="CB171" s="85"/>
      <c r="CC171" s="85"/>
      <c r="CD171" s="85"/>
      <c r="CE171" s="85"/>
      <c r="CF171" s="85"/>
      <c r="CG171" s="85"/>
      <c r="CH171" s="85"/>
      <c r="CI171" s="85"/>
      <c r="CJ171" s="85"/>
      <c r="CK171" s="85"/>
      <c r="CL171" s="85"/>
      <c r="CM171" s="85"/>
      <c r="CN171" s="85">
        <v>48.59</v>
      </c>
      <c r="CO171" s="85">
        <v>48.59</v>
      </c>
      <c r="CP171" s="85">
        <v>48.59</v>
      </c>
      <c r="CQ171" s="85">
        <v>48.59</v>
      </c>
      <c r="CR171" s="85">
        <v>48.59</v>
      </c>
      <c r="CS171" s="85">
        <v>48.59</v>
      </c>
      <c r="CT171" s="85">
        <v>48.59</v>
      </c>
      <c r="CU171" s="85">
        <v>48.59</v>
      </c>
      <c r="CV171" s="85">
        <v>48.59</v>
      </c>
      <c r="CW171" s="85">
        <v>48.59</v>
      </c>
      <c r="CX171" s="85">
        <v>48.59</v>
      </c>
      <c r="CY171" s="85">
        <v>48.1</v>
      </c>
      <c r="CZ171" s="85">
        <v>48.1</v>
      </c>
      <c r="DA171" s="85">
        <v>48.1</v>
      </c>
      <c r="DB171" s="85">
        <v>48.1</v>
      </c>
      <c r="DC171" s="85">
        <v>48.1</v>
      </c>
      <c r="DD171" s="85">
        <v>48.1</v>
      </c>
      <c r="DE171" s="85">
        <v>48.1</v>
      </c>
      <c r="DF171" s="85">
        <v>48.1</v>
      </c>
      <c r="DG171" s="85">
        <v>48.1</v>
      </c>
      <c r="DH171" s="85">
        <v>48.1</v>
      </c>
      <c r="DI171" s="85">
        <v>48.1</v>
      </c>
      <c r="DJ171" s="85">
        <v>48.1</v>
      </c>
      <c r="DK171" s="85">
        <v>46.06</v>
      </c>
      <c r="DL171" s="85">
        <v>46.06</v>
      </c>
      <c r="DM171" s="85">
        <v>46.06</v>
      </c>
      <c r="DN171" s="85">
        <v>46.06</v>
      </c>
      <c r="DO171" s="85">
        <v>46.06</v>
      </c>
      <c r="DP171" s="85">
        <v>46.06</v>
      </c>
      <c r="DQ171"/>
      <c r="DR171" s="71"/>
      <c r="EB171" s="23"/>
      <c r="EK171" s="56"/>
      <c r="EL171" s="56"/>
      <c r="EM171" s="56"/>
      <c r="EN171" s="56"/>
      <c r="EO171" s="56"/>
      <c r="EP171" s="56"/>
    </row>
    <row r="172" spans="1:146" s="55" customFormat="1" x14ac:dyDescent="0.5">
      <c r="A172">
        <v>90633</v>
      </c>
      <c r="B172" t="s">
        <v>31</v>
      </c>
      <c r="C172" s="38" t="s">
        <v>106</v>
      </c>
      <c r="D172" s="85">
        <v>28.17</v>
      </c>
      <c r="E172" s="85">
        <v>28.17</v>
      </c>
      <c r="F172" s="85">
        <v>28.17</v>
      </c>
      <c r="G172" s="85">
        <v>28.17</v>
      </c>
      <c r="H172" s="85">
        <v>28.17</v>
      </c>
      <c r="I172" s="85">
        <v>28.17</v>
      </c>
      <c r="J172" s="85">
        <v>28.17</v>
      </c>
      <c r="K172" s="85">
        <v>28.17</v>
      </c>
      <c r="L172" s="85">
        <v>28.17</v>
      </c>
      <c r="M172" s="85">
        <v>28.17</v>
      </c>
      <c r="N172" s="85">
        <v>28.17</v>
      </c>
      <c r="O172" s="85">
        <v>28.17</v>
      </c>
      <c r="P172" s="85">
        <v>28.17</v>
      </c>
      <c r="Q172" s="85">
        <v>13.25</v>
      </c>
      <c r="R172" s="85">
        <v>13.25</v>
      </c>
      <c r="S172" s="85">
        <v>13.25</v>
      </c>
      <c r="T172" s="85">
        <v>13.25</v>
      </c>
      <c r="U172" s="85">
        <v>13.25</v>
      </c>
      <c r="V172" s="85">
        <v>13.25</v>
      </c>
      <c r="W172" s="85">
        <v>13.25</v>
      </c>
      <c r="X172" s="85">
        <v>13.25</v>
      </c>
      <c r="Y172" s="85">
        <v>7.83</v>
      </c>
      <c r="Z172" s="85">
        <v>7.83</v>
      </c>
      <c r="AA172" s="85">
        <v>7.83</v>
      </c>
      <c r="AB172" s="85">
        <v>7.83</v>
      </c>
      <c r="AC172" s="85">
        <v>7.83</v>
      </c>
      <c r="AD172" s="85">
        <v>7.83</v>
      </c>
      <c r="AE172" s="85">
        <v>7.83</v>
      </c>
      <c r="AF172" s="85">
        <v>7.83</v>
      </c>
      <c r="AG172" s="85">
        <v>7.83</v>
      </c>
      <c r="AH172" s="85">
        <v>7.83</v>
      </c>
      <c r="AI172" s="85">
        <v>7.83</v>
      </c>
      <c r="AJ172" s="85">
        <v>7.83</v>
      </c>
      <c r="AK172" s="85">
        <v>7.83</v>
      </c>
      <c r="AL172" s="85">
        <v>7.83</v>
      </c>
      <c r="AM172" s="85">
        <v>11.3</v>
      </c>
      <c r="AN172" s="85">
        <v>11.3</v>
      </c>
      <c r="AO172" s="85">
        <v>11.3</v>
      </c>
      <c r="AP172" s="85">
        <v>11.3</v>
      </c>
      <c r="AQ172" s="85">
        <v>11.3</v>
      </c>
      <c r="AR172" s="85">
        <v>11.3</v>
      </c>
      <c r="AS172" s="85">
        <v>11.3</v>
      </c>
      <c r="AT172" s="85">
        <v>11.3</v>
      </c>
      <c r="AU172" s="85">
        <v>17.190000000000001</v>
      </c>
      <c r="AV172" s="85">
        <v>17.190000000000001</v>
      </c>
      <c r="AW172" s="85">
        <v>17.190000000000001</v>
      </c>
      <c r="AX172" s="85">
        <v>17.190000000000001</v>
      </c>
      <c r="AY172" s="85">
        <v>17.190000000000001</v>
      </c>
      <c r="AZ172" s="85">
        <v>17.190000000000001</v>
      </c>
      <c r="BA172" s="85">
        <v>17.190000000000001</v>
      </c>
      <c r="BB172" s="85">
        <v>17.190000000000001</v>
      </c>
      <c r="BC172" s="85">
        <v>17.190000000000001</v>
      </c>
      <c r="BD172" s="85">
        <v>17.190000000000001</v>
      </c>
      <c r="BE172" s="85">
        <v>17.190000000000001</v>
      </c>
      <c r="BF172" s="85">
        <v>17.190000000000001</v>
      </c>
      <c r="BG172" s="85">
        <v>17.190000000000001</v>
      </c>
      <c r="BH172" s="85">
        <v>17.190000000000001</v>
      </c>
      <c r="BI172" s="85">
        <v>17.190000000000001</v>
      </c>
      <c r="BJ172" s="85">
        <v>17.190000000000001</v>
      </c>
      <c r="BK172" s="85">
        <v>17.190000000000001</v>
      </c>
      <c r="BL172" s="85">
        <v>17.190000000000001</v>
      </c>
      <c r="BM172" s="85">
        <v>17.190000000000001</v>
      </c>
      <c r="BN172" s="85">
        <v>22.11</v>
      </c>
      <c r="BO172" s="85">
        <v>22.11</v>
      </c>
      <c r="BP172" s="85">
        <v>22.11</v>
      </c>
      <c r="BQ172" s="85">
        <v>22.11</v>
      </c>
      <c r="BR172" s="85">
        <v>22.11</v>
      </c>
      <c r="BS172" s="85">
        <v>22.11</v>
      </c>
      <c r="BT172" s="85">
        <v>22.11</v>
      </c>
      <c r="BU172" s="85">
        <v>22.11</v>
      </c>
      <c r="BV172" s="85">
        <v>22.11</v>
      </c>
      <c r="BW172" s="85">
        <v>22.11</v>
      </c>
      <c r="BX172" s="85">
        <v>22.11</v>
      </c>
      <c r="BY172" s="85">
        <v>22.11</v>
      </c>
      <c r="BZ172" s="85">
        <v>22.11</v>
      </c>
      <c r="CA172" s="85">
        <v>24.98</v>
      </c>
      <c r="CB172" s="85">
        <v>24.98</v>
      </c>
      <c r="CC172" s="85">
        <v>24.98</v>
      </c>
      <c r="CD172" s="85">
        <v>24.98</v>
      </c>
      <c r="CE172" s="85">
        <v>24.98</v>
      </c>
      <c r="CF172" s="85">
        <v>24.98</v>
      </c>
      <c r="CG172" s="85">
        <v>24.98</v>
      </c>
      <c r="CH172" s="85">
        <v>24.98</v>
      </c>
      <c r="CI172" s="85">
        <v>24.98</v>
      </c>
      <c r="CJ172" s="85">
        <v>24.98</v>
      </c>
      <c r="CK172" s="85">
        <v>24.98</v>
      </c>
      <c r="CL172" s="85">
        <v>24.98</v>
      </c>
      <c r="CM172" s="85">
        <v>24.98</v>
      </c>
      <c r="CN172" s="85">
        <v>24.98</v>
      </c>
      <c r="CO172" s="85">
        <v>24.98</v>
      </c>
      <c r="CP172" s="85">
        <v>24.98</v>
      </c>
      <c r="CQ172" s="85">
        <v>24.98</v>
      </c>
      <c r="CR172" s="85">
        <v>24.98</v>
      </c>
      <c r="CS172" s="85">
        <v>24.98</v>
      </c>
      <c r="CT172" s="85">
        <v>24.98</v>
      </c>
      <c r="CU172" s="85">
        <v>24.98</v>
      </c>
      <c r="CV172" s="85">
        <v>24.98</v>
      </c>
      <c r="CW172" s="85">
        <v>24.98</v>
      </c>
      <c r="CX172" s="85">
        <v>24.98</v>
      </c>
      <c r="CY172" s="85">
        <v>24.73</v>
      </c>
      <c r="CZ172" s="85">
        <v>24.73</v>
      </c>
      <c r="DA172" s="85">
        <v>24.73</v>
      </c>
      <c r="DB172" s="85">
        <v>24.73</v>
      </c>
      <c r="DC172" s="85">
        <v>24.73</v>
      </c>
      <c r="DD172" s="85">
        <v>24.73</v>
      </c>
      <c r="DE172" s="85">
        <v>24.73</v>
      </c>
      <c r="DF172" s="85">
        <v>24.73</v>
      </c>
      <c r="DG172" s="85">
        <v>24.73</v>
      </c>
      <c r="DH172" s="85">
        <v>24.73</v>
      </c>
      <c r="DI172" s="85">
        <v>24.73</v>
      </c>
      <c r="DJ172" s="85">
        <v>24.73</v>
      </c>
      <c r="DK172" s="85">
        <v>22.88</v>
      </c>
      <c r="DL172" s="85">
        <v>22.88</v>
      </c>
      <c r="DM172" s="85">
        <v>22.88</v>
      </c>
      <c r="DN172" s="85">
        <v>22.88</v>
      </c>
      <c r="DO172" s="85">
        <v>22.88</v>
      </c>
      <c r="DP172" s="85">
        <v>22.88</v>
      </c>
      <c r="DQ172"/>
      <c r="DR172" s="71" t="s">
        <v>101</v>
      </c>
      <c r="EB172" s="23"/>
      <c r="EK172" s="56"/>
      <c r="EL172" s="56"/>
      <c r="EM172" s="56"/>
      <c r="EN172" s="56"/>
      <c r="EO172" s="56"/>
      <c r="EP172" s="56"/>
    </row>
    <row r="173" spans="1:146" s="55" customFormat="1" x14ac:dyDescent="0.5">
      <c r="A173">
        <v>90633</v>
      </c>
      <c r="B173" t="s">
        <v>29</v>
      </c>
      <c r="C173" s="38" t="s">
        <v>107</v>
      </c>
      <c r="D173" s="85">
        <v>28.17</v>
      </c>
      <c r="E173" s="85">
        <v>28.17</v>
      </c>
      <c r="F173" s="85">
        <v>28.17</v>
      </c>
      <c r="G173" s="85">
        <v>28.17</v>
      </c>
      <c r="H173" s="85">
        <v>28.17</v>
      </c>
      <c r="I173" s="85">
        <v>28.17</v>
      </c>
      <c r="J173" s="85">
        <v>28.17</v>
      </c>
      <c r="K173" s="85">
        <v>28.17</v>
      </c>
      <c r="L173" s="85">
        <v>28.17</v>
      </c>
      <c r="M173" s="85">
        <v>28.17</v>
      </c>
      <c r="N173" s="85">
        <v>28.17</v>
      </c>
      <c r="O173" s="85">
        <v>28.17</v>
      </c>
      <c r="P173" s="85">
        <v>28.17</v>
      </c>
      <c r="Q173" s="85">
        <v>13.25</v>
      </c>
      <c r="R173" s="85">
        <v>13.25</v>
      </c>
      <c r="S173" s="85">
        <v>13.25</v>
      </c>
      <c r="T173" s="85">
        <v>13.25</v>
      </c>
      <c r="U173" s="85">
        <v>13.25</v>
      </c>
      <c r="V173" s="85">
        <v>13.25</v>
      </c>
      <c r="W173" s="85">
        <v>13.25</v>
      </c>
      <c r="X173" s="85">
        <v>13.25</v>
      </c>
      <c r="Y173" s="85">
        <v>7.83</v>
      </c>
      <c r="Z173" s="85">
        <v>7.83</v>
      </c>
      <c r="AA173" s="85">
        <v>7.83</v>
      </c>
      <c r="AB173" s="85">
        <v>7.83</v>
      </c>
      <c r="AC173" s="85">
        <v>7.83</v>
      </c>
      <c r="AD173" s="85">
        <v>7.83</v>
      </c>
      <c r="AE173" s="85">
        <v>7.83</v>
      </c>
      <c r="AF173" s="85">
        <v>7.83</v>
      </c>
      <c r="AG173" s="85">
        <v>7.83</v>
      </c>
      <c r="AH173" s="85">
        <v>7.83</v>
      </c>
      <c r="AI173" s="85">
        <v>7.83</v>
      </c>
      <c r="AJ173" s="85">
        <v>7.83</v>
      </c>
      <c r="AK173" s="85">
        <v>7.83</v>
      </c>
      <c r="AL173" s="85">
        <v>7.83</v>
      </c>
      <c r="AM173" s="85">
        <v>11.3</v>
      </c>
      <c r="AN173" s="85">
        <v>11.3</v>
      </c>
      <c r="AO173" s="85">
        <v>11.3</v>
      </c>
      <c r="AP173" s="85">
        <v>11.3</v>
      </c>
      <c r="AQ173" s="85">
        <v>11.3</v>
      </c>
      <c r="AR173" s="85">
        <v>11.3</v>
      </c>
      <c r="AS173" s="85">
        <v>11.3</v>
      </c>
      <c r="AT173" s="85">
        <v>11.3</v>
      </c>
      <c r="AU173" s="85">
        <v>17.190000000000001</v>
      </c>
      <c r="AV173" s="85">
        <v>17.190000000000001</v>
      </c>
      <c r="AW173" s="85">
        <v>17.190000000000001</v>
      </c>
      <c r="AX173" s="85">
        <v>17.190000000000001</v>
      </c>
      <c r="AY173" s="85">
        <v>17.190000000000001</v>
      </c>
      <c r="AZ173" s="85">
        <v>17.190000000000001</v>
      </c>
      <c r="BA173" s="85">
        <v>17.190000000000001</v>
      </c>
      <c r="BB173" s="85">
        <v>17.190000000000001</v>
      </c>
      <c r="BC173" s="85">
        <v>17.190000000000001</v>
      </c>
      <c r="BD173" s="85">
        <v>17.190000000000001</v>
      </c>
      <c r="BE173" s="85">
        <v>17.190000000000001</v>
      </c>
      <c r="BF173" s="85">
        <v>17.190000000000001</v>
      </c>
      <c r="BG173" s="85">
        <v>17.190000000000001</v>
      </c>
      <c r="BH173" s="85">
        <v>17.190000000000001</v>
      </c>
      <c r="BI173" s="85">
        <v>17.190000000000001</v>
      </c>
      <c r="BJ173" s="85">
        <v>17.190000000000001</v>
      </c>
      <c r="BK173" s="85">
        <v>17.190000000000001</v>
      </c>
      <c r="BL173" s="85">
        <v>17.190000000000001</v>
      </c>
      <c r="BM173" s="85">
        <v>17.190000000000001</v>
      </c>
      <c r="BN173" s="85">
        <v>22.11</v>
      </c>
      <c r="BO173" s="85">
        <v>22.11</v>
      </c>
      <c r="BP173" s="85">
        <v>22.11</v>
      </c>
      <c r="BQ173" s="85">
        <v>22.11</v>
      </c>
      <c r="BR173" s="85">
        <v>22.11</v>
      </c>
      <c r="BS173" s="85">
        <v>22.11</v>
      </c>
      <c r="BT173" s="85">
        <v>22.11</v>
      </c>
      <c r="BU173" s="85">
        <v>22.11</v>
      </c>
      <c r="BV173" s="85">
        <v>22.11</v>
      </c>
      <c r="BW173" s="85">
        <v>22.11</v>
      </c>
      <c r="BX173" s="85">
        <v>22.11</v>
      </c>
      <c r="BY173" s="85">
        <v>22.11</v>
      </c>
      <c r="BZ173" s="85">
        <v>22.11</v>
      </c>
      <c r="CA173" s="85">
        <v>22.11</v>
      </c>
      <c r="CB173" s="85">
        <v>22.11</v>
      </c>
      <c r="CC173" s="85">
        <v>22.11</v>
      </c>
      <c r="CD173" s="85">
        <v>22.11</v>
      </c>
      <c r="CE173" s="85">
        <v>22.11</v>
      </c>
      <c r="CF173" s="85">
        <v>22.11</v>
      </c>
      <c r="CG173" s="85">
        <v>22.11</v>
      </c>
      <c r="CH173" s="85">
        <v>22.11</v>
      </c>
      <c r="CI173" s="85">
        <v>22.11</v>
      </c>
      <c r="CJ173" s="85">
        <v>22.11</v>
      </c>
      <c r="CK173" s="85">
        <v>22.11</v>
      </c>
      <c r="CL173" s="85">
        <v>22.11</v>
      </c>
      <c r="CM173" s="85">
        <v>22.11</v>
      </c>
      <c r="CN173" s="85">
        <v>22.11</v>
      </c>
      <c r="CO173" s="85">
        <v>22.11</v>
      </c>
      <c r="CP173" s="85">
        <v>22.11</v>
      </c>
      <c r="CQ173" s="85">
        <v>22.11</v>
      </c>
      <c r="CR173" s="85">
        <v>22.11</v>
      </c>
      <c r="CS173" s="85">
        <v>22.11</v>
      </c>
      <c r="CT173" s="85">
        <v>22.11</v>
      </c>
      <c r="CU173" s="85">
        <v>22.11</v>
      </c>
      <c r="CV173" s="85">
        <v>22.11</v>
      </c>
      <c r="CW173" s="85">
        <v>22.11</v>
      </c>
      <c r="CX173" s="85">
        <v>22.11</v>
      </c>
      <c r="CY173" s="85">
        <v>24.73</v>
      </c>
      <c r="CZ173" s="85">
        <v>24.73</v>
      </c>
      <c r="DA173" s="85">
        <v>24.73</v>
      </c>
      <c r="DB173" s="85">
        <v>24.73</v>
      </c>
      <c r="DC173" s="85">
        <v>24.73</v>
      </c>
      <c r="DD173" s="85">
        <v>24.73</v>
      </c>
      <c r="DE173" s="85">
        <v>24.73</v>
      </c>
      <c r="DF173" s="85">
        <v>24.73</v>
      </c>
      <c r="DG173" s="85">
        <v>24.73</v>
      </c>
      <c r="DH173" s="85">
        <v>24.73</v>
      </c>
      <c r="DI173" s="85">
        <v>24.73</v>
      </c>
      <c r="DJ173" s="85">
        <v>24.73</v>
      </c>
      <c r="DK173" s="85">
        <v>22.88</v>
      </c>
      <c r="DL173" s="85">
        <v>22.88</v>
      </c>
      <c r="DM173" s="85">
        <v>22.88</v>
      </c>
      <c r="DN173" s="85">
        <v>22.88</v>
      </c>
      <c r="DO173" s="85">
        <v>22.88</v>
      </c>
      <c r="DP173" s="85">
        <v>22.88</v>
      </c>
      <c r="DQ173"/>
      <c r="DR173" s="71" t="s">
        <v>101</v>
      </c>
      <c r="EB173" s="23"/>
      <c r="EK173" s="56"/>
      <c r="EL173" s="56"/>
      <c r="EM173" s="56"/>
      <c r="EN173" s="56"/>
      <c r="EO173" s="56"/>
      <c r="EP173" s="56"/>
    </row>
    <row r="174" spans="1:146" s="55" customFormat="1" x14ac:dyDescent="0.5">
      <c r="A174">
        <v>90744</v>
      </c>
      <c r="B174" t="s">
        <v>327</v>
      </c>
      <c r="C174" s="38" t="s">
        <v>108</v>
      </c>
      <c r="D174" s="85">
        <v>20.94</v>
      </c>
      <c r="E174" s="85">
        <v>20.94</v>
      </c>
      <c r="F174" s="85">
        <v>20.94</v>
      </c>
      <c r="G174" s="85">
        <v>20.94</v>
      </c>
      <c r="H174" s="85">
        <v>20.94</v>
      </c>
      <c r="I174" s="85">
        <v>20.94</v>
      </c>
      <c r="J174" s="85">
        <v>20.94</v>
      </c>
      <c r="K174" s="85">
        <v>20.94</v>
      </c>
      <c r="L174" s="85">
        <v>20.94</v>
      </c>
      <c r="M174" s="85">
        <v>20.94</v>
      </c>
      <c r="N174" s="85">
        <v>20.94</v>
      </c>
      <c r="O174" s="85">
        <v>20.94</v>
      </c>
      <c r="P174" s="85">
        <v>20.94</v>
      </c>
      <c r="Q174" s="85">
        <v>10.25</v>
      </c>
      <c r="R174" s="85">
        <v>10.25</v>
      </c>
      <c r="S174" s="85">
        <v>10.25</v>
      </c>
      <c r="T174" s="85">
        <v>10.25</v>
      </c>
      <c r="U174" s="85">
        <v>10.25</v>
      </c>
      <c r="V174" s="85">
        <v>10.25</v>
      </c>
      <c r="W174" s="85">
        <v>10.25</v>
      </c>
      <c r="X174" s="85">
        <v>10.25</v>
      </c>
      <c r="Y174" s="85">
        <v>5.69</v>
      </c>
      <c r="Z174" s="85">
        <v>5.69</v>
      </c>
      <c r="AA174" s="85">
        <v>5.69</v>
      </c>
      <c r="AB174" s="85">
        <v>5.69</v>
      </c>
      <c r="AC174" s="85">
        <v>5.69</v>
      </c>
      <c r="AD174" s="85">
        <v>5.69</v>
      </c>
      <c r="AE174" s="85">
        <v>5.69</v>
      </c>
      <c r="AF174" s="85">
        <v>5.69</v>
      </c>
      <c r="AG174" s="85">
        <v>5.69</v>
      </c>
      <c r="AH174" s="85">
        <v>5.69</v>
      </c>
      <c r="AI174" s="85">
        <v>5.69</v>
      </c>
      <c r="AJ174" s="85">
        <v>5.69</v>
      </c>
      <c r="AK174" s="85">
        <v>5.69</v>
      </c>
      <c r="AL174" s="85">
        <v>5.69</v>
      </c>
      <c r="AM174" s="85">
        <v>7.71</v>
      </c>
      <c r="AN174" s="85">
        <v>7.71</v>
      </c>
      <c r="AO174" s="85">
        <v>7.71</v>
      </c>
      <c r="AP174" s="85">
        <v>7.71</v>
      </c>
      <c r="AQ174" s="85">
        <v>7.71</v>
      </c>
      <c r="AR174" s="85">
        <v>7.71</v>
      </c>
      <c r="AS174" s="85">
        <v>7.71</v>
      </c>
      <c r="AT174" s="85">
        <v>7.71</v>
      </c>
      <c r="AU174" s="85">
        <v>12.1</v>
      </c>
      <c r="AV174" s="85">
        <v>12.1</v>
      </c>
      <c r="AW174" s="85">
        <v>12.1</v>
      </c>
      <c r="AX174" s="85">
        <v>12.1</v>
      </c>
      <c r="AY174" s="85">
        <v>12.1</v>
      </c>
      <c r="AZ174" s="85">
        <v>12.1</v>
      </c>
      <c r="BA174" s="85">
        <v>12.1</v>
      </c>
      <c r="BB174" s="85">
        <v>12.1</v>
      </c>
      <c r="BC174" s="85">
        <v>12.1</v>
      </c>
      <c r="BD174" s="85">
        <v>12.1</v>
      </c>
      <c r="BE174" s="85">
        <v>12.1</v>
      </c>
      <c r="BF174" s="85">
        <v>12.1</v>
      </c>
      <c r="BG174" s="85">
        <v>12.1</v>
      </c>
      <c r="BH174" s="85">
        <v>12.1</v>
      </c>
      <c r="BI174" s="85">
        <v>12.1</v>
      </c>
      <c r="BJ174" s="85">
        <v>12.1</v>
      </c>
      <c r="BK174" s="85">
        <v>12.1</v>
      </c>
      <c r="BL174" s="85">
        <v>12.1</v>
      </c>
      <c r="BM174" s="85">
        <v>12.1</v>
      </c>
      <c r="BN174" s="85">
        <v>14.4</v>
      </c>
      <c r="BO174" s="85">
        <v>14.4</v>
      </c>
      <c r="BP174" s="85">
        <v>14.4</v>
      </c>
      <c r="BQ174" s="85">
        <v>14.4</v>
      </c>
      <c r="BR174" s="85">
        <v>14.4</v>
      </c>
      <c r="BS174" s="85">
        <v>14.4</v>
      </c>
      <c r="BT174" s="85">
        <v>14.4</v>
      </c>
      <c r="BU174" s="85">
        <v>14.4</v>
      </c>
      <c r="BV174" s="85">
        <v>14.4</v>
      </c>
      <c r="BW174" s="85">
        <v>14.4</v>
      </c>
      <c r="BX174" s="85">
        <v>14.4</v>
      </c>
      <c r="BY174" s="85">
        <v>14.4</v>
      </c>
      <c r="BZ174" s="85">
        <v>14.4</v>
      </c>
      <c r="CA174" s="85">
        <v>16.21</v>
      </c>
      <c r="CB174" s="85">
        <v>16.21</v>
      </c>
      <c r="CC174" s="85">
        <v>16.21</v>
      </c>
      <c r="CD174" s="85">
        <v>16.21</v>
      </c>
      <c r="CE174" s="85">
        <v>16.21</v>
      </c>
      <c r="CF174" s="85">
        <v>16.21</v>
      </c>
      <c r="CG174" s="85">
        <v>16.21</v>
      </c>
      <c r="CH174" s="85">
        <v>16.21</v>
      </c>
      <c r="CI174" s="85">
        <v>16.21</v>
      </c>
      <c r="CJ174" s="85">
        <v>16.21</v>
      </c>
      <c r="CK174" s="85">
        <v>16.21</v>
      </c>
      <c r="CL174" s="85">
        <v>16.21</v>
      </c>
      <c r="CM174" s="85">
        <v>16.21</v>
      </c>
      <c r="CN174" s="85">
        <v>16.21</v>
      </c>
      <c r="CO174" s="85">
        <v>16.21</v>
      </c>
      <c r="CP174" s="85">
        <v>16.21</v>
      </c>
      <c r="CQ174" s="85">
        <v>16.21</v>
      </c>
      <c r="CR174" s="85">
        <v>16.21</v>
      </c>
      <c r="CS174" s="85">
        <v>16.21</v>
      </c>
      <c r="CT174" s="85">
        <v>16.21</v>
      </c>
      <c r="CU174" s="85">
        <v>16.21</v>
      </c>
      <c r="CV174" s="85">
        <v>16.21</v>
      </c>
      <c r="CW174" s="85">
        <v>16.21</v>
      </c>
      <c r="CX174" s="85">
        <v>16.21</v>
      </c>
      <c r="CY174" s="85">
        <v>16.05</v>
      </c>
      <c r="CZ174" s="85">
        <v>16.05</v>
      </c>
      <c r="DA174" s="85">
        <v>16.05</v>
      </c>
      <c r="DB174" s="85">
        <v>16.05</v>
      </c>
      <c r="DC174" s="85">
        <v>16.05</v>
      </c>
      <c r="DD174" s="85">
        <v>16.05</v>
      </c>
      <c r="DE174" s="85">
        <v>16.05</v>
      </c>
      <c r="DF174" s="85">
        <v>16.05</v>
      </c>
      <c r="DG174" s="85">
        <v>16.05</v>
      </c>
      <c r="DH174" s="85">
        <v>16.05</v>
      </c>
      <c r="DI174" s="85">
        <v>16.05</v>
      </c>
      <c r="DJ174" s="85">
        <v>16.05</v>
      </c>
      <c r="DK174" s="85">
        <v>17.37</v>
      </c>
      <c r="DL174" s="85">
        <v>17.37</v>
      </c>
      <c r="DM174" s="85">
        <v>17.37</v>
      </c>
      <c r="DN174" s="85">
        <v>17.37</v>
      </c>
      <c r="DO174" s="85">
        <v>17.37</v>
      </c>
      <c r="DP174" s="85">
        <v>17.37</v>
      </c>
      <c r="DQ174"/>
      <c r="DR174" s="71" t="s">
        <v>101</v>
      </c>
      <c r="EB174" s="23"/>
      <c r="EK174" s="56"/>
      <c r="EL174" s="56"/>
      <c r="EM174" s="56"/>
      <c r="EN174" s="56"/>
      <c r="EO174" s="56"/>
      <c r="EP174" s="56"/>
    </row>
    <row r="175" spans="1:146" s="55" customFormat="1" x14ac:dyDescent="0.5">
      <c r="A175">
        <v>90743</v>
      </c>
      <c r="B175" t="s">
        <v>34</v>
      </c>
      <c r="C175" s="38" t="s">
        <v>109</v>
      </c>
      <c r="D175" s="85">
        <v>20.94</v>
      </c>
      <c r="E175" s="85">
        <v>20.94</v>
      </c>
      <c r="F175" s="85">
        <v>20.94</v>
      </c>
      <c r="G175" s="85">
        <v>20.94</v>
      </c>
      <c r="H175" s="85">
        <v>20.94</v>
      </c>
      <c r="I175" s="85">
        <v>20.94</v>
      </c>
      <c r="J175" s="85">
        <v>20.94</v>
      </c>
      <c r="K175" s="85">
        <v>20.94</v>
      </c>
      <c r="L175" s="85">
        <v>20.94</v>
      </c>
      <c r="M175" s="85">
        <v>20.94</v>
      </c>
      <c r="N175" s="85">
        <v>20.94</v>
      </c>
      <c r="O175" s="85">
        <v>20.94</v>
      </c>
      <c r="P175" s="85">
        <v>20.94</v>
      </c>
      <c r="Q175" s="85">
        <v>10.25</v>
      </c>
      <c r="R175" s="85">
        <v>10.25</v>
      </c>
      <c r="S175" s="85">
        <v>10.25</v>
      </c>
      <c r="T175" s="85">
        <v>10.25</v>
      </c>
      <c r="U175" s="85">
        <v>10.25</v>
      </c>
      <c r="V175" s="85">
        <v>10.25</v>
      </c>
      <c r="W175" s="85">
        <v>10.25</v>
      </c>
      <c r="X175" s="85">
        <v>10.25</v>
      </c>
      <c r="Y175" s="85">
        <v>5.69</v>
      </c>
      <c r="Z175" s="85">
        <v>5.69</v>
      </c>
      <c r="AA175" s="85">
        <v>5.69</v>
      </c>
      <c r="AB175" s="85">
        <v>5.69</v>
      </c>
      <c r="AC175" s="85">
        <v>5.69</v>
      </c>
      <c r="AD175" s="85">
        <v>5.69</v>
      </c>
      <c r="AE175" s="85">
        <v>5.69</v>
      </c>
      <c r="AF175" s="85">
        <v>5.69</v>
      </c>
      <c r="AG175" s="85">
        <v>5.69</v>
      </c>
      <c r="AH175" s="85">
        <v>5.69</v>
      </c>
      <c r="AI175" s="85">
        <v>5.69</v>
      </c>
      <c r="AJ175" s="85">
        <v>5.69</v>
      </c>
      <c r="AK175" s="85">
        <v>5.69</v>
      </c>
      <c r="AL175" s="85">
        <v>5.69</v>
      </c>
      <c r="AM175" s="85">
        <v>7.71</v>
      </c>
      <c r="AN175" s="85">
        <v>7.71</v>
      </c>
      <c r="AO175" s="85">
        <v>7.71</v>
      </c>
      <c r="AP175" s="85">
        <v>7.71</v>
      </c>
      <c r="AQ175" s="85">
        <v>7.71</v>
      </c>
      <c r="AR175" s="85">
        <v>7.71</v>
      </c>
      <c r="AS175" s="85">
        <v>7.71</v>
      </c>
      <c r="AT175" s="85">
        <v>7.71</v>
      </c>
      <c r="AU175" s="85">
        <v>12.1</v>
      </c>
      <c r="AV175" s="85">
        <v>12.1</v>
      </c>
      <c r="AW175" s="85">
        <v>12.1</v>
      </c>
      <c r="AX175" s="85">
        <v>12.1</v>
      </c>
      <c r="AY175" s="85">
        <v>12.1</v>
      </c>
      <c r="AZ175" s="85">
        <v>12.1</v>
      </c>
      <c r="BA175" s="85">
        <v>12.1</v>
      </c>
      <c r="BB175" s="85">
        <v>12.1</v>
      </c>
      <c r="BC175" s="85">
        <v>12.1</v>
      </c>
      <c r="BD175" s="85">
        <v>12.1</v>
      </c>
      <c r="BE175" s="85">
        <v>12.1</v>
      </c>
      <c r="BF175" s="85">
        <v>12.1</v>
      </c>
      <c r="BG175" s="85">
        <v>12.1</v>
      </c>
      <c r="BH175" s="85">
        <v>12.1</v>
      </c>
      <c r="BI175" s="85">
        <v>12.1</v>
      </c>
      <c r="BJ175" s="85">
        <v>12.1</v>
      </c>
      <c r="BK175" s="85">
        <v>12.1</v>
      </c>
      <c r="BL175" s="85">
        <v>12.1</v>
      </c>
      <c r="BM175" s="85">
        <v>12.1</v>
      </c>
      <c r="BN175" s="85">
        <v>14.4</v>
      </c>
      <c r="BO175" s="85">
        <v>14.4</v>
      </c>
      <c r="BP175" s="85">
        <v>14.4</v>
      </c>
      <c r="BQ175" s="85">
        <v>14.4</v>
      </c>
      <c r="BR175" s="85">
        <v>14.4</v>
      </c>
      <c r="BS175" s="85">
        <v>14.4</v>
      </c>
      <c r="BT175" s="85">
        <v>14.4</v>
      </c>
      <c r="BU175" s="85">
        <v>14.4</v>
      </c>
      <c r="BV175" s="85">
        <v>14.4</v>
      </c>
      <c r="BW175" s="85">
        <v>14.4</v>
      </c>
      <c r="BX175" s="85">
        <v>14.4</v>
      </c>
      <c r="BY175" s="85">
        <v>14.4</v>
      </c>
      <c r="BZ175" s="85">
        <v>14.4</v>
      </c>
      <c r="CA175" s="85">
        <v>17.190000000000001</v>
      </c>
      <c r="CB175" s="85">
        <v>17.190000000000001</v>
      </c>
      <c r="CC175" s="85">
        <v>17.190000000000001</v>
      </c>
      <c r="CD175" s="85">
        <v>17.190000000000001</v>
      </c>
      <c r="CE175" s="85">
        <v>17.190000000000001</v>
      </c>
      <c r="CF175" s="85">
        <v>17.190000000000001</v>
      </c>
      <c r="CG175" s="85">
        <v>17.190000000000001</v>
      </c>
      <c r="CH175" s="85">
        <v>17.190000000000001</v>
      </c>
      <c r="CI175" s="85">
        <v>17.190000000000001</v>
      </c>
      <c r="CJ175" s="85">
        <v>17.190000000000001</v>
      </c>
      <c r="CK175" s="85">
        <v>17.190000000000001</v>
      </c>
      <c r="CL175" s="85">
        <v>17.190000000000001</v>
      </c>
      <c r="CM175" s="85">
        <v>17.190000000000001</v>
      </c>
      <c r="CN175" s="85">
        <v>17.190000000000001</v>
      </c>
      <c r="CO175" s="85">
        <v>17.190000000000001</v>
      </c>
      <c r="CP175" s="85">
        <v>17.190000000000001</v>
      </c>
      <c r="CQ175" s="85">
        <v>17.190000000000001</v>
      </c>
      <c r="CR175" s="85">
        <v>17.190000000000001</v>
      </c>
      <c r="CS175" s="85">
        <v>17.190000000000001</v>
      </c>
      <c r="CT175" s="85">
        <v>17.190000000000001</v>
      </c>
      <c r="CU175" s="85">
        <v>17.190000000000001</v>
      </c>
      <c r="CV175" s="85">
        <v>17.190000000000001</v>
      </c>
      <c r="CW175" s="85">
        <v>17.190000000000001</v>
      </c>
      <c r="CX175" s="85">
        <v>17.190000000000001</v>
      </c>
      <c r="CY175" s="85">
        <v>0</v>
      </c>
      <c r="CZ175" s="85">
        <v>0</v>
      </c>
      <c r="DA175" s="85">
        <v>0</v>
      </c>
      <c r="DB175" s="85">
        <v>0</v>
      </c>
      <c r="DC175" s="85">
        <v>0</v>
      </c>
      <c r="DD175" s="85">
        <v>0</v>
      </c>
      <c r="DE175" s="85">
        <v>0</v>
      </c>
      <c r="DF175" s="85">
        <v>0</v>
      </c>
      <c r="DG175" s="85">
        <v>0</v>
      </c>
      <c r="DH175" s="85">
        <v>0</v>
      </c>
      <c r="DI175" s="85">
        <v>0</v>
      </c>
      <c r="DJ175" s="85">
        <v>0</v>
      </c>
      <c r="DK175" s="85">
        <v>0</v>
      </c>
      <c r="DL175" s="85">
        <v>0</v>
      </c>
      <c r="DM175" s="85">
        <v>0</v>
      </c>
      <c r="DN175" s="85">
        <v>0</v>
      </c>
      <c r="DO175" s="85">
        <v>0</v>
      </c>
      <c r="DP175" s="85">
        <v>0</v>
      </c>
      <c r="DQ175"/>
      <c r="DR175" s="71"/>
      <c r="EB175" s="23"/>
      <c r="EK175" s="56"/>
      <c r="EL175" s="56"/>
      <c r="EM175" s="56"/>
      <c r="EN175" s="56"/>
      <c r="EO175" s="56"/>
      <c r="EP175" s="56"/>
    </row>
    <row r="176" spans="1:146" s="55" customFormat="1" x14ac:dyDescent="0.5">
      <c r="A176">
        <v>90748</v>
      </c>
      <c r="B176" t="s">
        <v>35</v>
      </c>
      <c r="C176" s="38" t="s">
        <v>110</v>
      </c>
      <c r="D176" s="85">
        <v>0</v>
      </c>
      <c r="E176" s="85">
        <v>0</v>
      </c>
      <c r="F176" s="85">
        <v>0</v>
      </c>
      <c r="G176" s="85">
        <v>0</v>
      </c>
      <c r="H176" s="85">
        <v>0</v>
      </c>
      <c r="I176" s="85">
        <v>0</v>
      </c>
      <c r="J176" s="85">
        <v>0</v>
      </c>
      <c r="K176" s="85">
        <v>0</v>
      </c>
      <c r="L176" s="85">
        <v>0</v>
      </c>
      <c r="M176" s="85">
        <v>0</v>
      </c>
      <c r="N176" s="85">
        <v>0</v>
      </c>
      <c r="O176" s="85">
        <v>0</v>
      </c>
      <c r="P176" s="85">
        <v>0</v>
      </c>
      <c r="Q176" s="85">
        <v>0</v>
      </c>
      <c r="R176" s="85">
        <v>29.5</v>
      </c>
      <c r="S176" s="85">
        <v>29.5</v>
      </c>
      <c r="T176" s="85">
        <v>29.5</v>
      </c>
      <c r="U176" s="85">
        <v>29.5</v>
      </c>
      <c r="V176" s="85">
        <v>29.5</v>
      </c>
      <c r="W176" s="85">
        <v>29.5</v>
      </c>
      <c r="X176" s="85">
        <v>29.5</v>
      </c>
      <c r="Y176" s="85">
        <v>16.22</v>
      </c>
      <c r="Z176" s="85">
        <v>16.22</v>
      </c>
      <c r="AA176" s="85">
        <v>16.22</v>
      </c>
      <c r="AB176" s="85">
        <v>16.22</v>
      </c>
      <c r="AC176" s="85">
        <v>16.22</v>
      </c>
      <c r="AD176" s="85">
        <v>16.22</v>
      </c>
      <c r="AE176" s="85">
        <v>16.22</v>
      </c>
      <c r="AF176" s="85">
        <v>16.22</v>
      </c>
      <c r="AG176" s="85">
        <v>16.22</v>
      </c>
      <c r="AH176" s="85">
        <v>16.22</v>
      </c>
      <c r="AI176" s="85">
        <v>16.22</v>
      </c>
      <c r="AJ176" s="85">
        <v>16.22</v>
      </c>
      <c r="AK176" s="85">
        <v>16.22</v>
      </c>
      <c r="AL176" s="85">
        <v>16.22</v>
      </c>
      <c r="AM176" s="85">
        <v>21.85</v>
      </c>
      <c r="AN176" s="85">
        <v>21.85</v>
      </c>
      <c r="AO176" s="85">
        <v>21.85</v>
      </c>
      <c r="AP176" s="85">
        <v>21.85</v>
      </c>
      <c r="AQ176" s="85">
        <v>21.85</v>
      </c>
      <c r="AR176" s="85">
        <v>21.85</v>
      </c>
      <c r="AS176" s="85">
        <v>21.85</v>
      </c>
      <c r="AT176" s="85">
        <v>21.85</v>
      </c>
      <c r="AU176" s="85">
        <v>26.91</v>
      </c>
      <c r="AV176" s="85">
        <v>26.91</v>
      </c>
      <c r="AW176" s="85">
        <v>26.91</v>
      </c>
      <c r="AX176" s="85">
        <v>26.91</v>
      </c>
      <c r="AY176" s="85">
        <v>26.91</v>
      </c>
      <c r="AZ176" s="85">
        <v>26.91</v>
      </c>
      <c r="BA176" s="85">
        <v>26.91</v>
      </c>
      <c r="BB176" s="85">
        <v>26.91</v>
      </c>
      <c r="BC176" s="85">
        <v>26.91</v>
      </c>
      <c r="BD176" s="85">
        <v>26.91</v>
      </c>
      <c r="BE176" s="85">
        <v>26.91</v>
      </c>
      <c r="BF176" s="85">
        <v>26.91</v>
      </c>
      <c r="BG176" s="85">
        <v>26.91</v>
      </c>
      <c r="BH176" s="85">
        <v>26.91</v>
      </c>
      <c r="BI176" s="85">
        <v>26.91</v>
      </c>
      <c r="BJ176" s="85">
        <v>26.91</v>
      </c>
      <c r="BK176" s="85">
        <v>26.91</v>
      </c>
      <c r="BL176" s="85">
        <v>26.91</v>
      </c>
      <c r="BM176" s="85">
        <v>26.91</v>
      </c>
      <c r="BN176" s="85">
        <v>26.91</v>
      </c>
      <c r="BO176" s="85">
        <v>26.91</v>
      </c>
      <c r="BP176" s="85">
        <v>26.91</v>
      </c>
      <c r="BQ176" s="85">
        <v>26.91</v>
      </c>
      <c r="BR176" s="85">
        <v>26.91</v>
      </c>
      <c r="BS176" s="85">
        <v>26.91</v>
      </c>
      <c r="BT176" s="85">
        <v>26.91</v>
      </c>
      <c r="BU176" s="85">
        <v>26.91</v>
      </c>
      <c r="BV176" s="85">
        <v>26.91</v>
      </c>
      <c r="BW176" s="85">
        <v>26.91</v>
      </c>
      <c r="BX176" s="85">
        <v>26.91</v>
      </c>
      <c r="BY176" s="85">
        <v>26.91</v>
      </c>
      <c r="BZ176" s="85">
        <v>26.91</v>
      </c>
      <c r="CA176" s="85">
        <v>26.91</v>
      </c>
      <c r="CB176" s="85">
        <v>26.91</v>
      </c>
      <c r="CC176" s="85">
        <v>26.91</v>
      </c>
      <c r="CD176" s="85">
        <v>26.91</v>
      </c>
      <c r="CE176" s="85">
        <v>26.91</v>
      </c>
      <c r="CF176" s="85">
        <v>26.91</v>
      </c>
      <c r="CG176" s="85">
        <v>26.91</v>
      </c>
      <c r="CH176" s="85">
        <v>26.91</v>
      </c>
      <c r="CI176" s="85">
        <v>26.91</v>
      </c>
      <c r="CJ176" s="85">
        <v>26.91</v>
      </c>
      <c r="CK176" s="85">
        <v>26.91</v>
      </c>
      <c r="CL176" s="85">
        <v>26.91</v>
      </c>
      <c r="CM176" s="85">
        <v>26.91</v>
      </c>
      <c r="CN176" s="85">
        <v>26.91</v>
      </c>
      <c r="CO176" s="85">
        <v>26.91</v>
      </c>
      <c r="CP176" s="85">
        <v>26.91</v>
      </c>
      <c r="CQ176" s="85">
        <v>26.91</v>
      </c>
      <c r="CR176" s="85">
        <v>26.91</v>
      </c>
      <c r="CS176" s="85">
        <v>26.91</v>
      </c>
      <c r="CT176" s="85">
        <v>26.91</v>
      </c>
      <c r="CU176" s="85">
        <v>26.91</v>
      </c>
      <c r="CV176" s="85">
        <v>26.91</v>
      </c>
      <c r="CW176" s="85">
        <v>26.91</v>
      </c>
      <c r="CX176" s="85">
        <v>26.91</v>
      </c>
      <c r="CY176" s="85">
        <v>0</v>
      </c>
      <c r="CZ176" s="85">
        <v>0</v>
      </c>
      <c r="DA176" s="85">
        <v>0</v>
      </c>
      <c r="DB176" s="85">
        <v>0</v>
      </c>
      <c r="DC176" s="85">
        <v>0</v>
      </c>
      <c r="DD176" s="85">
        <v>0</v>
      </c>
      <c r="DE176" s="85">
        <v>0</v>
      </c>
      <c r="DF176" s="85">
        <v>0</v>
      </c>
      <c r="DG176" s="85">
        <v>0</v>
      </c>
      <c r="DH176" s="85">
        <v>0</v>
      </c>
      <c r="DI176" s="85">
        <v>0</v>
      </c>
      <c r="DJ176" s="85">
        <v>0</v>
      </c>
      <c r="DK176" s="85">
        <v>0</v>
      </c>
      <c r="DL176" s="85">
        <v>0</v>
      </c>
      <c r="DM176" s="85">
        <v>0</v>
      </c>
      <c r="DN176" s="85">
        <v>0</v>
      </c>
      <c r="DO176" s="85">
        <v>0</v>
      </c>
      <c r="DP176" s="85">
        <v>0</v>
      </c>
      <c r="DQ176"/>
      <c r="DR176" s="71"/>
      <c r="EB176" s="23"/>
      <c r="EK176" s="56"/>
      <c r="EL176" s="56"/>
      <c r="EM176" s="56"/>
      <c r="EN176" s="56"/>
      <c r="EO176" s="56"/>
      <c r="EP176" s="56"/>
    </row>
    <row r="177" spans="1:146" s="55" customFormat="1" x14ac:dyDescent="0.5">
      <c r="A177">
        <v>90648</v>
      </c>
      <c r="B177" t="s">
        <v>328</v>
      </c>
      <c r="C177" s="38" t="s">
        <v>111</v>
      </c>
      <c r="D177" s="85">
        <v>23.13</v>
      </c>
      <c r="E177" s="85">
        <v>23.13</v>
      </c>
      <c r="F177" s="85">
        <v>23.13</v>
      </c>
      <c r="G177" s="85">
        <v>23.13</v>
      </c>
      <c r="H177" s="85">
        <v>23.13</v>
      </c>
      <c r="I177" s="85">
        <v>23.13</v>
      </c>
      <c r="J177" s="85">
        <v>23.13</v>
      </c>
      <c r="K177" s="85">
        <v>23.13</v>
      </c>
      <c r="L177" s="85">
        <v>23.13</v>
      </c>
      <c r="M177" s="85">
        <v>23.13</v>
      </c>
      <c r="N177" s="85">
        <v>23.13</v>
      </c>
      <c r="O177" s="85">
        <v>23.13</v>
      </c>
      <c r="P177" s="85">
        <v>23.13</v>
      </c>
      <c r="Q177" s="85">
        <v>8.66</v>
      </c>
      <c r="R177" s="85">
        <v>8.66</v>
      </c>
      <c r="S177" s="85">
        <v>8.66</v>
      </c>
      <c r="T177" s="85">
        <v>8.66</v>
      </c>
      <c r="U177" s="85">
        <v>8.66</v>
      </c>
      <c r="V177" s="85">
        <v>8.66</v>
      </c>
      <c r="W177" s="85">
        <v>8.66</v>
      </c>
      <c r="X177" s="85">
        <v>8.66</v>
      </c>
      <c r="Y177" s="85">
        <v>4.93</v>
      </c>
      <c r="Z177" s="85">
        <v>4.93</v>
      </c>
      <c r="AA177" s="85">
        <v>4.93</v>
      </c>
      <c r="AB177" s="85">
        <v>4.93</v>
      </c>
      <c r="AC177" s="85">
        <v>4.93</v>
      </c>
      <c r="AD177" s="85">
        <v>4.93</v>
      </c>
      <c r="AE177" s="85">
        <v>4.93</v>
      </c>
      <c r="AF177" s="85">
        <v>4.93</v>
      </c>
      <c r="AG177" s="85">
        <v>4.93</v>
      </c>
      <c r="AH177" s="85">
        <v>4.93</v>
      </c>
      <c r="AI177" s="85">
        <v>4.93</v>
      </c>
      <c r="AJ177" s="85">
        <v>4.93</v>
      </c>
      <c r="AK177" s="85">
        <v>4.93</v>
      </c>
      <c r="AL177" s="85">
        <v>4.93</v>
      </c>
      <c r="AM177" s="85">
        <v>6.66</v>
      </c>
      <c r="AN177" s="85">
        <v>6.66</v>
      </c>
      <c r="AO177" s="85">
        <v>6.66</v>
      </c>
      <c r="AP177" s="85">
        <v>6.66</v>
      </c>
      <c r="AQ177" s="85">
        <v>6.66</v>
      </c>
      <c r="AR177" s="85">
        <v>6.66</v>
      </c>
      <c r="AS177" s="85">
        <v>6.66</v>
      </c>
      <c r="AT177" s="85">
        <v>6.66</v>
      </c>
      <c r="AU177" s="85">
        <v>10.26</v>
      </c>
      <c r="AV177" s="85">
        <v>10.26</v>
      </c>
      <c r="AW177" s="85">
        <v>10.26</v>
      </c>
      <c r="AX177" s="85">
        <v>10.26</v>
      </c>
      <c r="AY177" s="85">
        <v>10.26</v>
      </c>
      <c r="AZ177" s="85">
        <v>10.26</v>
      </c>
      <c r="BA177" s="85">
        <v>10.26</v>
      </c>
      <c r="BB177" s="85">
        <v>10.26</v>
      </c>
      <c r="BC177" s="85">
        <v>10.26</v>
      </c>
      <c r="BD177" s="85">
        <v>10.26</v>
      </c>
      <c r="BE177" s="85">
        <v>10.26</v>
      </c>
      <c r="BF177" s="85">
        <v>10.26</v>
      </c>
      <c r="BG177" s="85">
        <v>10.26</v>
      </c>
      <c r="BH177" s="85">
        <v>10.26</v>
      </c>
      <c r="BI177" s="85">
        <v>10.26</v>
      </c>
      <c r="BJ177" s="85">
        <v>10.26</v>
      </c>
      <c r="BK177" s="85">
        <v>10.26</v>
      </c>
      <c r="BL177" s="85">
        <v>10.26</v>
      </c>
      <c r="BM177" s="85">
        <v>10.26</v>
      </c>
      <c r="BN177" s="85">
        <v>12.29</v>
      </c>
      <c r="BO177" s="85">
        <v>12.29</v>
      </c>
      <c r="BP177" s="85">
        <v>12.29</v>
      </c>
      <c r="BQ177" s="85">
        <v>12.29</v>
      </c>
      <c r="BR177" s="85">
        <v>12.29</v>
      </c>
      <c r="BS177" s="85">
        <v>12.29</v>
      </c>
      <c r="BT177" s="85">
        <v>12.29</v>
      </c>
      <c r="BU177" s="85">
        <v>12.29</v>
      </c>
      <c r="BV177" s="85">
        <v>12.29</v>
      </c>
      <c r="BW177" s="85">
        <v>12.29</v>
      </c>
      <c r="BX177" s="85">
        <v>12.29</v>
      </c>
      <c r="BY177" s="85">
        <v>12.29</v>
      </c>
      <c r="BZ177" s="85">
        <v>12.29</v>
      </c>
      <c r="CA177" s="85">
        <v>13.35</v>
      </c>
      <c r="CB177" s="85">
        <v>13.35</v>
      </c>
      <c r="CC177" s="85">
        <v>13.35</v>
      </c>
      <c r="CD177" s="85">
        <v>13.35</v>
      </c>
      <c r="CE177" s="85">
        <v>13.35</v>
      </c>
      <c r="CF177" s="85">
        <v>13.35</v>
      </c>
      <c r="CG177" s="85">
        <v>13.35</v>
      </c>
      <c r="CH177" s="85">
        <v>13.35</v>
      </c>
      <c r="CI177" s="85">
        <v>13.35</v>
      </c>
      <c r="CJ177" s="85">
        <v>13.35</v>
      </c>
      <c r="CK177" s="85">
        <v>13.35</v>
      </c>
      <c r="CL177" s="85">
        <v>13.35</v>
      </c>
      <c r="CM177" s="85">
        <v>13.35</v>
      </c>
      <c r="CN177" s="85">
        <v>13.35</v>
      </c>
      <c r="CO177" s="85">
        <v>13.35</v>
      </c>
      <c r="CP177" s="85">
        <v>13.35</v>
      </c>
      <c r="CQ177" s="85">
        <v>13.35</v>
      </c>
      <c r="CR177" s="85">
        <v>13.35</v>
      </c>
      <c r="CS177" s="85">
        <v>13.35</v>
      </c>
      <c r="CT177" s="85">
        <v>13.35</v>
      </c>
      <c r="CU177" s="85">
        <v>13.35</v>
      </c>
      <c r="CV177" s="85">
        <v>13.35</v>
      </c>
      <c r="CW177" s="85">
        <v>13.35</v>
      </c>
      <c r="CX177" s="85">
        <v>13.35</v>
      </c>
      <c r="CY177" s="85">
        <v>13.22</v>
      </c>
      <c r="CZ177" s="85">
        <v>13.22</v>
      </c>
      <c r="DA177" s="85">
        <v>13.22</v>
      </c>
      <c r="DB177" s="85">
        <v>13.22</v>
      </c>
      <c r="DC177" s="85">
        <v>13.22</v>
      </c>
      <c r="DD177" s="85">
        <v>13.22</v>
      </c>
      <c r="DE177" s="85">
        <v>13.22</v>
      </c>
      <c r="DF177" s="85">
        <v>13.22</v>
      </c>
      <c r="DG177" s="85">
        <v>13.22</v>
      </c>
      <c r="DH177" s="85">
        <v>13.22</v>
      </c>
      <c r="DI177" s="85">
        <v>13.22</v>
      </c>
      <c r="DJ177" s="85">
        <v>13.22</v>
      </c>
      <c r="DK177" s="85">
        <v>10.55</v>
      </c>
      <c r="DL177" s="85">
        <v>10.55</v>
      </c>
      <c r="DM177" s="85">
        <v>10.55</v>
      </c>
      <c r="DN177" s="85">
        <v>10.55</v>
      </c>
      <c r="DO177" s="85">
        <v>10.55</v>
      </c>
      <c r="DP177" s="85">
        <v>10.55</v>
      </c>
      <c r="DQ177"/>
      <c r="DR177" s="71" t="s">
        <v>101</v>
      </c>
      <c r="EB177" s="23"/>
      <c r="EK177" s="56"/>
      <c r="EL177" s="56"/>
      <c r="EM177" s="56"/>
      <c r="EN177" s="56"/>
      <c r="EO177" s="56"/>
      <c r="EP177" s="56"/>
    </row>
    <row r="178" spans="1:146" s="55" customFormat="1" x14ac:dyDescent="0.5">
      <c r="A178">
        <v>90647</v>
      </c>
      <c r="B178" t="s">
        <v>35</v>
      </c>
      <c r="C178" s="38" t="s">
        <v>112</v>
      </c>
      <c r="D178" s="85">
        <v>0</v>
      </c>
      <c r="E178" s="85">
        <v>0</v>
      </c>
      <c r="F178" s="85">
        <v>0</v>
      </c>
      <c r="G178" s="85">
        <v>0</v>
      </c>
      <c r="H178" s="85">
        <v>0</v>
      </c>
      <c r="I178" s="85">
        <v>0</v>
      </c>
      <c r="J178" s="85">
        <v>0</v>
      </c>
      <c r="K178" s="85">
        <v>0</v>
      </c>
      <c r="L178" s="85">
        <v>0</v>
      </c>
      <c r="M178" s="85">
        <v>0</v>
      </c>
      <c r="N178" s="85">
        <v>0</v>
      </c>
      <c r="O178" s="85">
        <v>0</v>
      </c>
      <c r="P178" s="85">
        <v>0</v>
      </c>
      <c r="Q178" s="85">
        <v>0</v>
      </c>
      <c r="R178" s="85">
        <v>8.66</v>
      </c>
      <c r="S178" s="85">
        <v>8.66</v>
      </c>
      <c r="T178" s="85">
        <v>8.66</v>
      </c>
      <c r="U178" s="85">
        <v>8.66</v>
      </c>
      <c r="V178" s="85">
        <v>8.66</v>
      </c>
      <c r="W178" s="85">
        <v>8.66</v>
      </c>
      <c r="X178" s="85">
        <v>8.66</v>
      </c>
      <c r="Y178" s="85">
        <v>4.93</v>
      </c>
      <c r="Z178" s="85">
        <v>4.93</v>
      </c>
      <c r="AA178" s="85">
        <v>4.93</v>
      </c>
      <c r="AB178" s="85">
        <v>4.93</v>
      </c>
      <c r="AC178" s="85">
        <v>4.93</v>
      </c>
      <c r="AD178" s="85">
        <v>4.93</v>
      </c>
      <c r="AE178" s="85">
        <v>4.93</v>
      </c>
      <c r="AF178" s="85">
        <v>4.93</v>
      </c>
      <c r="AG178" s="85">
        <v>4.93</v>
      </c>
      <c r="AH178" s="85">
        <v>4.93</v>
      </c>
      <c r="AI178" s="85">
        <v>4.93</v>
      </c>
      <c r="AJ178" s="85">
        <v>4.93</v>
      </c>
      <c r="AK178" s="85">
        <v>4.93</v>
      </c>
      <c r="AL178" s="85">
        <v>4.93</v>
      </c>
      <c r="AM178" s="85">
        <v>6.66</v>
      </c>
      <c r="AN178" s="85">
        <v>6.66</v>
      </c>
      <c r="AO178" s="85">
        <v>6.66</v>
      </c>
      <c r="AP178" s="85">
        <v>6.66</v>
      </c>
      <c r="AQ178" s="85">
        <v>6.66</v>
      </c>
      <c r="AR178" s="85">
        <v>6.66</v>
      </c>
      <c r="AS178" s="85">
        <v>6.66</v>
      </c>
      <c r="AT178" s="85">
        <v>6.66</v>
      </c>
      <c r="AU178" s="85">
        <v>10.26</v>
      </c>
      <c r="AV178" s="85">
        <v>10.26</v>
      </c>
      <c r="AW178" s="85">
        <v>10.26</v>
      </c>
      <c r="AX178" s="85">
        <v>10.26</v>
      </c>
      <c r="AY178" s="85">
        <v>10.26</v>
      </c>
      <c r="AZ178" s="85">
        <v>10.26</v>
      </c>
      <c r="BA178" s="85">
        <v>10.26</v>
      </c>
      <c r="BB178" s="85">
        <v>10.26</v>
      </c>
      <c r="BC178" s="85">
        <v>10.26</v>
      </c>
      <c r="BD178" s="85">
        <v>10.26</v>
      </c>
      <c r="BE178" s="85">
        <v>10.26</v>
      </c>
      <c r="BF178" s="85">
        <v>10.26</v>
      </c>
      <c r="BG178" s="85">
        <v>10.26</v>
      </c>
      <c r="BH178" s="85">
        <v>10.26</v>
      </c>
      <c r="BI178" s="85">
        <v>10.26</v>
      </c>
      <c r="BJ178" s="85">
        <v>10.26</v>
      </c>
      <c r="BK178" s="85">
        <v>10.26</v>
      </c>
      <c r="BL178" s="85">
        <v>10.26</v>
      </c>
      <c r="BM178" s="85">
        <v>10.26</v>
      </c>
      <c r="BN178" s="85">
        <v>12.29</v>
      </c>
      <c r="BO178" s="85">
        <v>12.29</v>
      </c>
      <c r="BP178" s="85">
        <v>12.29</v>
      </c>
      <c r="BQ178" s="85">
        <v>12.29</v>
      </c>
      <c r="BR178" s="85">
        <v>12.29</v>
      </c>
      <c r="BS178" s="85">
        <v>12.29</v>
      </c>
      <c r="BT178" s="85">
        <v>12.29</v>
      </c>
      <c r="BU178" s="85">
        <v>12.29</v>
      </c>
      <c r="BV178" s="85">
        <v>12.29</v>
      </c>
      <c r="BW178" s="85">
        <v>12.29</v>
      </c>
      <c r="BX178" s="85">
        <v>12.29</v>
      </c>
      <c r="BY178" s="85">
        <v>12.29</v>
      </c>
      <c r="BZ178" s="85">
        <v>12.29</v>
      </c>
      <c r="CA178" s="85">
        <v>17.440000000000001</v>
      </c>
      <c r="CB178" s="85">
        <v>17.440000000000001</v>
      </c>
      <c r="CC178" s="85">
        <v>17.440000000000001</v>
      </c>
      <c r="CD178" s="85">
        <v>17.440000000000001</v>
      </c>
      <c r="CE178" s="85">
        <v>17.440000000000001</v>
      </c>
      <c r="CF178" s="85">
        <v>17.440000000000001</v>
      </c>
      <c r="CG178" s="85">
        <v>17.440000000000001</v>
      </c>
      <c r="CH178" s="85">
        <v>17.440000000000001</v>
      </c>
      <c r="CI178" s="85">
        <v>17.440000000000001</v>
      </c>
      <c r="CJ178" s="85">
        <v>17.440000000000001</v>
      </c>
      <c r="CK178" s="85">
        <v>17.440000000000001</v>
      </c>
      <c r="CL178" s="85">
        <v>17.440000000000001</v>
      </c>
      <c r="CM178" s="85">
        <v>17.440000000000001</v>
      </c>
      <c r="CN178" s="85">
        <v>17.440000000000001</v>
      </c>
      <c r="CO178" s="85">
        <v>17.440000000000001</v>
      </c>
      <c r="CP178" s="85">
        <v>17.440000000000001</v>
      </c>
      <c r="CQ178" s="85">
        <v>17.440000000000001</v>
      </c>
      <c r="CR178" s="85">
        <v>17.440000000000001</v>
      </c>
      <c r="CS178" s="85">
        <v>17.440000000000001</v>
      </c>
      <c r="CT178" s="85">
        <v>17.440000000000001</v>
      </c>
      <c r="CU178" s="85">
        <v>17.440000000000001</v>
      </c>
      <c r="CV178" s="85">
        <v>17.440000000000001</v>
      </c>
      <c r="CW178" s="85">
        <v>17.440000000000001</v>
      </c>
      <c r="CX178" s="85">
        <v>17.440000000000001</v>
      </c>
      <c r="CY178" s="85">
        <v>17.27</v>
      </c>
      <c r="CZ178" s="85">
        <v>17.27</v>
      </c>
      <c r="DA178" s="85">
        <v>17.27</v>
      </c>
      <c r="DB178" s="85">
        <v>17.27</v>
      </c>
      <c r="DC178" s="85">
        <v>17.27</v>
      </c>
      <c r="DD178" s="85">
        <v>17.27</v>
      </c>
      <c r="DE178" s="85">
        <v>17.27</v>
      </c>
      <c r="DF178" s="85">
        <v>17.27</v>
      </c>
      <c r="DG178" s="85">
        <v>17.27</v>
      </c>
      <c r="DH178" s="85">
        <v>17.27</v>
      </c>
      <c r="DI178" s="85">
        <v>17.27</v>
      </c>
      <c r="DJ178" s="85">
        <v>17.27</v>
      </c>
      <c r="DK178" s="85">
        <v>14.73</v>
      </c>
      <c r="DL178" s="85">
        <v>14.73</v>
      </c>
      <c r="DM178" s="85">
        <v>14.73</v>
      </c>
      <c r="DN178" s="85">
        <v>14.73</v>
      </c>
      <c r="DO178" s="85">
        <v>14.73</v>
      </c>
      <c r="DP178" s="85">
        <v>14.73</v>
      </c>
      <c r="DQ178"/>
      <c r="DR178" s="71"/>
      <c r="EB178" s="23"/>
      <c r="EK178" s="56"/>
      <c r="EL178" s="56"/>
      <c r="EM178" s="56"/>
      <c r="EN178" s="56"/>
      <c r="EO178" s="56"/>
      <c r="EP178" s="56"/>
    </row>
    <row r="179" spans="1:146" s="55" customFormat="1" x14ac:dyDescent="0.5">
      <c r="A179">
        <v>90647</v>
      </c>
      <c r="B179" t="s">
        <v>38</v>
      </c>
      <c r="C179" s="38" t="s">
        <v>113</v>
      </c>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85"/>
      <c r="AL179" s="85"/>
      <c r="AM179" s="85"/>
      <c r="AN179" s="85"/>
      <c r="AO179" s="85"/>
      <c r="AP179" s="85"/>
      <c r="AQ179" s="85"/>
      <c r="AR179" s="85"/>
      <c r="AS179" s="85"/>
      <c r="AT179" s="85"/>
      <c r="AU179" s="85"/>
      <c r="AV179" s="85"/>
      <c r="AW179" s="85"/>
      <c r="AX179" s="85"/>
      <c r="AY179" s="85"/>
      <c r="AZ179" s="85"/>
      <c r="BA179" s="85"/>
      <c r="BB179" s="85"/>
      <c r="BC179" s="85"/>
      <c r="BD179" s="85"/>
      <c r="BE179" s="85"/>
      <c r="BF179" s="85"/>
      <c r="BG179" s="85"/>
      <c r="BH179" s="85"/>
      <c r="BI179" s="85"/>
      <c r="BJ179" s="85"/>
      <c r="BK179" s="85"/>
      <c r="BL179" s="85"/>
      <c r="BM179" s="85"/>
      <c r="BN179" s="85"/>
      <c r="BO179" s="85"/>
      <c r="BP179" s="85"/>
      <c r="BQ179" s="85"/>
      <c r="BR179" s="85"/>
      <c r="BS179" s="85"/>
      <c r="BT179" s="85"/>
      <c r="BU179" s="85"/>
      <c r="BV179" s="85"/>
      <c r="BW179" s="85"/>
      <c r="BX179" s="85"/>
      <c r="BY179" s="85"/>
      <c r="BZ179" s="85"/>
      <c r="CA179" s="85"/>
      <c r="CB179" s="85"/>
      <c r="CC179" s="85"/>
      <c r="CD179" s="85"/>
      <c r="CE179" s="85"/>
      <c r="CF179" s="85"/>
      <c r="CG179" s="85"/>
      <c r="CH179" s="85"/>
      <c r="CI179" s="85"/>
      <c r="CJ179" s="85"/>
      <c r="CK179" s="85"/>
      <c r="CL179" s="85"/>
      <c r="CM179" s="85"/>
      <c r="CN179" s="85">
        <v>17.440000000000001</v>
      </c>
      <c r="CO179" s="85">
        <v>17.440000000000001</v>
      </c>
      <c r="CP179" s="85">
        <v>17.440000000000001</v>
      </c>
      <c r="CQ179" s="85">
        <v>17.440000000000001</v>
      </c>
      <c r="CR179" s="85">
        <v>17.440000000000001</v>
      </c>
      <c r="CS179" s="85">
        <v>17.440000000000001</v>
      </c>
      <c r="CT179" s="85">
        <v>17.440000000000001</v>
      </c>
      <c r="CU179" s="85">
        <v>17.440000000000001</v>
      </c>
      <c r="CV179" s="85">
        <v>17.440000000000001</v>
      </c>
      <c r="CW179" s="85">
        <v>17.440000000000001</v>
      </c>
      <c r="CX179" s="85">
        <v>17.440000000000001</v>
      </c>
      <c r="CY179" s="85">
        <v>17.27</v>
      </c>
      <c r="CZ179" s="85">
        <v>17.27</v>
      </c>
      <c r="DA179" s="85">
        <v>17.27</v>
      </c>
      <c r="DB179" s="85">
        <v>17.27</v>
      </c>
      <c r="DC179" s="85">
        <v>17.27</v>
      </c>
      <c r="DD179" s="85">
        <v>17.27</v>
      </c>
      <c r="DE179" s="85">
        <v>17.27</v>
      </c>
      <c r="DF179" s="85">
        <v>17.27</v>
      </c>
      <c r="DG179" s="85">
        <v>17.27</v>
      </c>
      <c r="DH179" s="85">
        <v>17.27</v>
      </c>
      <c r="DI179" s="85">
        <v>17.27</v>
      </c>
      <c r="DJ179" s="85">
        <v>17.27</v>
      </c>
      <c r="DK179" s="85">
        <v>14.73</v>
      </c>
      <c r="DL179" s="85">
        <v>14.73</v>
      </c>
      <c r="DM179" s="85">
        <v>14.73</v>
      </c>
      <c r="DN179" s="85">
        <v>14.73</v>
      </c>
      <c r="DO179" s="85">
        <v>14.73</v>
      </c>
      <c r="DP179" s="85">
        <v>14.73</v>
      </c>
      <c r="DQ179"/>
      <c r="DR179" s="71"/>
      <c r="EB179" s="23"/>
      <c r="EK179" s="56"/>
      <c r="EL179" s="56"/>
      <c r="EM179" s="56"/>
      <c r="EN179" s="56"/>
      <c r="EO179" s="56"/>
      <c r="EP179" s="56"/>
    </row>
    <row r="180" spans="1:146" s="55" customFormat="1" x14ac:dyDescent="0.5">
      <c r="A180">
        <v>90649</v>
      </c>
      <c r="B180" t="s">
        <v>302</v>
      </c>
      <c r="C180" s="38" t="s">
        <v>115</v>
      </c>
      <c r="D180" s="85">
        <v>127.66</v>
      </c>
      <c r="E180" s="85">
        <v>127.66</v>
      </c>
      <c r="F180" s="85">
        <v>127.66</v>
      </c>
      <c r="G180" s="85">
        <v>127.66</v>
      </c>
      <c r="H180" s="85">
        <v>127.66</v>
      </c>
      <c r="I180" s="85">
        <v>127.66</v>
      </c>
      <c r="J180" s="85">
        <v>127.66</v>
      </c>
      <c r="K180" s="85">
        <v>127.66</v>
      </c>
      <c r="L180" s="85">
        <v>127.66</v>
      </c>
      <c r="M180" s="85">
        <v>127.66</v>
      </c>
      <c r="N180" s="85">
        <v>127.66</v>
      </c>
      <c r="O180" s="85">
        <v>127.66</v>
      </c>
      <c r="P180" s="85">
        <v>127.66</v>
      </c>
      <c r="Q180" s="85">
        <v>108.72</v>
      </c>
      <c r="R180" s="85">
        <v>108.72</v>
      </c>
      <c r="S180" s="85">
        <v>108.72</v>
      </c>
      <c r="T180" s="85">
        <v>108.72</v>
      </c>
      <c r="U180" s="85">
        <v>108.72</v>
      </c>
      <c r="V180" s="85">
        <v>108.72</v>
      </c>
      <c r="W180" s="85">
        <v>108.72</v>
      </c>
      <c r="X180" s="85">
        <v>108.72</v>
      </c>
      <c r="Y180" s="85">
        <v>52.66</v>
      </c>
      <c r="Z180" s="85">
        <v>52.66</v>
      </c>
      <c r="AA180" s="85">
        <v>52.66</v>
      </c>
      <c r="AB180" s="85">
        <v>52.66</v>
      </c>
      <c r="AC180" s="85">
        <v>52.66</v>
      </c>
      <c r="AD180" s="85">
        <v>52.66</v>
      </c>
      <c r="AE180" s="85">
        <v>52.66</v>
      </c>
      <c r="AF180" s="85">
        <v>52.66</v>
      </c>
      <c r="AG180" s="85">
        <v>52.66</v>
      </c>
      <c r="AH180" s="85">
        <v>52.66</v>
      </c>
      <c r="AI180" s="85">
        <v>52.66</v>
      </c>
      <c r="AJ180" s="85">
        <v>52.66</v>
      </c>
      <c r="AK180" s="85">
        <v>52.66</v>
      </c>
      <c r="AL180" s="85">
        <v>52.66</v>
      </c>
      <c r="AM180" s="85">
        <v>79.489999999999995</v>
      </c>
      <c r="AN180" s="85">
        <v>79.489999999999995</v>
      </c>
      <c r="AO180" s="85">
        <v>79.489999999999995</v>
      </c>
      <c r="AP180" s="85">
        <v>79.489999999999995</v>
      </c>
      <c r="AQ180" s="85">
        <v>79.489999999999995</v>
      </c>
      <c r="AR180" s="85">
        <v>79.489999999999995</v>
      </c>
      <c r="AS180" s="85">
        <v>79.489999999999995</v>
      </c>
      <c r="AT180" s="85">
        <v>79.489999999999995</v>
      </c>
      <c r="AU180" s="85">
        <v>128.05000000000001</v>
      </c>
      <c r="AV180" s="85">
        <v>128.05000000000001</v>
      </c>
      <c r="AW180" s="85">
        <v>128.05000000000001</v>
      </c>
      <c r="AX180" s="85">
        <v>128.05000000000001</v>
      </c>
      <c r="AY180" s="85">
        <v>128.05000000000001</v>
      </c>
      <c r="AZ180" s="85">
        <v>128.05000000000001</v>
      </c>
      <c r="BA180" s="85">
        <v>128.05000000000001</v>
      </c>
      <c r="BB180" s="85">
        <v>128.05000000000001</v>
      </c>
      <c r="BC180" s="85">
        <v>128.05000000000001</v>
      </c>
      <c r="BD180" s="85">
        <v>128.05000000000001</v>
      </c>
      <c r="BE180" s="85">
        <v>128.05000000000001</v>
      </c>
      <c r="BF180" s="85">
        <v>128.05000000000001</v>
      </c>
      <c r="BG180" s="85">
        <v>128.05000000000001</v>
      </c>
      <c r="BH180" s="85">
        <v>128.05000000000001</v>
      </c>
      <c r="BI180" s="85">
        <v>128.05000000000001</v>
      </c>
      <c r="BJ180" s="85">
        <v>128.05000000000001</v>
      </c>
      <c r="BK180" s="85">
        <v>128.05000000000001</v>
      </c>
      <c r="BL180" s="85">
        <v>128.05000000000001</v>
      </c>
      <c r="BM180" s="85">
        <v>128.05000000000001</v>
      </c>
      <c r="BN180" s="85">
        <v>154.09</v>
      </c>
      <c r="BO180" s="85">
        <v>154.09</v>
      </c>
      <c r="BP180" s="85">
        <v>154.09</v>
      </c>
      <c r="BQ180" s="85">
        <v>154.09</v>
      </c>
      <c r="BR180" s="85">
        <v>154.09</v>
      </c>
      <c r="BS180" s="85">
        <v>154.09</v>
      </c>
      <c r="BT180" s="85">
        <v>154.09</v>
      </c>
      <c r="BU180" s="85">
        <v>154.09</v>
      </c>
      <c r="BV180" s="85">
        <v>154.09</v>
      </c>
      <c r="BW180" s="85">
        <v>154.09</v>
      </c>
      <c r="BX180" s="85">
        <v>154.09</v>
      </c>
      <c r="BY180" s="85">
        <v>154.09</v>
      </c>
      <c r="BZ180" s="85">
        <v>154.09</v>
      </c>
      <c r="CA180" s="85">
        <v>0</v>
      </c>
      <c r="CB180" s="85">
        <v>0</v>
      </c>
      <c r="CC180" s="85">
        <v>0</v>
      </c>
      <c r="CD180" s="85">
        <v>0</v>
      </c>
      <c r="CE180" s="85">
        <v>0</v>
      </c>
      <c r="CF180" s="85">
        <v>0</v>
      </c>
      <c r="CG180" s="85">
        <v>0</v>
      </c>
      <c r="CH180" s="85">
        <v>0</v>
      </c>
      <c r="CI180" s="85">
        <v>0</v>
      </c>
      <c r="CJ180" s="85">
        <v>0</v>
      </c>
      <c r="CK180" s="85">
        <v>0</v>
      </c>
      <c r="CL180" s="85">
        <v>0</v>
      </c>
      <c r="CM180" s="85">
        <v>0</v>
      </c>
      <c r="CN180" s="85">
        <v>0</v>
      </c>
      <c r="CO180" s="85">
        <v>0</v>
      </c>
      <c r="CP180" s="85">
        <v>0</v>
      </c>
      <c r="CQ180" s="85">
        <v>0</v>
      </c>
      <c r="CR180" s="85">
        <v>0</v>
      </c>
      <c r="CS180" s="85">
        <v>0</v>
      </c>
      <c r="CT180" s="85">
        <v>0</v>
      </c>
      <c r="CU180" s="85">
        <v>0</v>
      </c>
      <c r="CV180" s="85">
        <v>0</v>
      </c>
      <c r="CW180" s="85">
        <v>0</v>
      </c>
      <c r="CX180" s="85">
        <v>0</v>
      </c>
      <c r="CY180" s="85">
        <v>0</v>
      </c>
      <c r="CZ180" s="85">
        <v>0</v>
      </c>
      <c r="DA180" s="85">
        <v>0</v>
      </c>
      <c r="DB180" s="85">
        <v>175.91</v>
      </c>
      <c r="DC180" s="85">
        <v>175.91</v>
      </c>
      <c r="DD180" s="85">
        <v>175.91</v>
      </c>
      <c r="DE180" s="85">
        <v>175.91</v>
      </c>
      <c r="DF180" s="85">
        <v>175.91</v>
      </c>
      <c r="DG180" s="85">
        <v>175.91</v>
      </c>
      <c r="DH180" s="85">
        <v>175.91</v>
      </c>
      <c r="DI180" s="85">
        <v>175.91</v>
      </c>
      <c r="DJ180" s="85">
        <v>175.91</v>
      </c>
      <c r="DK180" s="85">
        <v>198.64</v>
      </c>
      <c r="DL180" s="85">
        <v>198.64</v>
      </c>
      <c r="DM180" s="85">
        <v>198.64</v>
      </c>
      <c r="DN180" s="85">
        <v>198.64</v>
      </c>
      <c r="DO180" s="85">
        <v>198.64</v>
      </c>
      <c r="DP180" s="85">
        <v>198.64</v>
      </c>
      <c r="DQ180"/>
      <c r="DR180" s="71" t="s">
        <v>101</v>
      </c>
      <c r="DS180" s="55" t="s">
        <v>335</v>
      </c>
      <c r="EB180" s="23"/>
      <c r="EK180" s="56"/>
      <c r="EL180" s="56"/>
      <c r="EM180" s="56"/>
      <c r="EN180" s="56"/>
      <c r="EO180" s="56"/>
      <c r="EP180" s="56"/>
    </row>
    <row r="181" spans="1:146" s="55" customFormat="1" x14ac:dyDescent="0.5">
      <c r="A181">
        <v>90651</v>
      </c>
      <c r="B181" t="s">
        <v>303</v>
      </c>
      <c r="C181" s="38" t="s">
        <v>115</v>
      </c>
      <c r="D181" s="85">
        <v>0</v>
      </c>
      <c r="E181" s="85">
        <v>0</v>
      </c>
      <c r="F181" s="85">
        <v>0</v>
      </c>
      <c r="G181" s="85">
        <v>0</v>
      </c>
      <c r="H181" s="85">
        <v>0</v>
      </c>
      <c r="I181" s="85">
        <v>0</v>
      </c>
      <c r="J181" s="85">
        <v>0</v>
      </c>
      <c r="K181" s="85">
        <v>0</v>
      </c>
      <c r="L181" s="85">
        <v>0</v>
      </c>
      <c r="M181" s="85">
        <v>0</v>
      </c>
      <c r="N181" s="85">
        <v>0</v>
      </c>
      <c r="O181" s="85">
        <v>0</v>
      </c>
      <c r="P181" s="85">
        <v>0</v>
      </c>
      <c r="Q181" s="85">
        <v>0</v>
      </c>
      <c r="R181" s="85">
        <v>0</v>
      </c>
      <c r="S181" s="85">
        <v>0</v>
      </c>
      <c r="T181" s="85">
        <v>0</v>
      </c>
      <c r="U181" s="85">
        <v>0</v>
      </c>
      <c r="V181" s="85">
        <v>0</v>
      </c>
      <c r="W181" s="85">
        <v>0</v>
      </c>
      <c r="X181" s="85">
        <v>0</v>
      </c>
      <c r="Y181" s="85">
        <v>0</v>
      </c>
      <c r="Z181" s="85">
        <v>0</v>
      </c>
      <c r="AA181" s="85">
        <v>0</v>
      </c>
      <c r="AB181" s="85">
        <v>0</v>
      </c>
      <c r="AC181" s="85">
        <v>0</v>
      </c>
      <c r="AD181" s="85">
        <v>0</v>
      </c>
      <c r="AE181" s="85">
        <v>0</v>
      </c>
      <c r="AF181" s="85">
        <v>0</v>
      </c>
      <c r="AG181" s="85">
        <v>0</v>
      </c>
      <c r="AH181" s="85">
        <v>0</v>
      </c>
      <c r="AI181" s="85">
        <v>0</v>
      </c>
      <c r="AJ181" s="85">
        <v>0</v>
      </c>
      <c r="AK181" s="85">
        <v>0</v>
      </c>
      <c r="AL181" s="85">
        <v>0</v>
      </c>
      <c r="AM181" s="85">
        <v>0</v>
      </c>
      <c r="AN181" s="85">
        <v>0</v>
      </c>
      <c r="AO181" s="85">
        <v>0</v>
      </c>
      <c r="AP181" s="85">
        <v>0</v>
      </c>
      <c r="AQ181" s="85"/>
      <c r="AR181" s="85"/>
      <c r="AS181" s="85"/>
      <c r="AT181" s="85"/>
      <c r="AU181" s="85">
        <v>0</v>
      </c>
      <c r="AV181" s="85">
        <v>0</v>
      </c>
      <c r="AW181" s="85">
        <v>0</v>
      </c>
      <c r="AX181" s="85">
        <v>0</v>
      </c>
      <c r="AY181" s="85">
        <v>0</v>
      </c>
      <c r="AZ181" s="85">
        <v>0</v>
      </c>
      <c r="BA181" s="85">
        <v>0</v>
      </c>
      <c r="BB181" s="85">
        <v>0</v>
      </c>
      <c r="BC181" s="85">
        <v>0</v>
      </c>
      <c r="BD181" s="85">
        <v>0</v>
      </c>
      <c r="BE181" s="85">
        <v>0</v>
      </c>
      <c r="BF181" s="85">
        <v>0</v>
      </c>
      <c r="BG181" s="85">
        <v>0</v>
      </c>
      <c r="BH181" s="85">
        <v>0</v>
      </c>
      <c r="BI181" s="85">
        <v>0</v>
      </c>
      <c r="BJ181" s="85">
        <v>0</v>
      </c>
      <c r="BK181" s="85">
        <v>0</v>
      </c>
      <c r="BL181" s="85">
        <v>128.05000000000001</v>
      </c>
      <c r="BM181" s="85">
        <v>128.05000000000001</v>
      </c>
      <c r="BN181" s="85">
        <v>174.54</v>
      </c>
      <c r="BO181" s="85">
        <v>174.54</v>
      </c>
      <c r="BP181" s="85">
        <v>174.54</v>
      </c>
      <c r="BQ181" s="85">
        <v>174.54</v>
      </c>
      <c r="BR181" s="85">
        <v>174.54</v>
      </c>
      <c r="BS181" s="85">
        <v>174.54</v>
      </c>
      <c r="BT181" s="85">
        <v>174.54</v>
      </c>
      <c r="BU181" s="85">
        <v>174.54</v>
      </c>
      <c r="BV181" s="85">
        <v>174.54</v>
      </c>
      <c r="BW181" s="85">
        <v>174.54</v>
      </c>
      <c r="BX181" s="85">
        <v>174.54</v>
      </c>
      <c r="BY181" s="85">
        <v>174.54</v>
      </c>
      <c r="BZ181" s="85">
        <v>174.54</v>
      </c>
      <c r="CA181" s="85">
        <v>177.69</v>
      </c>
      <c r="CB181" s="85">
        <v>177.69</v>
      </c>
      <c r="CC181" s="85">
        <v>177.69</v>
      </c>
      <c r="CD181" s="85">
        <v>177.69</v>
      </c>
      <c r="CE181" s="85">
        <v>177.69</v>
      </c>
      <c r="CF181" s="85">
        <v>177.69</v>
      </c>
      <c r="CG181" s="85">
        <v>177.69</v>
      </c>
      <c r="CH181" s="85">
        <v>177.69</v>
      </c>
      <c r="CI181" s="85">
        <v>177.69</v>
      </c>
      <c r="CJ181" s="85">
        <v>177.69</v>
      </c>
      <c r="CK181" s="85">
        <v>177.69</v>
      </c>
      <c r="CL181" s="85">
        <v>177.69</v>
      </c>
      <c r="CM181" s="85">
        <v>177.69</v>
      </c>
      <c r="CN181" s="85">
        <v>177.69</v>
      </c>
      <c r="CO181" s="85">
        <v>177.69</v>
      </c>
      <c r="CP181" s="85">
        <v>177.69</v>
      </c>
      <c r="CQ181" s="85">
        <v>177.69</v>
      </c>
      <c r="CR181" s="85">
        <v>177.69</v>
      </c>
      <c r="CS181" s="85">
        <v>177.69</v>
      </c>
      <c r="CT181" s="85">
        <v>177.69</v>
      </c>
      <c r="CU181" s="85">
        <v>177.69</v>
      </c>
      <c r="CV181" s="85">
        <v>177.69</v>
      </c>
      <c r="CW181" s="85">
        <v>177.69</v>
      </c>
      <c r="CX181" s="85">
        <v>177.69</v>
      </c>
      <c r="CY181" s="85">
        <v>175.91</v>
      </c>
      <c r="CZ181" s="85">
        <v>175.91</v>
      </c>
      <c r="DA181" s="85">
        <v>175.91</v>
      </c>
      <c r="DB181" s="85">
        <v>175.91</v>
      </c>
      <c r="DC181" s="85">
        <v>175.91</v>
      </c>
      <c r="DD181" s="85">
        <v>175.91</v>
      </c>
      <c r="DE181" s="85">
        <v>175.91</v>
      </c>
      <c r="DF181" s="85">
        <v>175.91</v>
      </c>
      <c r="DG181" s="85">
        <v>175.91</v>
      </c>
      <c r="DH181" s="85">
        <v>175.91</v>
      </c>
      <c r="DI181" s="85">
        <v>175.91</v>
      </c>
      <c r="DJ181" s="85">
        <v>175.91</v>
      </c>
      <c r="DK181" s="85">
        <v>198.64</v>
      </c>
      <c r="DL181" s="85">
        <v>198.64</v>
      </c>
      <c r="DM181" s="85">
        <v>198.64</v>
      </c>
      <c r="DN181" s="85">
        <v>198.64</v>
      </c>
      <c r="DO181" s="85">
        <v>198.64</v>
      </c>
      <c r="DP181" s="85">
        <v>198.64</v>
      </c>
      <c r="DQ181"/>
      <c r="DR181" s="71" t="s">
        <v>101</v>
      </c>
      <c r="EB181" s="23"/>
      <c r="EK181" s="56"/>
      <c r="EL181" s="56"/>
      <c r="EM181" s="56"/>
      <c r="EN181" s="56"/>
      <c r="EO181" s="56"/>
      <c r="EP181" s="56"/>
    </row>
    <row r="182" spans="1:146" s="55" customFormat="1" x14ac:dyDescent="0.5">
      <c r="A182">
        <v>90650</v>
      </c>
      <c r="B182" t="s">
        <v>116</v>
      </c>
      <c r="C182" s="38" t="s">
        <v>117</v>
      </c>
      <c r="D182" s="85">
        <v>0</v>
      </c>
      <c r="E182" s="85">
        <v>0</v>
      </c>
      <c r="F182" s="85">
        <v>0</v>
      </c>
      <c r="G182" s="85">
        <v>0</v>
      </c>
      <c r="H182" s="85">
        <v>0</v>
      </c>
      <c r="I182" s="85">
        <v>0</v>
      </c>
      <c r="J182" s="85">
        <v>0</v>
      </c>
      <c r="K182" s="85">
        <v>0</v>
      </c>
      <c r="L182" s="85">
        <v>0</v>
      </c>
      <c r="M182" s="85">
        <v>0</v>
      </c>
      <c r="N182" s="85">
        <v>0</v>
      </c>
      <c r="O182" s="85">
        <v>0</v>
      </c>
      <c r="P182" s="85">
        <v>0</v>
      </c>
      <c r="Q182" s="85">
        <v>0</v>
      </c>
      <c r="R182" s="85">
        <v>108.72</v>
      </c>
      <c r="S182" s="85">
        <v>108.72</v>
      </c>
      <c r="T182" s="85">
        <v>108.72</v>
      </c>
      <c r="U182" s="85">
        <v>108.72</v>
      </c>
      <c r="V182" s="85">
        <v>108.72</v>
      </c>
      <c r="W182" s="85">
        <v>108.72</v>
      </c>
      <c r="X182" s="85">
        <v>108.72</v>
      </c>
      <c r="Y182" s="85">
        <v>52.66</v>
      </c>
      <c r="Z182" s="85">
        <v>52.66</v>
      </c>
      <c r="AA182" s="85">
        <v>52.66</v>
      </c>
      <c r="AB182" s="85">
        <v>52.66</v>
      </c>
      <c r="AC182" s="85">
        <v>52.66</v>
      </c>
      <c r="AD182" s="85">
        <v>52.66</v>
      </c>
      <c r="AE182" s="85">
        <v>52.66</v>
      </c>
      <c r="AF182" s="85">
        <v>52.66</v>
      </c>
      <c r="AG182" s="85">
        <v>52.66</v>
      </c>
      <c r="AH182" s="85">
        <v>52.66</v>
      </c>
      <c r="AI182" s="85">
        <v>52.66</v>
      </c>
      <c r="AJ182" s="85">
        <v>52.66</v>
      </c>
      <c r="AK182" s="85">
        <v>52.66</v>
      </c>
      <c r="AL182" s="85">
        <v>52.66</v>
      </c>
      <c r="AM182" s="85">
        <v>79.489999999999995</v>
      </c>
      <c r="AN182" s="85">
        <v>79.489999999999995</v>
      </c>
      <c r="AO182" s="85">
        <v>79.489999999999995</v>
      </c>
      <c r="AP182" s="85">
        <v>79.489999999999995</v>
      </c>
      <c r="AQ182" s="85">
        <v>79.489999999999995</v>
      </c>
      <c r="AR182" s="85">
        <v>79.489999999999995</v>
      </c>
      <c r="AS182" s="85">
        <v>79.489999999999995</v>
      </c>
      <c r="AT182" s="85">
        <v>79.489999999999995</v>
      </c>
      <c r="AU182" s="85">
        <v>128.05000000000001</v>
      </c>
      <c r="AV182" s="85">
        <v>128.05000000000001</v>
      </c>
      <c r="AW182" s="85">
        <v>128.05000000000001</v>
      </c>
      <c r="AX182" s="85">
        <v>128.05000000000001</v>
      </c>
      <c r="AY182" s="85">
        <v>128.05000000000001</v>
      </c>
      <c r="AZ182" s="85">
        <v>128.05000000000001</v>
      </c>
      <c r="BA182" s="85">
        <v>128.05000000000001</v>
      </c>
      <c r="BB182" s="85">
        <v>128.05000000000001</v>
      </c>
      <c r="BC182" s="85">
        <v>128.05000000000001</v>
      </c>
      <c r="BD182" s="85">
        <v>128.05000000000001</v>
      </c>
      <c r="BE182" s="85">
        <v>128.05000000000001</v>
      </c>
      <c r="BF182" s="85">
        <v>128.05000000000001</v>
      </c>
      <c r="BG182" s="85">
        <v>128.05000000000001</v>
      </c>
      <c r="BH182" s="85">
        <v>128.05000000000001</v>
      </c>
      <c r="BI182" s="85">
        <v>128.05000000000001</v>
      </c>
      <c r="BJ182" s="85">
        <v>128.05000000000001</v>
      </c>
      <c r="BK182" s="85">
        <v>128.05000000000001</v>
      </c>
      <c r="BL182" s="85">
        <v>128.05000000000001</v>
      </c>
      <c r="BM182" s="85">
        <v>128.05000000000001</v>
      </c>
      <c r="BN182" s="85">
        <v>140.36000000000001</v>
      </c>
      <c r="BO182" s="85">
        <v>140.36000000000001</v>
      </c>
      <c r="BP182" s="85">
        <v>140.36000000000001</v>
      </c>
      <c r="BQ182" s="85">
        <v>140.36000000000001</v>
      </c>
      <c r="BR182" s="85">
        <v>140.36000000000001</v>
      </c>
      <c r="BS182" s="85">
        <v>140.36000000000001</v>
      </c>
      <c r="BT182" s="85">
        <v>140.36000000000001</v>
      </c>
      <c r="BU182" s="85">
        <v>140.36000000000001</v>
      </c>
      <c r="BV182" s="85">
        <v>140.36000000000001</v>
      </c>
      <c r="BW182" s="85">
        <v>140.36000000000001</v>
      </c>
      <c r="BX182" s="85">
        <v>140.36000000000001</v>
      </c>
      <c r="BY182" s="85">
        <v>140.36000000000001</v>
      </c>
      <c r="BZ182" s="85">
        <v>140.36000000000001</v>
      </c>
      <c r="CA182" s="85">
        <v>0</v>
      </c>
      <c r="CB182" s="85">
        <v>0</v>
      </c>
      <c r="CC182" s="85">
        <v>0</v>
      </c>
      <c r="CD182" s="85">
        <v>0</v>
      </c>
      <c r="CE182" s="85">
        <v>0</v>
      </c>
      <c r="CF182" s="85">
        <v>0</v>
      </c>
      <c r="CG182" s="85">
        <v>0</v>
      </c>
      <c r="CH182" s="85">
        <v>0</v>
      </c>
      <c r="CI182" s="85">
        <v>0</v>
      </c>
      <c r="CJ182" s="85">
        <v>0</v>
      </c>
      <c r="CK182" s="85">
        <v>0</v>
      </c>
      <c r="CL182" s="85">
        <v>0</v>
      </c>
      <c r="CM182" s="85">
        <v>0</v>
      </c>
      <c r="CN182" s="85">
        <v>0</v>
      </c>
      <c r="CO182" s="85">
        <v>0</v>
      </c>
      <c r="CP182" s="85">
        <v>0</v>
      </c>
      <c r="CQ182" s="85">
        <v>0</v>
      </c>
      <c r="CR182" s="85">
        <v>0</v>
      </c>
      <c r="CS182" s="85">
        <v>0</v>
      </c>
      <c r="CT182" s="85">
        <v>0</v>
      </c>
      <c r="CU182" s="85">
        <v>0</v>
      </c>
      <c r="CV182" s="85">
        <v>0</v>
      </c>
      <c r="CW182" s="85">
        <v>0</v>
      </c>
      <c r="CX182" s="85">
        <v>0</v>
      </c>
      <c r="CY182" s="85">
        <v>0</v>
      </c>
      <c r="CZ182" s="85">
        <v>0</v>
      </c>
      <c r="DA182" s="85">
        <v>0</v>
      </c>
      <c r="DB182" s="85">
        <v>175.91</v>
      </c>
      <c r="DC182" s="85">
        <v>175.91</v>
      </c>
      <c r="DD182" s="85">
        <v>175.91</v>
      </c>
      <c r="DE182" s="85">
        <v>175.91</v>
      </c>
      <c r="DF182" s="85">
        <v>175.91</v>
      </c>
      <c r="DG182" s="85">
        <v>175.91</v>
      </c>
      <c r="DH182" s="85">
        <v>175.91</v>
      </c>
      <c r="DI182" s="85">
        <v>175.91</v>
      </c>
      <c r="DJ182" s="85">
        <v>175.91</v>
      </c>
      <c r="DK182" s="85">
        <v>198.64</v>
      </c>
      <c r="DL182" s="85">
        <v>198.64</v>
      </c>
      <c r="DM182" s="85">
        <v>198.64</v>
      </c>
      <c r="DN182" s="85">
        <v>198.64</v>
      </c>
      <c r="DO182" s="85">
        <v>198.64</v>
      </c>
      <c r="DP182" s="85">
        <v>198.64</v>
      </c>
      <c r="DQ182"/>
      <c r="DR182" s="71"/>
      <c r="DS182" s="55" t="s">
        <v>335</v>
      </c>
      <c r="EB182" s="23"/>
      <c r="EK182" s="56"/>
      <c r="EL182" s="56"/>
      <c r="EM182" s="56"/>
      <c r="EN182" s="56"/>
      <c r="EO182" s="56"/>
      <c r="EP182" s="56"/>
    </row>
    <row r="183" spans="1:146" s="55" customFormat="1" x14ac:dyDescent="0.5">
      <c r="A183">
        <v>90713</v>
      </c>
      <c r="B183" t="s">
        <v>27</v>
      </c>
      <c r="C183" s="38" t="s">
        <v>28</v>
      </c>
      <c r="D183" s="85">
        <v>24.21</v>
      </c>
      <c r="E183" s="85">
        <v>24.21</v>
      </c>
      <c r="F183" s="85">
        <v>24.21</v>
      </c>
      <c r="G183" s="85">
        <v>24.21</v>
      </c>
      <c r="H183" s="85">
        <v>24.21</v>
      </c>
      <c r="I183" s="85">
        <v>24.21</v>
      </c>
      <c r="J183" s="85">
        <v>24.21</v>
      </c>
      <c r="K183" s="85">
        <v>24.21</v>
      </c>
      <c r="L183" s="85">
        <v>24.21</v>
      </c>
      <c r="M183" s="85">
        <v>24.21</v>
      </c>
      <c r="N183" s="85">
        <v>24.21</v>
      </c>
      <c r="O183" s="85">
        <v>24.21</v>
      </c>
      <c r="P183" s="85">
        <v>24.21</v>
      </c>
      <c r="Q183" s="85">
        <v>11.74</v>
      </c>
      <c r="R183" s="85">
        <v>11.74</v>
      </c>
      <c r="S183" s="85">
        <v>11.74</v>
      </c>
      <c r="T183" s="85">
        <v>11.74</v>
      </c>
      <c r="U183" s="85">
        <v>11.74</v>
      </c>
      <c r="V183" s="85">
        <v>11.74</v>
      </c>
      <c r="W183" s="85">
        <v>11.74</v>
      </c>
      <c r="X183" s="85">
        <v>11.74</v>
      </c>
      <c r="Y183" s="85">
        <v>6.58</v>
      </c>
      <c r="Z183" s="85">
        <v>6.58</v>
      </c>
      <c r="AA183" s="85">
        <v>6.58</v>
      </c>
      <c r="AB183" s="85">
        <v>6.58</v>
      </c>
      <c r="AC183" s="85">
        <v>6.58</v>
      </c>
      <c r="AD183" s="85">
        <v>6.58</v>
      </c>
      <c r="AE183" s="85">
        <v>6.58</v>
      </c>
      <c r="AF183" s="85">
        <v>6.58</v>
      </c>
      <c r="AG183" s="85">
        <v>6.58</v>
      </c>
      <c r="AH183" s="85">
        <v>6.58</v>
      </c>
      <c r="AI183" s="85">
        <v>6.58</v>
      </c>
      <c r="AJ183" s="85">
        <v>6.58</v>
      </c>
      <c r="AK183" s="85">
        <v>6.58</v>
      </c>
      <c r="AL183" s="85">
        <v>6.58</v>
      </c>
      <c r="AM183" s="85">
        <v>8.86</v>
      </c>
      <c r="AN183" s="85">
        <v>8.86</v>
      </c>
      <c r="AO183" s="85">
        <v>8.86</v>
      </c>
      <c r="AP183" s="85">
        <v>8.86</v>
      </c>
      <c r="AQ183" s="85">
        <v>8.86</v>
      </c>
      <c r="AR183" s="85">
        <v>8.86</v>
      </c>
      <c r="AS183" s="85">
        <v>8.86</v>
      </c>
      <c r="AT183" s="85">
        <v>8.86</v>
      </c>
      <c r="AU183" s="85">
        <v>13.66</v>
      </c>
      <c r="AV183" s="85">
        <v>13.66</v>
      </c>
      <c r="AW183" s="85">
        <v>13.66</v>
      </c>
      <c r="AX183" s="85">
        <v>13.66</v>
      </c>
      <c r="AY183" s="85">
        <v>13.66</v>
      </c>
      <c r="AZ183" s="85">
        <v>13.66</v>
      </c>
      <c r="BA183" s="85">
        <v>13.66</v>
      </c>
      <c r="BB183" s="85">
        <v>13.66</v>
      </c>
      <c r="BC183" s="85">
        <v>13.66</v>
      </c>
      <c r="BD183" s="85">
        <v>13.66</v>
      </c>
      <c r="BE183" s="85">
        <v>13.66</v>
      </c>
      <c r="BF183" s="85">
        <v>13.66</v>
      </c>
      <c r="BG183" s="85">
        <v>13.66</v>
      </c>
      <c r="BH183" s="85">
        <v>13.66</v>
      </c>
      <c r="BI183" s="85">
        <v>13.66</v>
      </c>
      <c r="BJ183" s="85">
        <v>13.66</v>
      </c>
      <c r="BK183" s="85">
        <v>13.66</v>
      </c>
      <c r="BL183" s="85">
        <v>13.66</v>
      </c>
      <c r="BM183" s="85">
        <v>13.66</v>
      </c>
      <c r="BN183" s="85">
        <v>13.66</v>
      </c>
      <c r="BO183" s="85">
        <v>13.66</v>
      </c>
      <c r="BP183" s="85">
        <v>13.66</v>
      </c>
      <c r="BQ183" s="85">
        <v>13.66</v>
      </c>
      <c r="BR183" s="85">
        <v>13.66</v>
      </c>
      <c r="BS183" s="85">
        <v>13.66</v>
      </c>
      <c r="BT183" s="85">
        <v>13.66</v>
      </c>
      <c r="BU183" s="85">
        <v>13.66</v>
      </c>
      <c r="BV183" s="85">
        <v>13.66</v>
      </c>
      <c r="BW183" s="85">
        <v>13.66</v>
      </c>
      <c r="BX183" s="85">
        <v>13.66</v>
      </c>
      <c r="BY183" s="85">
        <v>13.66</v>
      </c>
      <c r="BZ183" s="85">
        <v>13.66</v>
      </c>
      <c r="CA183" s="85">
        <v>17.78</v>
      </c>
      <c r="CB183" s="85">
        <v>17.78</v>
      </c>
      <c r="CC183" s="85">
        <v>17.78</v>
      </c>
      <c r="CD183" s="85">
        <v>17.78</v>
      </c>
      <c r="CE183" s="85">
        <v>17.78</v>
      </c>
      <c r="CF183" s="85">
        <v>17.78</v>
      </c>
      <c r="CG183" s="85">
        <v>17.78</v>
      </c>
      <c r="CH183" s="85">
        <v>17.78</v>
      </c>
      <c r="CI183" s="85">
        <v>17.78</v>
      </c>
      <c r="CJ183" s="85">
        <v>17.78</v>
      </c>
      <c r="CK183" s="85">
        <v>17.78</v>
      </c>
      <c r="CL183" s="85">
        <v>17.78</v>
      </c>
      <c r="CM183" s="85">
        <v>17.78</v>
      </c>
      <c r="CN183" s="85">
        <v>17.78</v>
      </c>
      <c r="CO183" s="85">
        <v>17.78</v>
      </c>
      <c r="CP183" s="85">
        <v>17.78</v>
      </c>
      <c r="CQ183" s="85">
        <v>17.78</v>
      </c>
      <c r="CR183" s="85">
        <v>17.78</v>
      </c>
      <c r="CS183" s="85">
        <v>17.78</v>
      </c>
      <c r="CT183" s="85">
        <v>17.78</v>
      </c>
      <c r="CU183" s="85">
        <v>17.78</v>
      </c>
      <c r="CV183" s="85">
        <v>17.78</v>
      </c>
      <c r="CW183" s="85">
        <v>17.78</v>
      </c>
      <c r="CX183" s="85">
        <v>17.78</v>
      </c>
      <c r="CY183" s="85">
        <v>17.600000000000001</v>
      </c>
      <c r="CZ183" s="85">
        <v>17.600000000000001</v>
      </c>
      <c r="DA183" s="85">
        <v>17.600000000000001</v>
      </c>
      <c r="DB183" s="85">
        <v>17.600000000000001</v>
      </c>
      <c r="DC183" s="85">
        <v>17.600000000000001</v>
      </c>
      <c r="DD183" s="85">
        <v>17.600000000000001</v>
      </c>
      <c r="DE183" s="85">
        <v>17.600000000000001</v>
      </c>
      <c r="DF183" s="85">
        <v>17.600000000000001</v>
      </c>
      <c r="DG183" s="85">
        <v>17.600000000000001</v>
      </c>
      <c r="DH183" s="85">
        <v>17.600000000000001</v>
      </c>
      <c r="DI183" s="85">
        <v>17.600000000000001</v>
      </c>
      <c r="DJ183" s="85">
        <v>17.600000000000001</v>
      </c>
      <c r="DK183" s="85">
        <v>15.11</v>
      </c>
      <c r="DL183" s="85">
        <v>15.11</v>
      </c>
      <c r="DM183" s="85">
        <v>15.11</v>
      </c>
      <c r="DN183" s="85">
        <v>15.11</v>
      </c>
      <c r="DO183" s="85">
        <v>15.11</v>
      </c>
      <c r="DP183" s="85">
        <v>15.11</v>
      </c>
      <c r="DQ183"/>
      <c r="DR183" s="71" t="s">
        <v>101</v>
      </c>
      <c r="EB183" s="23"/>
      <c r="EK183" s="56"/>
      <c r="EL183" s="56"/>
      <c r="EM183" s="56"/>
      <c r="EN183" s="56"/>
      <c r="EO183" s="56"/>
      <c r="EP183" s="56"/>
    </row>
    <row r="184" spans="1:146" s="55" customFormat="1" x14ac:dyDescent="0.5">
      <c r="A184">
        <v>90734</v>
      </c>
      <c r="B184" t="s">
        <v>44</v>
      </c>
      <c r="C184" s="38" t="s">
        <v>119</v>
      </c>
      <c r="D184" s="85">
        <v>101.34</v>
      </c>
      <c r="E184" s="85">
        <v>101.34</v>
      </c>
      <c r="F184" s="85">
        <v>101.34</v>
      </c>
      <c r="G184" s="85">
        <v>101.34</v>
      </c>
      <c r="H184" s="85">
        <v>101.34</v>
      </c>
      <c r="I184" s="85">
        <v>101.34</v>
      </c>
      <c r="J184" s="85">
        <v>101.34</v>
      </c>
      <c r="K184" s="85">
        <v>101.34</v>
      </c>
      <c r="L184" s="85">
        <v>101.34</v>
      </c>
      <c r="M184" s="85">
        <v>101.34</v>
      </c>
      <c r="N184" s="85">
        <v>101.34</v>
      </c>
      <c r="O184" s="85">
        <v>101.34</v>
      </c>
      <c r="P184" s="85">
        <v>101.34</v>
      </c>
      <c r="Q184" s="85">
        <v>79.75</v>
      </c>
      <c r="R184" s="85">
        <v>79.75</v>
      </c>
      <c r="S184" s="85">
        <v>79.75</v>
      </c>
      <c r="T184" s="85">
        <v>79.75</v>
      </c>
      <c r="U184" s="85">
        <v>79.75</v>
      </c>
      <c r="V184" s="85">
        <v>79.75</v>
      </c>
      <c r="W184" s="85">
        <v>79.75</v>
      </c>
      <c r="X184" s="85">
        <v>79.75</v>
      </c>
      <c r="Y184" s="85">
        <v>45.16</v>
      </c>
      <c r="Z184" s="85">
        <v>45.16</v>
      </c>
      <c r="AA184" s="85">
        <v>45.16</v>
      </c>
      <c r="AB184" s="85">
        <v>45.16</v>
      </c>
      <c r="AC184" s="85">
        <v>45.16</v>
      </c>
      <c r="AD184" s="85">
        <v>45.16</v>
      </c>
      <c r="AE184" s="85">
        <v>45.16</v>
      </c>
      <c r="AF184" s="85">
        <v>45.16</v>
      </c>
      <c r="AG184" s="85">
        <v>45.16</v>
      </c>
      <c r="AH184" s="85">
        <v>45.16</v>
      </c>
      <c r="AI184" s="85">
        <v>45.16</v>
      </c>
      <c r="AJ184" s="85">
        <v>45.16</v>
      </c>
      <c r="AK184" s="85">
        <v>45.16</v>
      </c>
      <c r="AL184" s="85">
        <v>45.16</v>
      </c>
      <c r="AM184" s="85">
        <v>62.42</v>
      </c>
      <c r="AN184" s="85">
        <v>62.42</v>
      </c>
      <c r="AO184" s="85">
        <v>62.42</v>
      </c>
      <c r="AP184" s="85">
        <v>62.42</v>
      </c>
      <c r="AQ184" s="85">
        <v>62.42</v>
      </c>
      <c r="AR184" s="85">
        <v>62.42</v>
      </c>
      <c r="AS184" s="85">
        <v>62.42</v>
      </c>
      <c r="AT184" s="85">
        <v>62.42</v>
      </c>
      <c r="AU184" s="85">
        <v>90.33</v>
      </c>
      <c r="AV184" s="85">
        <v>90.33</v>
      </c>
      <c r="AW184" s="85">
        <v>90.33</v>
      </c>
      <c r="AX184" s="85">
        <v>90.33</v>
      </c>
      <c r="AY184" s="85">
        <v>90.33</v>
      </c>
      <c r="AZ184" s="85">
        <v>90.33</v>
      </c>
      <c r="BA184" s="85">
        <v>90.33</v>
      </c>
      <c r="BB184" s="85">
        <v>90.33</v>
      </c>
      <c r="BC184" s="85">
        <v>90.33</v>
      </c>
      <c r="BD184" s="85">
        <v>90.33</v>
      </c>
      <c r="BE184" s="85">
        <v>90.33</v>
      </c>
      <c r="BF184" s="85">
        <v>90.33</v>
      </c>
      <c r="BG184" s="85">
        <v>90.33</v>
      </c>
      <c r="BH184" s="85">
        <v>90.33</v>
      </c>
      <c r="BI184" s="85">
        <v>90.33</v>
      </c>
      <c r="BJ184" s="85">
        <v>90.33</v>
      </c>
      <c r="BK184" s="85">
        <v>90.33</v>
      </c>
      <c r="BL184" s="85">
        <v>90.33</v>
      </c>
      <c r="BM184" s="85">
        <v>90.33</v>
      </c>
      <c r="BN184" s="85">
        <v>109.93</v>
      </c>
      <c r="BO184" s="85">
        <v>109.93</v>
      </c>
      <c r="BP184" s="85">
        <v>109.93</v>
      </c>
      <c r="BQ184" s="85">
        <v>109.93</v>
      </c>
      <c r="BR184" s="85">
        <v>109.93</v>
      </c>
      <c r="BS184" s="85">
        <v>109.93</v>
      </c>
      <c r="BT184" s="85">
        <v>109.93</v>
      </c>
      <c r="BU184" s="85">
        <v>109.93</v>
      </c>
      <c r="BV184" s="85">
        <v>109.93</v>
      </c>
      <c r="BW184" s="85">
        <v>109.93</v>
      </c>
      <c r="BX184" s="85">
        <v>109.93</v>
      </c>
      <c r="BY184" s="85">
        <v>109.93</v>
      </c>
      <c r="BZ184" s="85">
        <v>109.93</v>
      </c>
      <c r="CA184" s="85">
        <v>119.09</v>
      </c>
      <c r="CB184" s="85">
        <v>119.09</v>
      </c>
      <c r="CC184" s="85">
        <v>119.09</v>
      </c>
      <c r="CD184" s="85">
        <v>119.09</v>
      </c>
      <c r="CE184" s="85">
        <v>119.09</v>
      </c>
      <c r="CF184" s="85">
        <v>119.09</v>
      </c>
      <c r="CG184" s="85">
        <v>119.09</v>
      </c>
      <c r="CH184" s="85">
        <v>119.09</v>
      </c>
      <c r="CI184" s="85">
        <v>119.09</v>
      </c>
      <c r="CJ184" s="85">
        <v>119.09</v>
      </c>
      <c r="CK184" s="85">
        <v>119.09</v>
      </c>
      <c r="CL184" s="85">
        <v>119.09</v>
      </c>
      <c r="CM184" s="85">
        <v>119.09</v>
      </c>
      <c r="CN184" s="85">
        <v>119.09</v>
      </c>
      <c r="CO184" s="85">
        <v>119.09</v>
      </c>
      <c r="CP184" s="85">
        <v>119.09</v>
      </c>
      <c r="CQ184" s="85">
        <v>119.09</v>
      </c>
      <c r="CR184" s="85">
        <v>119.09</v>
      </c>
      <c r="CS184" s="85">
        <v>119.09</v>
      </c>
      <c r="CT184" s="85">
        <v>119.09</v>
      </c>
      <c r="CU184" s="85">
        <v>119.09</v>
      </c>
      <c r="CV184" s="85">
        <v>119.09</v>
      </c>
      <c r="CW184" s="85">
        <v>119.09</v>
      </c>
      <c r="CX184" s="85">
        <v>119.09</v>
      </c>
      <c r="CY184" s="85">
        <v>115.52</v>
      </c>
      <c r="CZ184" s="85">
        <v>115.52</v>
      </c>
      <c r="DA184" s="85">
        <v>115.52</v>
      </c>
      <c r="DB184" s="85">
        <v>115.52</v>
      </c>
      <c r="DC184" s="85">
        <v>115.52</v>
      </c>
      <c r="DD184" s="85">
        <v>115.52</v>
      </c>
      <c r="DE184" s="85">
        <v>115.52</v>
      </c>
      <c r="DF184" s="85">
        <v>115.52</v>
      </c>
      <c r="DG184" s="85">
        <v>115.52</v>
      </c>
      <c r="DH184" s="85">
        <v>115.52</v>
      </c>
      <c r="DI184" s="85">
        <v>115.52</v>
      </c>
      <c r="DJ184" s="85">
        <v>115.52</v>
      </c>
      <c r="DK184" s="85">
        <v>105.76</v>
      </c>
      <c r="DL184" s="85">
        <v>105.76</v>
      </c>
      <c r="DM184" s="85">
        <v>105.76</v>
      </c>
      <c r="DN184" s="85">
        <v>105.76</v>
      </c>
      <c r="DO184" s="85">
        <v>105.76</v>
      </c>
      <c r="DP184" s="85">
        <v>105.76</v>
      </c>
      <c r="DQ184"/>
      <c r="DR184" s="71" t="s">
        <v>101</v>
      </c>
      <c r="EB184" s="23"/>
      <c r="EK184" s="56"/>
      <c r="EL184" s="56"/>
      <c r="EM184" s="56"/>
      <c r="EN184" s="56"/>
      <c r="EO184" s="56"/>
      <c r="EP184" s="56"/>
    </row>
    <row r="185" spans="1:146" s="55" customFormat="1" x14ac:dyDescent="0.5">
      <c r="A185">
        <v>90734</v>
      </c>
      <c r="B185" t="s">
        <v>120</v>
      </c>
      <c r="C185" s="38" t="s">
        <v>121</v>
      </c>
      <c r="D185" s="85">
        <v>0</v>
      </c>
      <c r="E185" s="85">
        <v>0</v>
      </c>
      <c r="F185" s="85">
        <v>0</v>
      </c>
      <c r="G185" s="85">
        <v>0</v>
      </c>
      <c r="H185" s="85">
        <v>0</v>
      </c>
      <c r="I185" s="85">
        <v>0</v>
      </c>
      <c r="J185" s="85">
        <v>0</v>
      </c>
      <c r="K185" s="85">
        <v>0</v>
      </c>
      <c r="L185" s="85">
        <v>0</v>
      </c>
      <c r="M185" s="85">
        <v>0</v>
      </c>
      <c r="N185" s="85">
        <v>0</v>
      </c>
      <c r="O185" s="85">
        <v>0</v>
      </c>
      <c r="P185" s="85">
        <v>0</v>
      </c>
      <c r="Q185" s="85">
        <v>0</v>
      </c>
      <c r="R185" s="85">
        <v>79.75</v>
      </c>
      <c r="S185" s="85">
        <v>79.75</v>
      </c>
      <c r="T185" s="85">
        <v>79.75</v>
      </c>
      <c r="U185" s="85">
        <v>79.75</v>
      </c>
      <c r="V185" s="85">
        <v>79.75</v>
      </c>
      <c r="W185" s="85">
        <v>79.75</v>
      </c>
      <c r="X185" s="85">
        <v>79.75</v>
      </c>
      <c r="Y185" s="85">
        <v>45.16</v>
      </c>
      <c r="Z185" s="85">
        <v>45.16</v>
      </c>
      <c r="AA185" s="85">
        <v>45.16</v>
      </c>
      <c r="AB185" s="85">
        <v>45.16</v>
      </c>
      <c r="AC185" s="85">
        <v>45.16</v>
      </c>
      <c r="AD185" s="85">
        <v>45.16</v>
      </c>
      <c r="AE185" s="85">
        <v>45.16</v>
      </c>
      <c r="AF185" s="85">
        <v>45.16</v>
      </c>
      <c r="AG185" s="85">
        <v>45.16</v>
      </c>
      <c r="AH185" s="85">
        <v>45.16</v>
      </c>
      <c r="AI185" s="85">
        <v>45.16</v>
      </c>
      <c r="AJ185" s="85">
        <v>45.16</v>
      </c>
      <c r="AK185" s="85">
        <v>45.16</v>
      </c>
      <c r="AL185" s="85">
        <v>45.16</v>
      </c>
      <c r="AM185" s="85">
        <v>62.42</v>
      </c>
      <c r="AN185" s="85">
        <v>62.42</v>
      </c>
      <c r="AO185" s="85">
        <v>62.42</v>
      </c>
      <c r="AP185" s="85">
        <v>62.42</v>
      </c>
      <c r="AQ185" s="85">
        <v>62.42</v>
      </c>
      <c r="AR185" s="85">
        <v>62.42</v>
      </c>
      <c r="AS185" s="85">
        <v>62.42</v>
      </c>
      <c r="AT185" s="85">
        <v>62.42</v>
      </c>
      <c r="AU185" s="85">
        <v>90.33</v>
      </c>
      <c r="AV185" s="85">
        <v>90.33</v>
      </c>
      <c r="AW185" s="85">
        <v>90.33</v>
      </c>
      <c r="AX185" s="85">
        <v>90.33</v>
      </c>
      <c r="AY185" s="85">
        <v>90.33</v>
      </c>
      <c r="AZ185" s="85">
        <v>90.33</v>
      </c>
      <c r="BA185" s="85">
        <v>90.33</v>
      </c>
      <c r="BB185" s="85">
        <v>90.33</v>
      </c>
      <c r="BC185" s="85">
        <v>90.33</v>
      </c>
      <c r="BD185" s="85">
        <v>90.33</v>
      </c>
      <c r="BE185" s="85">
        <v>90.33</v>
      </c>
      <c r="BF185" s="85">
        <v>90.33</v>
      </c>
      <c r="BG185" s="85">
        <v>90.33</v>
      </c>
      <c r="BH185" s="85">
        <v>90.33</v>
      </c>
      <c r="BI185" s="85">
        <v>90.33</v>
      </c>
      <c r="BJ185" s="85">
        <v>90.33</v>
      </c>
      <c r="BK185" s="85">
        <v>90.33</v>
      </c>
      <c r="BL185" s="85">
        <v>90.33</v>
      </c>
      <c r="BM185" s="85">
        <v>90.33</v>
      </c>
      <c r="BN185" s="85">
        <v>109.93</v>
      </c>
      <c r="BO185" s="85">
        <v>109.93</v>
      </c>
      <c r="BP185" s="85">
        <v>109.93</v>
      </c>
      <c r="BQ185" s="85">
        <v>109.93</v>
      </c>
      <c r="BR185" s="85">
        <v>109.93</v>
      </c>
      <c r="BS185" s="85">
        <v>109.93</v>
      </c>
      <c r="BT185" s="85">
        <v>109.93</v>
      </c>
      <c r="BU185" s="85">
        <v>109.93</v>
      </c>
      <c r="BV185" s="85">
        <v>109.93</v>
      </c>
      <c r="BW185" s="85">
        <v>109.93</v>
      </c>
      <c r="BX185" s="85">
        <v>109.93</v>
      </c>
      <c r="BY185" s="85">
        <v>109.93</v>
      </c>
      <c r="BZ185" s="85">
        <v>109.93</v>
      </c>
      <c r="CA185" s="85">
        <v>119.09</v>
      </c>
      <c r="CB185" s="85">
        <v>119.09</v>
      </c>
      <c r="CC185" s="85">
        <v>119.09</v>
      </c>
      <c r="CD185" s="85">
        <v>119.09</v>
      </c>
      <c r="CE185" s="85">
        <v>119.09</v>
      </c>
      <c r="CF185" s="85">
        <v>119.09</v>
      </c>
      <c r="CG185" s="85">
        <v>119.09</v>
      </c>
      <c r="CH185" s="85">
        <v>119.09</v>
      </c>
      <c r="CI185" s="85">
        <v>119.09</v>
      </c>
      <c r="CJ185" s="85">
        <v>119.09</v>
      </c>
      <c r="CK185" s="85">
        <v>119.09</v>
      </c>
      <c r="CL185" s="85">
        <v>119.09</v>
      </c>
      <c r="CM185" s="85">
        <v>119.09</v>
      </c>
      <c r="CN185" s="85">
        <v>119.09</v>
      </c>
      <c r="CO185" s="85">
        <v>119.09</v>
      </c>
      <c r="CP185" s="85">
        <v>119.09</v>
      </c>
      <c r="CQ185" s="85">
        <v>119.09</v>
      </c>
      <c r="CR185" s="85">
        <v>119.09</v>
      </c>
      <c r="CS185" s="85">
        <v>119.09</v>
      </c>
      <c r="CT185" s="85">
        <v>119.09</v>
      </c>
      <c r="CU185" s="85">
        <v>119.09</v>
      </c>
      <c r="CV185" s="85">
        <v>119.09</v>
      </c>
      <c r="CW185" s="85">
        <v>119.09</v>
      </c>
      <c r="CX185" s="85">
        <v>119.09</v>
      </c>
      <c r="CY185" s="85">
        <v>115.52</v>
      </c>
      <c r="CZ185" s="85">
        <v>115.52</v>
      </c>
      <c r="DA185" s="85">
        <v>115.52</v>
      </c>
      <c r="DB185" s="85">
        <v>115.52</v>
      </c>
      <c r="DC185" s="85">
        <v>115.52</v>
      </c>
      <c r="DD185" s="85">
        <v>115.52</v>
      </c>
      <c r="DE185" s="85">
        <v>115.52</v>
      </c>
      <c r="DF185" s="85">
        <v>115.52</v>
      </c>
      <c r="DG185" s="85">
        <v>115.52</v>
      </c>
      <c r="DH185" s="85">
        <v>115.52</v>
      </c>
      <c r="DI185" s="85">
        <v>115.52</v>
      </c>
      <c r="DJ185" s="85">
        <v>115.52</v>
      </c>
      <c r="DK185" s="85">
        <v>105.76</v>
      </c>
      <c r="DL185" s="85">
        <v>105.76</v>
      </c>
      <c r="DM185" s="85">
        <v>105.76</v>
      </c>
      <c r="DN185" s="85">
        <v>105.76</v>
      </c>
      <c r="DO185" s="85">
        <v>105.76</v>
      </c>
      <c r="DP185" s="85">
        <v>105.76</v>
      </c>
      <c r="DQ185"/>
      <c r="DR185" s="71"/>
      <c r="EB185" s="23"/>
      <c r="EK185" s="56"/>
      <c r="EL185" s="56"/>
      <c r="EM185" s="56"/>
      <c r="EN185" s="56"/>
      <c r="EO185" s="56"/>
      <c r="EP185" s="56"/>
    </row>
    <row r="186" spans="1:146" s="55" customFormat="1" x14ac:dyDescent="0.5">
      <c r="A186">
        <v>90734</v>
      </c>
      <c r="B186" t="s">
        <v>46</v>
      </c>
      <c r="C186" s="38" t="s">
        <v>122</v>
      </c>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c r="AL186" s="85"/>
      <c r="AM186" s="85"/>
      <c r="AN186" s="85"/>
      <c r="AO186" s="85"/>
      <c r="AP186" s="85"/>
      <c r="AQ186" s="85"/>
      <c r="AR186" s="85"/>
      <c r="AS186" s="85"/>
      <c r="AT186" s="85"/>
      <c r="AU186" s="85"/>
      <c r="AV186" s="85"/>
      <c r="AW186" s="85"/>
      <c r="AX186" s="85"/>
      <c r="AY186" s="85"/>
      <c r="AZ186" s="85"/>
      <c r="BA186" s="85"/>
      <c r="BB186" s="85"/>
      <c r="BC186" s="85"/>
      <c r="BD186" s="85"/>
      <c r="BE186" s="85"/>
      <c r="BF186" s="85"/>
      <c r="BG186" s="85"/>
      <c r="BH186" s="85"/>
      <c r="BI186" s="85"/>
      <c r="BJ186" s="85"/>
      <c r="BK186" s="85"/>
      <c r="BL186" s="85"/>
      <c r="BM186" s="85"/>
      <c r="BN186" s="85"/>
      <c r="BO186" s="85"/>
      <c r="BP186" s="85"/>
      <c r="BQ186" s="85"/>
      <c r="BR186" s="85"/>
      <c r="BS186" s="85"/>
      <c r="BT186" s="85"/>
      <c r="BU186" s="85"/>
      <c r="BV186" s="85"/>
      <c r="BW186" s="85"/>
      <c r="BX186" s="85"/>
      <c r="BY186" s="85"/>
      <c r="BZ186" s="85"/>
      <c r="CA186" s="85"/>
      <c r="CB186" s="85"/>
      <c r="CC186" s="85"/>
      <c r="CD186" s="85"/>
      <c r="CE186" s="85"/>
      <c r="CF186" s="85"/>
      <c r="CG186" s="85"/>
      <c r="CH186" s="85"/>
      <c r="CI186" s="85"/>
      <c r="CJ186" s="85"/>
      <c r="CK186" s="85"/>
      <c r="CL186" s="85"/>
      <c r="CM186" s="85"/>
      <c r="CN186" s="85">
        <v>119.09</v>
      </c>
      <c r="CO186" s="85">
        <v>119.09</v>
      </c>
      <c r="CP186" s="85">
        <v>119.09</v>
      </c>
      <c r="CQ186" s="85">
        <v>119.09</v>
      </c>
      <c r="CR186" s="85">
        <v>119.09</v>
      </c>
      <c r="CS186" s="85">
        <v>119.09</v>
      </c>
      <c r="CT186" s="85">
        <v>119.09</v>
      </c>
      <c r="CU186" s="85">
        <v>119.09</v>
      </c>
      <c r="CV186" s="85">
        <v>119.09</v>
      </c>
      <c r="CW186" s="85">
        <v>119.09</v>
      </c>
      <c r="CX186" s="85">
        <v>119.09</v>
      </c>
      <c r="CY186" s="85">
        <v>115.52</v>
      </c>
      <c r="CZ186" s="85">
        <v>115.52</v>
      </c>
      <c r="DA186" s="85">
        <v>115.52</v>
      </c>
      <c r="DB186" s="85">
        <v>115.52</v>
      </c>
      <c r="DC186" s="85">
        <v>115.52</v>
      </c>
      <c r="DD186" s="85">
        <v>115.52</v>
      </c>
      <c r="DE186" s="85">
        <v>115.52</v>
      </c>
      <c r="DF186" s="85">
        <v>115.52</v>
      </c>
      <c r="DG186" s="85">
        <v>115.52</v>
      </c>
      <c r="DH186" s="85">
        <v>115.52</v>
      </c>
      <c r="DI186" s="85">
        <v>115.52</v>
      </c>
      <c r="DJ186" s="85">
        <v>115.52</v>
      </c>
      <c r="DK186" s="85">
        <v>105.76</v>
      </c>
      <c r="DL186" s="85">
        <v>105.76</v>
      </c>
      <c r="DM186" s="85">
        <v>105.76</v>
      </c>
      <c r="DN186" s="85">
        <v>105.76</v>
      </c>
      <c r="DO186" s="85">
        <v>105.76</v>
      </c>
      <c r="DP186" s="85">
        <v>105.76</v>
      </c>
      <c r="DQ186"/>
      <c r="DR186" s="71"/>
      <c r="EB186" s="23"/>
      <c r="EK186" s="56"/>
      <c r="EL186" s="56"/>
      <c r="EM186" s="56"/>
      <c r="EN186" s="56"/>
      <c r="EO186" s="56"/>
      <c r="EP186" s="56"/>
    </row>
    <row r="187" spans="1:146" s="55" customFormat="1" x14ac:dyDescent="0.5">
      <c r="A187">
        <v>90620</v>
      </c>
      <c r="B187" s="26" t="s">
        <v>304</v>
      </c>
      <c r="C187" s="38" t="s">
        <v>123</v>
      </c>
      <c r="D187" s="85">
        <v>0</v>
      </c>
      <c r="E187" s="85">
        <v>0</v>
      </c>
      <c r="F187" s="85">
        <v>0</v>
      </c>
      <c r="G187" s="85">
        <v>0</v>
      </c>
      <c r="H187" s="85">
        <v>0</v>
      </c>
      <c r="I187" s="85">
        <v>0</v>
      </c>
      <c r="J187" s="85">
        <v>0</v>
      </c>
      <c r="K187" s="85">
        <v>0</v>
      </c>
      <c r="L187" s="85">
        <v>0</v>
      </c>
      <c r="M187" s="85">
        <v>0</v>
      </c>
      <c r="N187" s="85">
        <v>0</v>
      </c>
      <c r="O187" s="85">
        <v>0</v>
      </c>
      <c r="P187" s="85">
        <v>0</v>
      </c>
      <c r="Q187" s="85">
        <v>0</v>
      </c>
      <c r="R187" s="85">
        <v>0</v>
      </c>
      <c r="S187" s="85">
        <v>0</v>
      </c>
      <c r="T187" s="85">
        <v>0</v>
      </c>
      <c r="U187" s="85">
        <v>0</v>
      </c>
      <c r="V187" s="85">
        <v>0</v>
      </c>
      <c r="W187" s="85">
        <v>0</v>
      </c>
      <c r="X187" s="85">
        <v>0</v>
      </c>
      <c r="Y187" s="85">
        <v>0</v>
      </c>
      <c r="Z187" s="85">
        <v>0</v>
      </c>
      <c r="AA187" s="85">
        <v>0</v>
      </c>
      <c r="AB187" s="85">
        <v>0</v>
      </c>
      <c r="AC187" s="85">
        <v>0</v>
      </c>
      <c r="AD187" s="85">
        <v>0</v>
      </c>
      <c r="AE187" s="85">
        <v>0</v>
      </c>
      <c r="AF187" s="85">
        <v>0</v>
      </c>
      <c r="AG187" s="85">
        <v>0</v>
      </c>
      <c r="AH187" s="85">
        <v>0</v>
      </c>
      <c r="AI187" s="85">
        <v>0</v>
      </c>
      <c r="AJ187" s="85">
        <v>0</v>
      </c>
      <c r="AK187" s="85">
        <v>0</v>
      </c>
      <c r="AL187" s="85">
        <v>0</v>
      </c>
      <c r="AM187" s="85">
        <v>0</v>
      </c>
      <c r="AN187" s="85">
        <v>0</v>
      </c>
      <c r="AO187" s="85">
        <v>0</v>
      </c>
      <c r="AP187" s="85">
        <v>0</v>
      </c>
      <c r="AQ187" s="85">
        <v>0</v>
      </c>
      <c r="AR187" s="85">
        <v>0</v>
      </c>
      <c r="AS187" s="85">
        <v>0</v>
      </c>
      <c r="AT187" s="85">
        <v>0</v>
      </c>
      <c r="AU187" s="85">
        <v>0</v>
      </c>
      <c r="AV187" s="85">
        <v>0</v>
      </c>
      <c r="AW187" s="85">
        <v>0</v>
      </c>
      <c r="AX187" s="85">
        <v>0</v>
      </c>
      <c r="AY187" s="85">
        <v>0</v>
      </c>
      <c r="AZ187" s="85">
        <v>0</v>
      </c>
      <c r="BA187" s="85">
        <v>0</v>
      </c>
      <c r="BB187" s="85">
        <v>0</v>
      </c>
      <c r="BC187" s="85">
        <v>0</v>
      </c>
      <c r="BD187" s="85">
        <v>0</v>
      </c>
      <c r="BE187" s="85">
        <v>0</v>
      </c>
      <c r="BF187" s="85">
        <v>0</v>
      </c>
      <c r="BG187" s="85">
        <v>0</v>
      </c>
      <c r="BH187" s="85">
        <v>0</v>
      </c>
      <c r="BI187" s="85">
        <v>0</v>
      </c>
      <c r="BJ187" s="85">
        <v>0</v>
      </c>
      <c r="BK187" s="85">
        <v>0</v>
      </c>
      <c r="BL187" s="85">
        <v>0</v>
      </c>
      <c r="BM187" s="85">
        <v>0</v>
      </c>
      <c r="BN187" s="85">
        <v>0</v>
      </c>
      <c r="BO187" s="85">
        <v>0</v>
      </c>
      <c r="BP187" s="85">
        <v>0</v>
      </c>
      <c r="BQ187" s="85">
        <v>159.84</v>
      </c>
      <c r="BR187" s="85">
        <v>159.84</v>
      </c>
      <c r="BS187" s="85">
        <v>159.84</v>
      </c>
      <c r="BT187" s="85">
        <v>159.84</v>
      </c>
      <c r="BU187" s="85">
        <v>159.84</v>
      </c>
      <c r="BV187" s="85">
        <v>159.84</v>
      </c>
      <c r="BW187" s="85">
        <v>159.84</v>
      </c>
      <c r="BX187" s="85">
        <v>159.84</v>
      </c>
      <c r="BY187" s="85">
        <v>159.84</v>
      </c>
      <c r="BZ187" s="85">
        <v>159.84</v>
      </c>
      <c r="CA187" s="85">
        <v>160.74</v>
      </c>
      <c r="CB187" s="85">
        <v>160.74</v>
      </c>
      <c r="CC187" s="85">
        <v>160.74</v>
      </c>
      <c r="CD187" s="85">
        <v>160.74</v>
      </c>
      <c r="CE187" s="85">
        <v>160.74</v>
      </c>
      <c r="CF187" s="85">
        <v>160.74</v>
      </c>
      <c r="CG187" s="85">
        <v>160.74</v>
      </c>
      <c r="CH187" s="85">
        <v>160.74</v>
      </c>
      <c r="CI187" s="85">
        <v>160.74</v>
      </c>
      <c r="CJ187" s="85">
        <v>160.74</v>
      </c>
      <c r="CK187" s="85">
        <v>160.74</v>
      </c>
      <c r="CL187" s="85">
        <v>160.74</v>
      </c>
      <c r="CM187" s="85">
        <v>160.74</v>
      </c>
      <c r="CN187" s="85">
        <v>160.74</v>
      </c>
      <c r="CO187" s="85">
        <v>160.74</v>
      </c>
      <c r="CP187" s="85">
        <v>160.74</v>
      </c>
      <c r="CQ187" s="85">
        <v>160.74</v>
      </c>
      <c r="CR187" s="85">
        <v>160.74</v>
      </c>
      <c r="CS187" s="85">
        <v>160.74</v>
      </c>
      <c r="CT187" s="85">
        <v>160.74</v>
      </c>
      <c r="CU187" s="85">
        <v>160.74</v>
      </c>
      <c r="CV187" s="85">
        <v>160.74</v>
      </c>
      <c r="CW187" s="85">
        <v>160.74</v>
      </c>
      <c r="CX187" s="85">
        <v>160.74</v>
      </c>
      <c r="CY187" s="85">
        <v>159.13</v>
      </c>
      <c r="CZ187" s="85">
        <v>159.13</v>
      </c>
      <c r="DA187" s="85">
        <v>159.13</v>
      </c>
      <c r="DB187" s="85">
        <v>159.13</v>
      </c>
      <c r="DC187" s="85">
        <v>159.13</v>
      </c>
      <c r="DD187" s="85">
        <v>159.13</v>
      </c>
      <c r="DE187" s="85">
        <v>159.13</v>
      </c>
      <c r="DF187" s="85">
        <v>159.13</v>
      </c>
      <c r="DG187" s="85">
        <v>159.13</v>
      </c>
      <c r="DH187" s="85">
        <v>159.13</v>
      </c>
      <c r="DI187" s="85">
        <v>159.13</v>
      </c>
      <c r="DJ187" s="85">
        <v>159.13</v>
      </c>
      <c r="DK187" s="85">
        <v>151.07</v>
      </c>
      <c r="DL187" s="85">
        <v>151.07</v>
      </c>
      <c r="DM187" s="85">
        <v>151.07</v>
      </c>
      <c r="DN187" s="85">
        <v>151.07</v>
      </c>
      <c r="DO187" s="85">
        <v>151.07</v>
      </c>
      <c r="DP187" s="85">
        <v>151.07</v>
      </c>
      <c r="DQ187"/>
      <c r="DR187" s="71"/>
      <c r="EB187" s="23"/>
      <c r="EK187" s="56"/>
      <c r="EL187" s="56"/>
      <c r="EM187" s="56"/>
      <c r="EN187" s="56"/>
      <c r="EO187" s="56"/>
      <c r="EP187" s="56"/>
    </row>
    <row r="188" spans="1:146" s="55" customFormat="1" x14ac:dyDescent="0.5">
      <c r="A188">
        <v>90621</v>
      </c>
      <c r="B188" t="s">
        <v>41</v>
      </c>
      <c r="C188" s="38" t="s">
        <v>123</v>
      </c>
      <c r="D188" s="85">
        <v>0</v>
      </c>
      <c r="E188" s="85">
        <v>0</v>
      </c>
      <c r="F188" s="85">
        <v>0</v>
      </c>
      <c r="G188" s="85">
        <v>0</v>
      </c>
      <c r="H188" s="85">
        <v>0</v>
      </c>
      <c r="I188" s="85">
        <v>0</v>
      </c>
      <c r="J188" s="85">
        <v>0</v>
      </c>
      <c r="K188" s="85">
        <v>0</v>
      </c>
      <c r="L188" s="85">
        <v>0</v>
      </c>
      <c r="M188" s="85">
        <v>0</v>
      </c>
      <c r="N188" s="85">
        <v>0</v>
      </c>
      <c r="O188" s="85">
        <v>0</v>
      </c>
      <c r="P188" s="85">
        <v>0</v>
      </c>
      <c r="Q188" s="85">
        <v>0</v>
      </c>
      <c r="R188" s="85">
        <v>0</v>
      </c>
      <c r="S188" s="85">
        <v>0</v>
      </c>
      <c r="T188" s="85">
        <v>0</v>
      </c>
      <c r="U188" s="85">
        <v>0</v>
      </c>
      <c r="V188" s="85">
        <v>0</v>
      </c>
      <c r="W188" s="85">
        <v>0</v>
      </c>
      <c r="X188" s="85">
        <v>0</v>
      </c>
      <c r="Y188" s="85">
        <v>0</v>
      </c>
      <c r="Z188" s="85">
        <v>0</v>
      </c>
      <c r="AA188" s="85">
        <v>0</v>
      </c>
      <c r="AB188" s="85">
        <v>0</v>
      </c>
      <c r="AC188" s="85">
        <v>0</v>
      </c>
      <c r="AD188" s="85">
        <v>0</v>
      </c>
      <c r="AE188" s="85">
        <v>0</v>
      </c>
      <c r="AF188" s="85">
        <v>0</v>
      </c>
      <c r="AG188" s="85">
        <v>0</v>
      </c>
      <c r="AH188" s="85">
        <v>0</v>
      </c>
      <c r="AI188" s="85">
        <v>0</v>
      </c>
      <c r="AJ188" s="85">
        <v>0</v>
      </c>
      <c r="AK188" s="85">
        <v>0</v>
      </c>
      <c r="AL188" s="85">
        <v>0</v>
      </c>
      <c r="AM188" s="85">
        <v>0</v>
      </c>
      <c r="AN188" s="85">
        <v>0</v>
      </c>
      <c r="AO188" s="85">
        <v>0</v>
      </c>
      <c r="AP188" s="85">
        <v>0</v>
      </c>
      <c r="AQ188" s="85">
        <v>0</v>
      </c>
      <c r="AR188" s="85">
        <v>0</v>
      </c>
      <c r="AS188" s="85">
        <v>0</v>
      </c>
      <c r="AT188" s="85">
        <v>0</v>
      </c>
      <c r="AU188" s="85">
        <v>0</v>
      </c>
      <c r="AV188" s="85">
        <v>0</v>
      </c>
      <c r="AW188" s="85">
        <v>0</v>
      </c>
      <c r="AX188" s="85">
        <v>0</v>
      </c>
      <c r="AY188" s="85">
        <v>0</v>
      </c>
      <c r="AZ188" s="85">
        <v>0</v>
      </c>
      <c r="BA188" s="85">
        <v>0</v>
      </c>
      <c r="BB188" s="85">
        <v>0</v>
      </c>
      <c r="BC188" s="85">
        <v>0</v>
      </c>
      <c r="BD188" s="85">
        <v>0</v>
      </c>
      <c r="BE188" s="85">
        <v>0</v>
      </c>
      <c r="BF188" s="85">
        <v>0</v>
      </c>
      <c r="BG188" s="85">
        <v>0</v>
      </c>
      <c r="BH188" s="85">
        <v>0</v>
      </c>
      <c r="BI188" s="85">
        <v>0</v>
      </c>
      <c r="BJ188" s="85">
        <v>0</v>
      </c>
      <c r="BK188" s="85">
        <v>0</v>
      </c>
      <c r="BL188" s="85">
        <v>0</v>
      </c>
      <c r="BM188" s="85">
        <v>0</v>
      </c>
      <c r="BN188" s="85">
        <v>0</v>
      </c>
      <c r="BO188" s="85">
        <v>0</v>
      </c>
      <c r="BP188" s="85">
        <v>0</v>
      </c>
      <c r="BQ188" s="85">
        <v>0</v>
      </c>
      <c r="BR188" s="85">
        <v>0</v>
      </c>
      <c r="BS188" s="85">
        <v>0</v>
      </c>
      <c r="BT188" s="85">
        <v>0</v>
      </c>
      <c r="BU188" s="85">
        <v>0</v>
      </c>
      <c r="BV188" s="85">
        <v>0</v>
      </c>
      <c r="BW188" s="85">
        <v>0</v>
      </c>
      <c r="BX188" s="85">
        <v>0</v>
      </c>
      <c r="BY188" s="85">
        <v>0</v>
      </c>
      <c r="BZ188" s="85">
        <v>0</v>
      </c>
      <c r="CA188" s="85">
        <v>115.74</v>
      </c>
      <c r="CB188" s="85">
        <v>115.74</v>
      </c>
      <c r="CC188" s="85">
        <v>115.74</v>
      </c>
      <c r="CD188" s="85">
        <v>115.74</v>
      </c>
      <c r="CE188" s="85">
        <v>115.74</v>
      </c>
      <c r="CF188" s="85">
        <v>115.74</v>
      </c>
      <c r="CG188" s="85">
        <v>115.74</v>
      </c>
      <c r="CH188" s="85">
        <v>115.74</v>
      </c>
      <c r="CI188" s="85">
        <v>115.74</v>
      </c>
      <c r="CJ188" s="85">
        <v>115.74</v>
      </c>
      <c r="CK188" s="85">
        <v>115.74</v>
      </c>
      <c r="CL188" s="85">
        <v>115.74</v>
      </c>
      <c r="CM188" s="85">
        <v>115.74</v>
      </c>
      <c r="CN188" s="85">
        <v>115.74</v>
      </c>
      <c r="CO188" s="85">
        <v>115.74</v>
      </c>
      <c r="CP188" s="85">
        <v>115.74</v>
      </c>
      <c r="CQ188" s="85">
        <v>115.74</v>
      </c>
      <c r="CR188" s="85">
        <v>115.74</v>
      </c>
      <c r="CS188" s="85">
        <v>115.74</v>
      </c>
      <c r="CT188" s="85">
        <v>115.74</v>
      </c>
      <c r="CU188" s="85">
        <v>115.74</v>
      </c>
      <c r="CV188" s="85">
        <v>115.74</v>
      </c>
      <c r="CW188" s="85">
        <v>115.74</v>
      </c>
      <c r="CX188" s="85">
        <v>115.74</v>
      </c>
      <c r="CY188" s="85">
        <v>114.58</v>
      </c>
      <c r="CZ188" s="85">
        <v>114.58</v>
      </c>
      <c r="DA188" s="85">
        <v>114.58</v>
      </c>
      <c r="DB188" s="85">
        <v>114.58</v>
      </c>
      <c r="DC188" s="85">
        <v>114.58</v>
      </c>
      <c r="DD188" s="85">
        <v>114.58</v>
      </c>
      <c r="DE188" s="85">
        <v>114.58</v>
      </c>
      <c r="DF188" s="85">
        <v>114.58</v>
      </c>
      <c r="DG188" s="85">
        <v>114.58</v>
      </c>
      <c r="DH188" s="85">
        <v>114.58</v>
      </c>
      <c r="DI188" s="85">
        <v>114.58</v>
      </c>
      <c r="DJ188" s="85">
        <v>114.58</v>
      </c>
      <c r="DK188" s="85">
        <v>121.49</v>
      </c>
      <c r="DL188" s="85">
        <v>121.49</v>
      </c>
      <c r="DM188" s="85">
        <v>121.49</v>
      </c>
      <c r="DN188" s="85">
        <v>121.49</v>
      </c>
      <c r="DO188" s="85">
        <v>121.49</v>
      </c>
      <c r="DP188" s="85">
        <v>121.49</v>
      </c>
      <c r="DQ188" s="85">
        <v>0</v>
      </c>
      <c r="DR188" s="71"/>
      <c r="EB188" s="23"/>
      <c r="EK188" s="56"/>
      <c r="EL188" s="56"/>
      <c r="EM188" s="56"/>
      <c r="EN188" s="56"/>
      <c r="EO188" s="56"/>
      <c r="EP188" s="56"/>
    </row>
    <row r="189" spans="1:146" s="55" customFormat="1" x14ac:dyDescent="0.5">
      <c r="A189">
        <v>90707</v>
      </c>
      <c r="B189" t="s">
        <v>47</v>
      </c>
      <c r="C189" s="38" t="s">
        <v>124</v>
      </c>
      <c r="D189" s="85">
        <v>47.34</v>
      </c>
      <c r="E189" s="85">
        <v>47.34</v>
      </c>
      <c r="F189" s="85">
        <v>47.34</v>
      </c>
      <c r="G189" s="85">
        <v>47.34</v>
      </c>
      <c r="H189" s="85">
        <v>47.34</v>
      </c>
      <c r="I189" s="85">
        <v>47.34</v>
      </c>
      <c r="J189" s="85">
        <v>47.34</v>
      </c>
      <c r="K189" s="85">
        <v>47.34</v>
      </c>
      <c r="L189" s="85">
        <v>47.34</v>
      </c>
      <c r="M189" s="85">
        <v>47.34</v>
      </c>
      <c r="N189" s="85">
        <v>47.34</v>
      </c>
      <c r="O189" s="85">
        <v>47.34</v>
      </c>
      <c r="P189" s="85">
        <v>47.34</v>
      </c>
      <c r="Q189" s="85">
        <v>18.64</v>
      </c>
      <c r="R189" s="85">
        <v>18.64</v>
      </c>
      <c r="S189" s="85">
        <v>18.64</v>
      </c>
      <c r="T189" s="85">
        <v>18.64</v>
      </c>
      <c r="U189" s="85">
        <v>18.64</v>
      </c>
      <c r="V189" s="85">
        <v>18.64</v>
      </c>
      <c r="W189" s="85">
        <v>18.64</v>
      </c>
      <c r="X189" s="85">
        <v>18.64</v>
      </c>
      <c r="Y189" s="85">
        <v>10.44</v>
      </c>
      <c r="Z189" s="85">
        <v>10.44</v>
      </c>
      <c r="AA189" s="85">
        <v>10.44</v>
      </c>
      <c r="AB189" s="85">
        <v>10.44</v>
      </c>
      <c r="AC189" s="85">
        <v>10.44</v>
      </c>
      <c r="AD189" s="85">
        <v>10.44</v>
      </c>
      <c r="AE189" s="85">
        <v>10.44</v>
      </c>
      <c r="AF189" s="85">
        <v>10.44</v>
      </c>
      <c r="AG189" s="85">
        <v>10.44</v>
      </c>
      <c r="AH189" s="85">
        <v>10.44</v>
      </c>
      <c r="AI189" s="85">
        <v>10.44</v>
      </c>
      <c r="AJ189" s="85">
        <v>10.44</v>
      </c>
      <c r="AK189" s="85">
        <v>10.44</v>
      </c>
      <c r="AL189" s="85">
        <v>10.44</v>
      </c>
      <c r="AM189" s="85">
        <v>13.99</v>
      </c>
      <c r="AN189" s="85">
        <v>13.99</v>
      </c>
      <c r="AO189" s="85">
        <v>13.99</v>
      </c>
      <c r="AP189" s="85">
        <v>13.99</v>
      </c>
      <c r="AQ189" s="85">
        <v>13.99</v>
      </c>
      <c r="AR189" s="85">
        <v>13.99</v>
      </c>
      <c r="AS189" s="85">
        <v>13.99</v>
      </c>
      <c r="AT189" s="85">
        <v>13.99</v>
      </c>
      <c r="AU189" s="85">
        <v>21.74</v>
      </c>
      <c r="AV189" s="85">
        <v>21.74</v>
      </c>
      <c r="AW189" s="85">
        <v>21.74</v>
      </c>
      <c r="AX189" s="85">
        <v>21.74</v>
      </c>
      <c r="AY189" s="85">
        <v>21.74</v>
      </c>
      <c r="AZ189" s="85">
        <v>21.74</v>
      </c>
      <c r="BA189" s="85">
        <v>21.74</v>
      </c>
      <c r="BB189" s="85">
        <v>21.74</v>
      </c>
      <c r="BC189" s="85">
        <v>21.74</v>
      </c>
      <c r="BD189" s="85">
        <v>21.74</v>
      </c>
      <c r="BE189" s="85">
        <v>21.74</v>
      </c>
      <c r="BF189" s="85">
        <v>21.74</v>
      </c>
      <c r="BG189" s="85">
        <v>21.74</v>
      </c>
      <c r="BH189" s="85">
        <v>21.74</v>
      </c>
      <c r="BI189" s="85">
        <v>21.74</v>
      </c>
      <c r="BJ189" s="85">
        <v>21.74</v>
      </c>
      <c r="BK189" s="85">
        <v>21.74</v>
      </c>
      <c r="BL189" s="85">
        <v>21.74</v>
      </c>
      <c r="BM189" s="85">
        <v>21.74</v>
      </c>
      <c r="BN189" s="85">
        <v>25.87</v>
      </c>
      <c r="BO189" s="85">
        <v>25.87</v>
      </c>
      <c r="BP189" s="85">
        <v>25.87</v>
      </c>
      <c r="BQ189" s="85">
        <v>25.87</v>
      </c>
      <c r="BR189" s="85">
        <v>25.87</v>
      </c>
      <c r="BS189" s="85">
        <v>25.87</v>
      </c>
      <c r="BT189" s="85">
        <v>25.87</v>
      </c>
      <c r="BU189" s="85">
        <v>25.87</v>
      </c>
      <c r="BV189" s="85">
        <v>25.87</v>
      </c>
      <c r="BW189" s="85">
        <v>25.87</v>
      </c>
      <c r="BX189" s="85">
        <v>25.87</v>
      </c>
      <c r="BY189" s="85">
        <v>25.87</v>
      </c>
      <c r="BZ189" s="85">
        <v>25.87</v>
      </c>
      <c r="CA189" s="85">
        <v>28.1</v>
      </c>
      <c r="CB189" s="85">
        <v>28.1</v>
      </c>
      <c r="CC189" s="85">
        <v>28.1</v>
      </c>
      <c r="CD189" s="85">
        <v>28.1</v>
      </c>
      <c r="CE189" s="85">
        <v>28.1</v>
      </c>
      <c r="CF189" s="85">
        <v>28.1</v>
      </c>
      <c r="CG189" s="85">
        <v>28.1</v>
      </c>
      <c r="CH189" s="85">
        <v>28.1</v>
      </c>
      <c r="CI189" s="85">
        <v>28.1</v>
      </c>
      <c r="CJ189" s="85">
        <v>28.1</v>
      </c>
      <c r="CK189" s="85">
        <v>28.1</v>
      </c>
      <c r="CL189" s="85">
        <v>28.1</v>
      </c>
      <c r="CM189" s="85">
        <v>28.1</v>
      </c>
      <c r="CN189" s="85">
        <v>28.1</v>
      </c>
      <c r="CO189" s="85">
        <v>28.1</v>
      </c>
      <c r="CP189" s="85">
        <v>28.1</v>
      </c>
      <c r="CQ189" s="85">
        <v>28.1</v>
      </c>
      <c r="CR189" s="85">
        <v>28.1</v>
      </c>
      <c r="CS189" s="85">
        <v>28.1</v>
      </c>
      <c r="CT189" s="85">
        <v>28.1</v>
      </c>
      <c r="CU189" s="85">
        <v>28.1</v>
      </c>
      <c r="CV189" s="85">
        <v>28.1</v>
      </c>
      <c r="CW189" s="85">
        <v>28.1</v>
      </c>
      <c r="CX189" s="85">
        <v>28.1</v>
      </c>
      <c r="CY189" s="85">
        <v>27.82</v>
      </c>
      <c r="CZ189" s="85">
        <v>27.82</v>
      </c>
      <c r="DA189" s="85">
        <v>27.82</v>
      </c>
      <c r="DB189" s="85">
        <v>27.82</v>
      </c>
      <c r="DC189" s="85">
        <v>27.82</v>
      </c>
      <c r="DD189" s="85">
        <v>27.82</v>
      </c>
      <c r="DE189" s="85">
        <v>27.82</v>
      </c>
      <c r="DF189" s="85">
        <v>27.82</v>
      </c>
      <c r="DG189" s="85">
        <v>27.82</v>
      </c>
      <c r="DH189" s="85">
        <v>27.82</v>
      </c>
      <c r="DI189" s="85">
        <v>27.82</v>
      </c>
      <c r="DJ189" s="85">
        <v>27.82</v>
      </c>
      <c r="DK189" s="85">
        <v>23.66</v>
      </c>
      <c r="DL189" s="85">
        <v>23.66</v>
      </c>
      <c r="DM189" s="85">
        <v>23.66</v>
      </c>
      <c r="DN189" s="85">
        <v>23.66</v>
      </c>
      <c r="DO189" s="85">
        <v>23.66</v>
      </c>
      <c r="DP189" s="85">
        <v>23.66</v>
      </c>
      <c r="DQ189"/>
      <c r="DR189" s="71" t="s">
        <v>101</v>
      </c>
      <c r="EB189" s="23"/>
      <c r="EK189" s="56"/>
      <c r="EL189" s="56"/>
      <c r="EM189" s="56"/>
      <c r="EN189" s="56"/>
      <c r="EO189" s="56"/>
      <c r="EP189" s="56"/>
    </row>
    <row r="190" spans="1:146" s="55" customFormat="1" x14ac:dyDescent="0.5">
      <c r="A190">
        <v>90710</v>
      </c>
      <c r="B190" t="s">
        <v>336</v>
      </c>
      <c r="C190" s="38" t="s">
        <v>125</v>
      </c>
      <c r="D190" s="85">
        <v>126.32</v>
      </c>
      <c r="E190" s="85">
        <v>126.32</v>
      </c>
      <c r="F190" s="85">
        <v>126.32</v>
      </c>
      <c r="G190" s="85">
        <v>126.32</v>
      </c>
      <c r="H190" s="85">
        <v>126.32</v>
      </c>
      <c r="I190" s="85">
        <v>126.32</v>
      </c>
      <c r="J190" s="85">
        <v>126.32</v>
      </c>
      <c r="K190" s="85">
        <v>126.32</v>
      </c>
      <c r="L190" s="85">
        <v>126.32</v>
      </c>
      <c r="M190" s="85">
        <v>126.32</v>
      </c>
      <c r="N190" s="85">
        <v>126.32</v>
      </c>
      <c r="O190" s="85">
        <v>126.32</v>
      </c>
      <c r="P190" s="85">
        <v>126.32</v>
      </c>
      <c r="Q190" s="85">
        <v>85.72</v>
      </c>
      <c r="R190" s="85">
        <v>85.72</v>
      </c>
      <c r="S190" s="85">
        <v>85.72</v>
      </c>
      <c r="T190" s="85">
        <v>85.72</v>
      </c>
      <c r="U190" s="85">
        <v>85.72</v>
      </c>
      <c r="V190" s="85">
        <v>85.72</v>
      </c>
      <c r="W190" s="85">
        <v>85.72</v>
      </c>
      <c r="X190" s="85">
        <v>85.72</v>
      </c>
      <c r="Y190" s="85">
        <v>47.15</v>
      </c>
      <c r="Z190" s="85">
        <v>47.15</v>
      </c>
      <c r="AA190" s="85">
        <v>47.15</v>
      </c>
      <c r="AB190" s="85">
        <v>47.15</v>
      </c>
      <c r="AC190" s="85">
        <v>47.15</v>
      </c>
      <c r="AD190" s="85">
        <v>47.15</v>
      </c>
      <c r="AE190" s="85">
        <v>47.15</v>
      </c>
      <c r="AF190" s="85">
        <v>47.15</v>
      </c>
      <c r="AG190" s="85">
        <v>47.15</v>
      </c>
      <c r="AH190" s="85">
        <v>47.15</v>
      </c>
      <c r="AI190" s="85">
        <v>47.15</v>
      </c>
      <c r="AJ190" s="85">
        <v>47.15</v>
      </c>
      <c r="AK190" s="85">
        <v>47.15</v>
      </c>
      <c r="AL190" s="85">
        <v>47.15</v>
      </c>
      <c r="AM190" s="85">
        <v>67.150000000000006</v>
      </c>
      <c r="AN190" s="85">
        <v>67.150000000000006</v>
      </c>
      <c r="AO190" s="85">
        <v>67.150000000000006</v>
      </c>
      <c r="AP190" s="85">
        <v>67.150000000000006</v>
      </c>
      <c r="AQ190" s="85">
        <v>67.150000000000006</v>
      </c>
      <c r="AR190" s="85">
        <v>67.150000000000006</v>
      </c>
      <c r="AS190" s="85">
        <v>67.150000000000006</v>
      </c>
      <c r="AT190" s="85">
        <v>67.150000000000006</v>
      </c>
      <c r="AU190" s="85">
        <v>104.63</v>
      </c>
      <c r="AV190" s="85">
        <v>104.63</v>
      </c>
      <c r="AW190" s="85">
        <v>104.63</v>
      </c>
      <c r="AX190" s="85">
        <v>104.63</v>
      </c>
      <c r="AY190" s="85">
        <v>104.63</v>
      </c>
      <c r="AZ190" s="85">
        <v>104.63</v>
      </c>
      <c r="BA190" s="85">
        <v>104.63</v>
      </c>
      <c r="BB190" s="85">
        <v>104.63</v>
      </c>
      <c r="BC190" s="85">
        <v>104.63</v>
      </c>
      <c r="BD190" s="85">
        <v>104.63</v>
      </c>
      <c r="BE190" s="85">
        <v>104.63</v>
      </c>
      <c r="BF190" s="85">
        <v>104.63</v>
      </c>
      <c r="BG190" s="85">
        <v>104.63</v>
      </c>
      <c r="BH190" s="85">
        <v>104.63</v>
      </c>
      <c r="BI190" s="85">
        <v>104.63</v>
      </c>
      <c r="BJ190" s="85">
        <v>104.63</v>
      </c>
      <c r="BK190" s="85">
        <v>104.63</v>
      </c>
      <c r="BL190" s="85">
        <v>104.63</v>
      </c>
      <c r="BM190" s="85">
        <v>104.63</v>
      </c>
      <c r="BN190" s="85">
        <v>141.71</v>
      </c>
      <c r="BO190" s="85">
        <v>141.71</v>
      </c>
      <c r="BP190" s="85">
        <v>141.71</v>
      </c>
      <c r="BQ190" s="85">
        <v>141.71</v>
      </c>
      <c r="BR190" s="85">
        <v>141.71</v>
      </c>
      <c r="BS190" s="85">
        <v>141.71</v>
      </c>
      <c r="BT190" s="85">
        <v>141.71</v>
      </c>
      <c r="BU190" s="85">
        <v>141.71</v>
      </c>
      <c r="BV190" s="85">
        <v>141.71</v>
      </c>
      <c r="BW190" s="85">
        <v>141.71</v>
      </c>
      <c r="BX190" s="85">
        <v>141.71</v>
      </c>
      <c r="BY190" s="85">
        <v>141.71</v>
      </c>
      <c r="BZ190" s="85">
        <v>141.71</v>
      </c>
      <c r="CA190" s="85">
        <v>159.66</v>
      </c>
      <c r="CB190" s="85">
        <v>159.66</v>
      </c>
      <c r="CC190" s="85">
        <v>159.66</v>
      </c>
      <c r="CD190" s="85">
        <v>159.66</v>
      </c>
      <c r="CE190" s="85">
        <v>159.66</v>
      </c>
      <c r="CF190" s="85">
        <v>159.66</v>
      </c>
      <c r="CG190" s="85">
        <v>159.66</v>
      </c>
      <c r="CH190" s="85">
        <v>159.66</v>
      </c>
      <c r="CI190" s="85">
        <v>159.66</v>
      </c>
      <c r="CJ190" s="85">
        <v>159.66</v>
      </c>
      <c r="CK190" s="85">
        <v>159.66</v>
      </c>
      <c r="CL190" s="85">
        <v>159.66</v>
      </c>
      <c r="CM190" s="85">
        <v>159.66</v>
      </c>
      <c r="CN190" s="85">
        <v>159.66</v>
      </c>
      <c r="CO190" s="85">
        <v>159.66</v>
      </c>
      <c r="CP190" s="85">
        <v>159.66</v>
      </c>
      <c r="CQ190" s="85">
        <v>159.66</v>
      </c>
      <c r="CR190" s="85">
        <v>159.66</v>
      </c>
      <c r="CS190" s="85">
        <v>159.66</v>
      </c>
      <c r="CT190" s="85">
        <v>159.66</v>
      </c>
      <c r="CU190" s="85">
        <v>159.66</v>
      </c>
      <c r="CV190" s="85">
        <v>159.66</v>
      </c>
      <c r="CW190" s="85">
        <v>159.66</v>
      </c>
      <c r="CX190" s="85">
        <v>159.66</v>
      </c>
      <c r="CY190" s="85">
        <v>158.06</v>
      </c>
      <c r="CZ190" s="85">
        <v>158.06</v>
      </c>
      <c r="DA190" s="85">
        <v>158.06</v>
      </c>
      <c r="DB190" s="85">
        <v>158.06</v>
      </c>
      <c r="DC190" s="85">
        <v>158.06</v>
      </c>
      <c r="DD190" s="85">
        <v>158.06</v>
      </c>
      <c r="DE190" s="85">
        <v>158.06</v>
      </c>
      <c r="DF190" s="85">
        <v>158.06</v>
      </c>
      <c r="DG190" s="85">
        <v>158.06</v>
      </c>
      <c r="DH190" s="85">
        <v>158.06</v>
      </c>
      <c r="DI190" s="85">
        <v>158.06</v>
      </c>
      <c r="DJ190" s="85">
        <v>158.06</v>
      </c>
      <c r="DK190" s="85">
        <v>146.52000000000001</v>
      </c>
      <c r="DL190" s="85">
        <v>146.52000000000001</v>
      </c>
      <c r="DM190" s="85">
        <v>146.52000000000001</v>
      </c>
      <c r="DN190" s="85">
        <v>146.52000000000001</v>
      </c>
      <c r="DO190" s="85">
        <v>146.52000000000001</v>
      </c>
      <c r="DP190" s="85">
        <v>146.52000000000001</v>
      </c>
      <c r="DQ190"/>
      <c r="DR190" s="71" t="s">
        <v>101</v>
      </c>
      <c r="EB190" s="23"/>
      <c r="EK190" s="56"/>
      <c r="EL190" s="56"/>
      <c r="EM190" s="56"/>
      <c r="EN190" s="56"/>
      <c r="EO190" s="56"/>
      <c r="EP190" s="56"/>
    </row>
    <row r="191" spans="1:146" s="55" customFormat="1" x14ac:dyDescent="0.5">
      <c r="A191">
        <v>90732</v>
      </c>
      <c r="B191" t="s">
        <v>306</v>
      </c>
      <c r="C191" s="38" t="s">
        <v>337</v>
      </c>
      <c r="D191" s="85">
        <v>0</v>
      </c>
      <c r="E191" s="85">
        <v>0</v>
      </c>
      <c r="F191" s="85">
        <v>0</v>
      </c>
      <c r="G191" s="85">
        <v>0</v>
      </c>
      <c r="H191" s="85">
        <v>0</v>
      </c>
      <c r="I191" s="85">
        <v>0</v>
      </c>
      <c r="J191" s="85">
        <v>0</v>
      </c>
      <c r="K191" s="85">
        <v>0</v>
      </c>
      <c r="L191" s="85">
        <v>0</v>
      </c>
      <c r="M191" s="85">
        <v>0</v>
      </c>
      <c r="N191" s="85">
        <v>0</v>
      </c>
      <c r="O191" s="85">
        <v>0</v>
      </c>
      <c r="P191" s="85">
        <v>0</v>
      </c>
      <c r="Q191" s="85">
        <v>0</v>
      </c>
      <c r="R191" s="85">
        <v>0</v>
      </c>
      <c r="S191" s="85">
        <v>0</v>
      </c>
      <c r="T191" s="85">
        <v>0</v>
      </c>
      <c r="U191" s="85">
        <v>0</v>
      </c>
      <c r="V191" s="85">
        <v>0</v>
      </c>
      <c r="W191" s="85">
        <v>0</v>
      </c>
      <c r="X191" s="85">
        <v>0</v>
      </c>
      <c r="Y191" s="85">
        <v>0</v>
      </c>
      <c r="Z191" s="85">
        <v>0</v>
      </c>
      <c r="AA191" s="85">
        <v>0</v>
      </c>
      <c r="AB191" s="85">
        <v>0</v>
      </c>
      <c r="AC191" s="85">
        <v>0</v>
      </c>
      <c r="AD191" s="85">
        <v>0</v>
      </c>
      <c r="AE191" s="85">
        <v>0</v>
      </c>
      <c r="AF191" s="85">
        <v>0</v>
      </c>
      <c r="AG191" s="85">
        <v>18.989999999999998</v>
      </c>
      <c r="AH191" s="85">
        <v>18.989999999999998</v>
      </c>
      <c r="AI191" s="85">
        <v>18.989999999999998</v>
      </c>
      <c r="AJ191" s="85">
        <v>18.989999999999998</v>
      </c>
      <c r="AK191" s="85">
        <v>18.989999999999998</v>
      </c>
      <c r="AL191" s="85">
        <v>18.989999999999998</v>
      </c>
      <c r="AM191" s="85">
        <v>27.78</v>
      </c>
      <c r="AN191" s="85">
        <v>27.78</v>
      </c>
      <c r="AO191" s="85">
        <v>27.78</v>
      </c>
      <c r="AP191" s="85">
        <v>27.78</v>
      </c>
      <c r="AQ191" s="85">
        <v>27.78</v>
      </c>
      <c r="AR191" s="85">
        <v>27.78</v>
      </c>
      <c r="AS191" s="85">
        <v>27.78</v>
      </c>
      <c r="AT191" s="85">
        <v>27.78</v>
      </c>
      <c r="AU191" s="85">
        <v>43.46</v>
      </c>
      <c r="AV191" s="85">
        <v>43.46</v>
      </c>
      <c r="AW191" s="85">
        <v>43.46</v>
      </c>
      <c r="AX191" s="85">
        <v>43.46</v>
      </c>
      <c r="AY191" s="85">
        <v>43.46</v>
      </c>
      <c r="AZ191" s="85">
        <v>43.46</v>
      </c>
      <c r="BA191" s="85">
        <v>43.46</v>
      </c>
      <c r="BB191" s="85">
        <v>43.46</v>
      </c>
      <c r="BC191" s="85">
        <v>43.46</v>
      </c>
      <c r="BD191" s="85">
        <v>43.46</v>
      </c>
      <c r="BE191" s="85">
        <v>43.46</v>
      </c>
      <c r="BF191" s="85">
        <v>43.46</v>
      </c>
      <c r="BG191" s="85">
        <v>43.46</v>
      </c>
      <c r="BH191" s="85">
        <v>43.46</v>
      </c>
      <c r="BI191" s="85">
        <v>43.46</v>
      </c>
      <c r="BJ191" s="85">
        <v>43.46</v>
      </c>
      <c r="BK191" s="85">
        <v>43.46</v>
      </c>
      <c r="BL191" s="85">
        <v>43.46</v>
      </c>
      <c r="BM191" s="85">
        <v>43.46</v>
      </c>
      <c r="BN191" s="85">
        <v>57.17</v>
      </c>
      <c r="BO191" s="85">
        <v>57.17</v>
      </c>
      <c r="BP191" s="85">
        <v>57.17</v>
      </c>
      <c r="BQ191" s="85">
        <v>57.17</v>
      </c>
      <c r="BR191" s="85">
        <v>57.17</v>
      </c>
      <c r="BS191" s="85">
        <v>57.17</v>
      </c>
      <c r="BT191" s="85">
        <v>57.17</v>
      </c>
      <c r="BU191" s="85">
        <v>57.17</v>
      </c>
      <c r="BV191" s="85">
        <v>57.17</v>
      </c>
      <c r="BW191" s="85">
        <v>57.17</v>
      </c>
      <c r="BX191" s="85">
        <v>57.17</v>
      </c>
      <c r="BY191" s="85">
        <v>57.17</v>
      </c>
      <c r="BZ191" s="85">
        <v>57.17</v>
      </c>
      <c r="CA191" s="85">
        <v>64.84</v>
      </c>
      <c r="CB191" s="85">
        <v>64.84</v>
      </c>
      <c r="CC191" s="85">
        <v>64.84</v>
      </c>
      <c r="CD191" s="85">
        <v>64.84</v>
      </c>
      <c r="CE191" s="85">
        <v>64.84</v>
      </c>
      <c r="CF191" s="85">
        <v>64.84</v>
      </c>
      <c r="CG191" s="85">
        <v>64.84</v>
      </c>
      <c r="CH191" s="85">
        <v>64.84</v>
      </c>
      <c r="CI191" s="85">
        <v>64.84</v>
      </c>
      <c r="CJ191" s="85">
        <v>64.84</v>
      </c>
      <c r="CK191" s="85">
        <v>64.84</v>
      </c>
      <c r="CL191" s="85">
        <v>64.84</v>
      </c>
      <c r="CM191" s="85">
        <v>64.84</v>
      </c>
      <c r="CN191" s="85">
        <v>64.84</v>
      </c>
      <c r="CO191" s="85">
        <v>64.84</v>
      </c>
      <c r="CP191" s="85">
        <v>64.84</v>
      </c>
      <c r="CQ191" s="85">
        <v>64.84</v>
      </c>
      <c r="CR191" s="85">
        <v>64.84</v>
      </c>
      <c r="CS191" s="85">
        <v>64.84</v>
      </c>
      <c r="CT191" s="85">
        <v>64.84</v>
      </c>
      <c r="CU191" s="85">
        <v>64.84</v>
      </c>
      <c r="CV191" s="85">
        <v>64.84</v>
      </c>
      <c r="CW191" s="85">
        <v>64.84</v>
      </c>
      <c r="CX191" s="85">
        <v>64.84</v>
      </c>
      <c r="CY191" s="85">
        <v>64.19</v>
      </c>
      <c r="CZ191" s="85">
        <v>64.19</v>
      </c>
      <c r="DA191" s="85">
        <v>64.19</v>
      </c>
      <c r="DB191" s="85">
        <v>64.19</v>
      </c>
      <c r="DC191" s="85">
        <v>64.19</v>
      </c>
      <c r="DD191" s="85">
        <v>64.19</v>
      </c>
      <c r="DE191" s="85">
        <v>64.19</v>
      </c>
      <c r="DF191" s="85">
        <v>64.19</v>
      </c>
      <c r="DG191" s="85">
        <v>64.19</v>
      </c>
      <c r="DH191" s="85">
        <v>64.19</v>
      </c>
      <c r="DI191" s="85">
        <v>64.19</v>
      </c>
      <c r="DJ191" s="85">
        <v>64.19</v>
      </c>
      <c r="DK191" s="85">
        <v>62.78</v>
      </c>
      <c r="DL191" s="85">
        <v>62.78</v>
      </c>
      <c r="DM191" s="85">
        <v>62.78</v>
      </c>
      <c r="DN191" s="85">
        <v>62.78</v>
      </c>
      <c r="DO191" s="85">
        <v>62.78</v>
      </c>
      <c r="DP191" s="85">
        <v>62.78</v>
      </c>
      <c r="DQ191"/>
      <c r="DR191" s="71"/>
      <c r="EB191" s="23"/>
      <c r="EK191" s="56"/>
      <c r="EL191" s="56"/>
      <c r="EM191" s="56"/>
      <c r="EN191" s="56"/>
      <c r="EO191" s="56"/>
      <c r="EP191" s="56"/>
    </row>
    <row r="192" spans="1:146" s="55" customFormat="1" x14ac:dyDescent="0.5">
      <c r="A192">
        <v>90670</v>
      </c>
      <c r="B192" t="s">
        <v>51</v>
      </c>
      <c r="C192" s="38" t="s">
        <v>52</v>
      </c>
      <c r="D192" s="85">
        <v>106.58</v>
      </c>
      <c r="E192" s="85">
        <v>106.58</v>
      </c>
      <c r="F192" s="85">
        <v>106.58</v>
      </c>
      <c r="G192" s="85">
        <v>106.58</v>
      </c>
      <c r="H192" s="85">
        <v>106.58</v>
      </c>
      <c r="I192" s="85">
        <v>106.58</v>
      </c>
      <c r="J192" s="85">
        <v>106.58</v>
      </c>
      <c r="K192" s="85">
        <v>106.58</v>
      </c>
      <c r="L192" s="85">
        <v>106.58</v>
      </c>
      <c r="M192" s="85">
        <v>106.58</v>
      </c>
      <c r="N192" s="85">
        <v>106.58</v>
      </c>
      <c r="O192" s="85">
        <v>106.58</v>
      </c>
      <c r="P192" s="85">
        <v>106.58</v>
      </c>
      <c r="Q192" s="85">
        <v>91.75</v>
      </c>
      <c r="R192" s="85">
        <v>91.75</v>
      </c>
      <c r="S192" s="85">
        <v>91.75</v>
      </c>
      <c r="T192" s="85">
        <v>91.75</v>
      </c>
      <c r="U192" s="85">
        <v>91.75</v>
      </c>
      <c r="V192" s="85">
        <v>91.75</v>
      </c>
      <c r="W192" s="85">
        <v>91.75</v>
      </c>
      <c r="X192" s="85">
        <v>91.75</v>
      </c>
      <c r="Y192" s="85">
        <v>53.46</v>
      </c>
      <c r="Z192" s="85">
        <v>53.46</v>
      </c>
      <c r="AA192" s="85">
        <v>53.46</v>
      </c>
      <c r="AB192" s="85">
        <v>53.46</v>
      </c>
      <c r="AC192" s="85">
        <v>53.46</v>
      </c>
      <c r="AD192" s="85">
        <v>53.46</v>
      </c>
      <c r="AE192" s="85">
        <v>53.46</v>
      </c>
      <c r="AF192" s="85">
        <v>53.46</v>
      </c>
      <c r="AG192" s="85">
        <v>53.46</v>
      </c>
      <c r="AH192" s="85">
        <v>53.46</v>
      </c>
      <c r="AI192" s="85">
        <v>53.46</v>
      </c>
      <c r="AJ192" s="85">
        <v>53.46</v>
      </c>
      <c r="AK192" s="85">
        <v>53.46</v>
      </c>
      <c r="AL192" s="85">
        <v>53.46</v>
      </c>
      <c r="AM192" s="85">
        <v>76.75</v>
      </c>
      <c r="AN192" s="85">
        <v>76.75</v>
      </c>
      <c r="AO192" s="85">
        <v>76.75</v>
      </c>
      <c r="AP192" s="85">
        <v>76.75</v>
      </c>
      <c r="AQ192" s="85">
        <v>76.75</v>
      </c>
      <c r="AR192" s="85">
        <v>76.75</v>
      </c>
      <c r="AS192" s="85">
        <v>76.75</v>
      </c>
      <c r="AT192" s="85">
        <v>76.75</v>
      </c>
      <c r="AU192" s="85">
        <v>117.83</v>
      </c>
      <c r="AV192" s="85">
        <v>117.83</v>
      </c>
      <c r="AW192" s="85">
        <v>117.83</v>
      </c>
      <c r="AX192" s="85">
        <v>117.83</v>
      </c>
      <c r="AY192" s="85">
        <v>117.83</v>
      </c>
      <c r="AZ192" s="85">
        <v>117.83</v>
      </c>
      <c r="BA192" s="85">
        <v>117.83</v>
      </c>
      <c r="BB192" s="85">
        <v>117.83</v>
      </c>
      <c r="BC192" s="85">
        <v>117.83</v>
      </c>
      <c r="BD192" s="85">
        <v>117.83</v>
      </c>
      <c r="BE192" s="85">
        <v>117.83</v>
      </c>
      <c r="BF192" s="85">
        <v>117.83</v>
      </c>
      <c r="BG192" s="85">
        <v>117.83</v>
      </c>
      <c r="BH192" s="85">
        <v>117.83</v>
      </c>
      <c r="BI192" s="85">
        <v>117.83</v>
      </c>
      <c r="BJ192" s="85">
        <v>117.83</v>
      </c>
      <c r="BK192" s="85">
        <v>117.83</v>
      </c>
      <c r="BL192" s="85">
        <v>117.83</v>
      </c>
      <c r="BM192" s="85">
        <v>117.83</v>
      </c>
      <c r="BN192" s="85">
        <v>151.97999999999999</v>
      </c>
      <c r="BO192" s="85">
        <v>151.97999999999999</v>
      </c>
      <c r="BP192" s="85">
        <v>151.97999999999999</v>
      </c>
      <c r="BQ192" s="85">
        <v>151.97999999999999</v>
      </c>
      <c r="BR192" s="85">
        <v>151.97999999999999</v>
      </c>
      <c r="BS192" s="85">
        <v>151.97999999999999</v>
      </c>
      <c r="BT192" s="85">
        <v>151.97999999999999</v>
      </c>
      <c r="BU192" s="85">
        <v>151.97999999999999</v>
      </c>
      <c r="BV192" s="85">
        <v>151.97999999999999</v>
      </c>
      <c r="BW192" s="85">
        <v>151.97999999999999</v>
      </c>
      <c r="BX192" s="85">
        <v>151.97999999999999</v>
      </c>
      <c r="BY192" s="85">
        <v>151.97999999999999</v>
      </c>
      <c r="BZ192" s="85">
        <v>151.97999999999999</v>
      </c>
      <c r="CA192" s="85">
        <v>159.57</v>
      </c>
      <c r="CB192" s="85">
        <v>159.57</v>
      </c>
      <c r="CC192" s="85">
        <v>159.57</v>
      </c>
      <c r="CD192" s="85">
        <v>159.57</v>
      </c>
      <c r="CE192" s="85">
        <v>159.57</v>
      </c>
      <c r="CF192" s="85">
        <v>159.57</v>
      </c>
      <c r="CG192" s="85">
        <v>159.57</v>
      </c>
      <c r="CH192" s="85">
        <v>159.57</v>
      </c>
      <c r="CI192" s="85">
        <v>159.57</v>
      </c>
      <c r="CJ192" s="85">
        <v>159.57</v>
      </c>
      <c r="CK192" s="85">
        <v>159.57</v>
      </c>
      <c r="CL192" s="85">
        <v>159.57</v>
      </c>
      <c r="CM192" s="85">
        <v>159.57</v>
      </c>
      <c r="CN192" s="85">
        <v>159.57</v>
      </c>
      <c r="CO192" s="85">
        <v>159.57</v>
      </c>
      <c r="CP192" s="85">
        <v>159.57</v>
      </c>
      <c r="CQ192" s="85">
        <v>159.57</v>
      </c>
      <c r="CR192" s="85">
        <v>159.57</v>
      </c>
      <c r="CS192" s="85">
        <v>159.57</v>
      </c>
      <c r="CT192" s="85">
        <v>159.57</v>
      </c>
      <c r="CU192" s="85">
        <v>159.57</v>
      </c>
      <c r="CV192" s="85">
        <v>159.57</v>
      </c>
      <c r="CW192" s="85">
        <v>159.57</v>
      </c>
      <c r="CX192" s="85">
        <v>159.57</v>
      </c>
      <c r="CY192" s="85">
        <v>157.97</v>
      </c>
      <c r="CZ192" s="85">
        <v>157.97</v>
      </c>
      <c r="DA192" s="85">
        <v>157.97</v>
      </c>
      <c r="DB192" s="85">
        <v>157.97</v>
      </c>
      <c r="DC192" s="85">
        <v>157.97</v>
      </c>
      <c r="DD192" s="85">
        <v>157.97</v>
      </c>
      <c r="DE192" s="85">
        <v>157.97</v>
      </c>
      <c r="DF192" s="85">
        <v>157.97</v>
      </c>
      <c r="DG192" s="85">
        <v>157.97</v>
      </c>
      <c r="DH192" s="85">
        <v>157.97</v>
      </c>
      <c r="DI192" s="85">
        <v>157.97</v>
      </c>
      <c r="DJ192" s="85">
        <v>157.97</v>
      </c>
      <c r="DK192" s="85">
        <v>152.78</v>
      </c>
      <c r="DL192" s="85">
        <v>152.78</v>
      </c>
      <c r="DM192" s="85">
        <v>152.78</v>
      </c>
      <c r="DN192" s="85">
        <v>152.78</v>
      </c>
      <c r="DO192" s="85">
        <v>152.78</v>
      </c>
      <c r="DP192" s="85">
        <v>152.78</v>
      </c>
      <c r="DQ192"/>
      <c r="DR192" s="71" t="s">
        <v>101</v>
      </c>
      <c r="EB192" s="23"/>
      <c r="EK192" s="56"/>
      <c r="EL192" s="56"/>
      <c r="EM192" s="56"/>
      <c r="EN192" s="56"/>
      <c r="EO192" s="56"/>
      <c r="EP192" s="56"/>
    </row>
    <row r="193" spans="1:146" s="55" customFormat="1" x14ac:dyDescent="0.5">
      <c r="A193">
        <v>90680</v>
      </c>
      <c r="B193" t="s">
        <v>55</v>
      </c>
      <c r="C193" s="38" t="s">
        <v>127</v>
      </c>
      <c r="D193" s="85">
        <v>68.2</v>
      </c>
      <c r="E193" s="85">
        <v>68.2</v>
      </c>
      <c r="F193" s="85">
        <v>68.2</v>
      </c>
      <c r="G193" s="85">
        <v>68.2</v>
      </c>
      <c r="H193" s="85">
        <v>68.2</v>
      </c>
      <c r="I193" s="85">
        <v>68.2</v>
      </c>
      <c r="J193" s="85">
        <v>68.2</v>
      </c>
      <c r="K193" s="85">
        <v>68.2</v>
      </c>
      <c r="L193" s="85">
        <v>68.2</v>
      </c>
      <c r="M193" s="85">
        <v>68.2</v>
      </c>
      <c r="N193" s="85">
        <v>68.2</v>
      </c>
      <c r="O193" s="85">
        <v>68.2</v>
      </c>
      <c r="P193" s="85">
        <v>68.2</v>
      </c>
      <c r="Q193" s="85">
        <v>59.18</v>
      </c>
      <c r="R193" s="85">
        <v>59.18</v>
      </c>
      <c r="S193" s="85">
        <v>59.18</v>
      </c>
      <c r="T193" s="85">
        <v>59.18</v>
      </c>
      <c r="U193" s="85">
        <v>59.18</v>
      </c>
      <c r="V193" s="85">
        <v>59.18</v>
      </c>
      <c r="W193" s="85">
        <v>59.18</v>
      </c>
      <c r="X193" s="85">
        <v>59.18</v>
      </c>
      <c r="Y193" s="85">
        <v>32.86</v>
      </c>
      <c r="Z193" s="85">
        <v>32.86</v>
      </c>
      <c r="AA193" s="85">
        <v>32.86</v>
      </c>
      <c r="AB193" s="85">
        <v>32.86</v>
      </c>
      <c r="AC193" s="85">
        <v>32.86</v>
      </c>
      <c r="AD193" s="85">
        <v>32.86</v>
      </c>
      <c r="AE193" s="85">
        <v>32.86</v>
      </c>
      <c r="AF193" s="85">
        <v>32.86</v>
      </c>
      <c r="AG193" s="85">
        <v>32.86</v>
      </c>
      <c r="AH193" s="85">
        <v>32.86</v>
      </c>
      <c r="AI193" s="85">
        <v>32.86</v>
      </c>
      <c r="AJ193" s="85">
        <v>32.86</v>
      </c>
      <c r="AK193" s="85">
        <v>32.86</v>
      </c>
      <c r="AL193" s="85">
        <v>32.86</v>
      </c>
      <c r="AM193" s="85">
        <v>44.12</v>
      </c>
      <c r="AN193" s="85">
        <v>44.12</v>
      </c>
      <c r="AO193" s="85">
        <v>44.12</v>
      </c>
      <c r="AP193" s="85">
        <v>44.12</v>
      </c>
      <c r="AQ193" s="85">
        <v>44.12</v>
      </c>
      <c r="AR193" s="85">
        <v>44.12</v>
      </c>
      <c r="AS193" s="85">
        <v>44.12</v>
      </c>
      <c r="AT193" s="85">
        <v>44.12</v>
      </c>
      <c r="AU193" s="85">
        <v>70.36</v>
      </c>
      <c r="AV193" s="85">
        <v>70.36</v>
      </c>
      <c r="AW193" s="85">
        <v>70.36</v>
      </c>
      <c r="AX193" s="85">
        <v>70.36</v>
      </c>
      <c r="AY193" s="85">
        <v>70.36</v>
      </c>
      <c r="AZ193" s="85">
        <v>70.36</v>
      </c>
      <c r="BA193" s="85">
        <v>70.36</v>
      </c>
      <c r="BB193" s="85">
        <v>70.36</v>
      </c>
      <c r="BC193" s="85">
        <v>70.36</v>
      </c>
      <c r="BD193" s="85">
        <v>70.36</v>
      </c>
      <c r="BE193" s="85">
        <v>70.36</v>
      </c>
      <c r="BF193" s="85">
        <v>70.36</v>
      </c>
      <c r="BG193" s="85">
        <v>70.36</v>
      </c>
      <c r="BH193" s="85">
        <v>70.36</v>
      </c>
      <c r="BI193" s="85">
        <v>70.36</v>
      </c>
      <c r="BJ193" s="85">
        <v>70.36</v>
      </c>
      <c r="BK193" s="85">
        <v>70.36</v>
      </c>
      <c r="BL193" s="85">
        <v>70.36</v>
      </c>
      <c r="BM193" s="85">
        <v>70.36</v>
      </c>
      <c r="BN193" s="85">
        <v>83.15</v>
      </c>
      <c r="BO193" s="85">
        <v>83.15</v>
      </c>
      <c r="BP193" s="85">
        <v>83.15</v>
      </c>
      <c r="BQ193" s="85">
        <v>83.15</v>
      </c>
      <c r="BR193" s="85">
        <v>83.15</v>
      </c>
      <c r="BS193" s="85">
        <v>83.15</v>
      </c>
      <c r="BT193" s="85">
        <v>83.15</v>
      </c>
      <c r="BU193" s="85">
        <v>83.15</v>
      </c>
      <c r="BV193" s="85">
        <v>83.15</v>
      </c>
      <c r="BW193" s="85">
        <v>83.15</v>
      </c>
      <c r="BX193" s="85">
        <v>83.15</v>
      </c>
      <c r="BY193" s="85">
        <v>83.15</v>
      </c>
      <c r="BZ193" s="85">
        <v>83.15</v>
      </c>
      <c r="CA193" s="85">
        <v>78.17</v>
      </c>
      <c r="CB193" s="85">
        <v>78.17</v>
      </c>
      <c r="CC193" s="85">
        <v>78.17</v>
      </c>
      <c r="CD193" s="85">
        <v>78.17</v>
      </c>
      <c r="CE193" s="85">
        <v>78.17</v>
      </c>
      <c r="CF193" s="85">
        <v>78.17</v>
      </c>
      <c r="CG193" s="85">
        <v>78.17</v>
      </c>
      <c r="CH193" s="85">
        <v>78.17</v>
      </c>
      <c r="CI193" s="85">
        <v>78.17</v>
      </c>
      <c r="CJ193" s="85">
        <v>78.17</v>
      </c>
      <c r="CK193" s="85">
        <v>78.17</v>
      </c>
      <c r="CL193" s="85">
        <v>78.17</v>
      </c>
      <c r="CM193" s="85">
        <v>78.17</v>
      </c>
      <c r="CN193" s="85">
        <v>78.17</v>
      </c>
      <c r="CO193" s="85">
        <v>78.17</v>
      </c>
      <c r="CP193" s="85">
        <v>78.17</v>
      </c>
      <c r="CQ193" s="85">
        <v>78.17</v>
      </c>
      <c r="CR193" s="85">
        <v>78.17</v>
      </c>
      <c r="CS193" s="85">
        <v>78.17</v>
      </c>
      <c r="CT193" s="85">
        <v>78.17</v>
      </c>
      <c r="CU193" s="85">
        <v>78.17</v>
      </c>
      <c r="CV193" s="85">
        <v>78.17</v>
      </c>
      <c r="CW193" s="85">
        <v>78.17</v>
      </c>
      <c r="CX193" s="85">
        <v>78.17</v>
      </c>
      <c r="CY193" s="85">
        <v>77.39</v>
      </c>
      <c r="CZ193" s="85">
        <v>77.39</v>
      </c>
      <c r="DA193" s="85">
        <v>77.39</v>
      </c>
      <c r="DB193" s="85">
        <v>77.39</v>
      </c>
      <c r="DC193" s="85">
        <v>77.39</v>
      </c>
      <c r="DD193" s="85">
        <v>77.39</v>
      </c>
      <c r="DE193" s="85">
        <v>77.39</v>
      </c>
      <c r="DF193" s="85">
        <v>77.39</v>
      </c>
      <c r="DG193" s="85">
        <v>77.39</v>
      </c>
      <c r="DH193" s="85">
        <v>77.39</v>
      </c>
      <c r="DI193" s="85">
        <v>77.39</v>
      </c>
      <c r="DJ193" s="85">
        <v>77.39</v>
      </c>
      <c r="DK193" s="85">
        <v>78.599999999999994</v>
      </c>
      <c r="DL193" s="85">
        <v>78.599999999999994</v>
      </c>
      <c r="DM193" s="85">
        <v>78.599999999999994</v>
      </c>
      <c r="DN193" s="85">
        <v>78.599999999999994</v>
      </c>
      <c r="DO193" s="85">
        <v>78.599999999999994</v>
      </c>
      <c r="DP193" s="85">
        <v>78.599999999999994</v>
      </c>
      <c r="DQ193"/>
      <c r="DR193" s="71" t="s">
        <v>101</v>
      </c>
      <c r="EB193" s="23"/>
      <c r="EK193" s="56"/>
      <c r="EL193" s="56"/>
      <c r="EM193" s="56"/>
      <c r="EN193" s="56"/>
      <c r="EO193" s="56"/>
      <c r="EP193" s="56"/>
    </row>
    <row r="194" spans="1:146" s="55" customFormat="1" x14ac:dyDescent="0.5">
      <c r="A194">
        <v>90681</v>
      </c>
      <c r="B194" t="s">
        <v>200</v>
      </c>
      <c r="C194" s="38" t="s">
        <v>128</v>
      </c>
      <c r="D194" s="85">
        <v>0</v>
      </c>
      <c r="E194" s="85">
        <v>0</v>
      </c>
      <c r="F194" s="85">
        <v>0</v>
      </c>
      <c r="G194" s="85">
        <v>0</v>
      </c>
      <c r="H194" s="85">
        <v>0</v>
      </c>
      <c r="I194" s="85">
        <v>0</v>
      </c>
      <c r="J194" s="85">
        <v>0</v>
      </c>
      <c r="K194" s="85">
        <v>0</v>
      </c>
      <c r="L194" s="85">
        <v>0</v>
      </c>
      <c r="M194" s="85">
        <v>0</v>
      </c>
      <c r="N194" s="85">
        <v>0</v>
      </c>
      <c r="O194" s="85">
        <v>0</v>
      </c>
      <c r="P194" s="85">
        <v>0</v>
      </c>
      <c r="Q194" s="85">
        <v>0</v>
      </c>
      <c r="R194" s="85">
        <v>59.18</v>
      </c>
      <c r="S194" s="85">
        <v>59.18</v>
      </c>
      <c r="T194" s="85">
        <v>59.18</v>
      </c>
      <c r="U194" s="85">
        <v>59.18</v>
      </c>
      <c r="V194" s="85">
        <v>59.18</v>
      </c>
      <c r="W194" s="85">
        <v>59.18</v>
      </c>
      <c r="X194" s="85">
        <v>59.18</v>
      </c>
      <c r="Y194" s="85">
        <v>32.86</v>
      </c>
      <c r="Z194" s="85">
        <v>32.86</v>
      </c>
      <c r="AA194" s="85">
        <v>32.86</v>
      </c>
      <c r="AB194" s="85">
        <v>32.86</v>
      </c>
      <c r="AC194" s="85">
        <v>32.86</v>
      </c>
      <c r="AD194" s="85">
        <v>32.86</v>
      </c>
      <c r="AE194" s="85">
        <v>32.86</v>
      </c>
      <c r="AF194" s="85">
        <v>32.86</v>
      </c>
      <c r="AG194" s="85">
        <v>32.86</v>
      </c>
      <c r="AH194" s="85">
        <v>32.86</v>
      </c>
      <c r="AI194" s="85">
        <v>32.86</v>
      </c>
      <c r="AJ194" s="85">
        <v>32.86</v>
      </c>
      <c r="AK194" s="85">
        <v>32.86</v>
      </c>
      <c r="AL194" s="85">
        <v>32.86</v>
      </c>
      <c r="AM194" s="85">
        <v>44.12</v>
      </c>
      <c r="AN194" s="85">
        <v>44.12</v>
      </c>
      <c r="AO194" s="85">
        <v>44.12</v>
      </c>
      <c r="AP194" s="85">
        <v>44.12</v>
      </c>
      <c r="AQ194" s="85">
        <v>44.12</v>
      </c>
      <c r="AR194" s="85">
        <v>44.12</v>
      </c>
      <c r="AS194" s="85">
        <v>44.12</v>
      </c>
      <c r="AT194" s="85">
        <v>44.12</v>
      </c>
      <c r="AU194" s="85">
        <v>70.36</v>
      </c>
      <c r="AV194" s="85">
        <v>70.36</v>
      </c>
      <c r="AW194" s="85">
        <v>70.36</v>
      </c>
      <c r="AX194" s="85">
        <v>70.36</v>
      </c>
      <c r="AY194" s="85">
        <v>70.36</v>
      </c>
      <c r="AZ194" s="85">
        <v>70.36</v>
      </c>
      <c r="BA194" s="85">
        <v>70.36</v>
      </c>
      <c r="BB194" s="85">
        <v>70.36</v>
      </c>
      <c r="BC194" s="85">
        <v>70.36</v>
      </c>
      <c r="BD194" s="85">
        <v>70.36</v>
      </c>
      <c r="BE194" s="85">
        <v>70.36</v>
      </c>
      <c r="BF194" s="85">
        <v>70.36</v>
      </c>
      <c r="BG194" s="85">
        <v>70.36</v>
      </c>
      <c r="BH194" s="85">
        <v>70.36</v>
      </c>
      <c r="BI194" s="85">
        <v>70.36</v>
      </c>
      <c r="BJ194" s="85">
        <v>70.36</v>
      </c>
      <c r="BK194" s="85">
        <v>70.36</v>
      </c>
      <c r="BL194" s="85">
        <v>70.36</v>
      </c>
      <c r="BM194" s="85">
        <v>70.36</v>
      </c>
      <c r="BN194" s="85">
        <v>110.55</v>
      </c>
      <c r="BO194" s="85">
        <v>110.55</v>
      </c>
      <c r="BP194" s="85">
        <v>110.55</v>
      </c>
      <c r="BQ194" s="85">
        <v>110.55</v>
      </c>
      <c r="BR194" s="85">
        <v>110.55</v>
      </c>
      <c r="BS194" s="85">
        <v>110.55</v>
      </c>
      <c r="BT194" s="85">
        <v>110.55</v>
      </c>
      <c r="BU194" s="85">
        <v>110.55</v>
      </c>
      <c r="BV194" s="85">
        <v>110.55</v>
      </c>
      <c r="BW194" s="85">
        <v>110.55</v>
      </c>
      <c r="BX194" s="85">
        <v>110.55</v>
      </c>
      <c r="BY194" s="85">
        <v>110.55</v>
      </c>
      <c r="BZ194" s="85">
        <v>110.55</v>
      </c>
      <c r="CA194" s="85">
        <v>109.72</v>
      </c>
      <c r="CB194" s="85">
        <v>109.72</v>
      </c>
      <c r="CC194" s="85">
        <v>109.72</v>
      </c>
      <c r="CD194" s="85">
        <v>109.72</v>
      </c>
      <c r="CE194" s="85">
        <v>109.72</v>
      </c>
      <c r="CF194" s="85">
        <v>109.72</v>
      </c>
      <c r="CG194" s="85">
        <v>109.72</v>
      </c>
      <c r="CH194" s="85">
        <v>109.72</v>
      </c>
      <c r="CI194" s="85">
        <v>109.72</v>
      </c>
      <c r="CJ194" s="85">
        <v>109.72</v>
      </c>
      <c r="CK194" s="85">
        <v>109.72</v>
      </c>
      <c r="CL194" s="85">
        <v>109.72</v>
      </c>
      <c r="CM194" s="85">
        <v>109.72</v>
      </c>
      <c r="CN194" s="85">
        <v>109.72</v>
      </c>
      <c r="CO194" s="85">
        <v>109.72</v>
      </c>
      <c r="CP194" s="85">
        <v>109.72</v>
      </c>
      <c r="CQ194" s="85">
        <v>109.72</v>
      </c>
      <c r="CR194" s="85">
        <v>109.72</v>
      </c>
      <c r="CS194" s="85">
        <v>109.72</v>
      </c>
      <c r="CT194" s="85">
        <v>109.72</v>
      </c>
      <c r="CU194" s="85">
        <v>109.72</v>
      </c>
      <c r="CV194" s="85">
        <v>109.72</v>
      </c>
      <c r="CW194" s="85">
        <v>109.72</v>
      </c>
      <c r="CX194" s="85">
        <v>109.72</v>
      </c>
      <c r="CY194" s="85">
        <v>108.62</v>
      </c>
      <c r="CZ194" s="85">
        <v>108.62</v>
      </c>
      <c r="DA194" s="85">
        <v>108.62</v>
      </c>
      <c r="DB194" s="85">
        <v>108.62</v>
      </c>
      <c r="DC194" s="85">
        <v>108.62</v>
      </c>
      <c r="DD194" s="85">
        <v>108.62</v>
      </c>
      <c r="DE194" s="85">
        <v>108.62</v>
      </c>
      <c r="DF194" s="85">
        <v>108.62</v>
      </c>
      <c r="DG194" s="85">
        <v>108.62</v>
      </c>
      <c r="DH194" s="85">
        <v>108.62</v>
      </c>
      <c r="DI194" s="85">
        <v>108.62</v>
      </c>
      <c r="DJ194" s="85">
        <v>108.62</v>
      </c>
      <c r="DK194" s="85">
        <v>105.59</v>
      </c>
      <c r="DL194" s="85">
        <v>105.59</v>
      </c>
      <c r="DM194" s="85">
        <v>105.59</v>
      </c>
      <c r="DN194" s="85">
        <v>105.59</v>
      </c>
      <c r="DO194" s="85">
        <v>105.59</v>
      </c>
      <c r="DP194" s="85">
        <v>105.59</v>
      </c>
      <c r="DQ194"/>
      <c r="DR194" s="71"/>
      <c r="EB194" s="23"/>
      <c r="EK194" s="56"/>
      <c r="EL194" s="56"/>
      <c r="EM194" s="56"/>
      <c r="EN194" s="56"/>
      <c r="EO194" s="56"/>
      <c r="EP194" s="56"/>
    </row>
    <row r="195" spans="1:146" s="55" customFormat="1" x14ac:dyDescent="0.5">
      <c r="A195">
        <v>90714</v>
      </c>
      <c r="B195" t="s">
        <v>203</v>
      </c>
      <c r="C195" s="38" t="s">
        <v>129</v>
      </c>
      <c r="D195" s="85">
        <v>0</v>
      </c>
      <c r="E195" s="85">
        <v>0</v>
      </c>
      <c r="F195" s="85">
        <v>0</v>
      </c>
      <c r="G195" s="85">
        <v>0</v>
      </c>
      <c r="H195" s="85">
        <v>0</v>
      </c>
      <c r="I195" s="85">
        <v>0</v>
      </c>
      <c r="J195" s="85">
        <v>0</v>
      </c>
      <c r="K195" s="85">
        <v>0</v>
      </c>
      <c r="L195" s="85">
        <v>0</v>
      </c>
      <c r="M195" s="85">
        <v>0</v>
      </c>
      <c r="N195" s="85">
        <v>0</v>
      </c>
      <c r="O195" s="85">
        <v>0</v>
      </c>
      <c r="P195" s="85">
        <v>0</v>
      </c>
      <c r="Q195" s="85">
        <v>0</v>
      </c>
      <c r="R195" s="85">
        <v>16.5</v>
      </c>
      <c r="S195" s="85">
        <v>16.5</v>
      </c>
      <c r="T195" s="85">
        <v>16.5</v>
      </c>
      <c r="U195" s="85">
        <v>16.5</v>
      </c>
      <c r="V195" s="85">
        <v>16.5</v>
      </c>
      <c r="W195" s="85">
        <v>16.5</v>
      </c>
      <c r="X195" s="85">
        <v>16.5</v>
      </c>
      <c r="Y195" s="85">
        <v>9.07</v>
      </c>
      <c r="Z195" s="85">
        <v>9.07</v>
      </c>
      <c r="AA195" s="85">
        <v>9.07</v>
      </c>
      <c r="AB195" s="85">
        <v>9.07</v>
      </c>
      <c r="AC195" s="85">
        <v>9.07</v>
      </c>
      <c r="AD195" s="85">
        <v>9.07</v>
      </c>
      <c r="AE195" s="85">
        <v>9.07</v>
      </c>
      <c r="AF195" s="85">
        <v>9.07</v>
      </c>
      <c r="AG195" s="85">
        <v>9.07</v>
      </c>
      <c r="AH195" s="85">
        <v>9.07</v>
      </c>
      <c r="AI195" s="85">
        <v>9.07</v>
      </c>
      <c r="AJ195" s="85">
        <v>9.07</v>
      </c>
      <c r="AK195" s="85">
        <v>9.07</v>
      </c>
      <c r="AL195" s="85">
        <v>9.07</v>
      </c>
      <c r="AM195" s="85">
        <v>12.51</v>
      </c>
      <c r="AN195" s="85">
        <v>12.51</v>
      </c>
      <c r="AO195" s="85">
        <v>12.51</v>
      </c>
      <c r="AP195" s="85">
        <v>12.51</v>
      </c>
      <c r="AQ195" s="85">
        <v>12.51</v>
      </c>
      <c r="AR195" s="85">
        <v>12.51</v>
      </c>
      <c r="AS195" s="85">
        <v>12.51</v>
      </c>
      <c r="AT195" s="85">
        <v>12.51</v>
      </c>
      <c r="AU195" s="85">
        <v>19.329999999999998</v>
      </c>
      <c r="AV195" s="85">
        <v>19.329999999999998</v>
      </c>
      <c r="AW195" s="85">
        <v>19.329999999999998</v>
      </c>
      <c r="AX195" s="85">
        <v>19.329999999999998</v>
      </c>
      <c r="AY195" s="85">
        <v>19.329999999999998</v>
      </c>
      <c r="AZ195" s="85">
        <v>19.329999999999998</v>
      </c>
      <c r="BA195" s="85">
        <v>19.329999999999998</v>
      </c>
      <c r="BB195" s="85">
        <v>19.329999999999998</v>
      </c>
      <c r="BC195" s="85">
        <v>19.329999999999998</v>
      </c>
      <c r="BD195" s="85">
        <v>19.329999999999998</v>
      </c>
      <c r="BE195" s="85">
        <v>19.329999999999998</v>
      </c>
      <c r="BF195" s="85">
        <v>19.329999999999998</v>
      </c>
      <c r="BG195" s="85">
        <v>19.329999999999998</v>
      </c>
      <c r="BH195" s="85">
        <v>19.329999999999998</v>
      </c>
      <c r="BI195" s="85">
        <v>19.329999999999998</v>
      </c>
      <c r="BJ195" s="85">
        <v>19.329999999999998</v>
      </c>
      <c r="BK195" s="85">
        <v>19.329999999999998</v>
      </c>
      <c r="BL195" s="85">
        <v>19.329999999999998</v>
      </c>
      <c r="BM195" s="85">
        <v>19.329999999999998</v>
      </c>
      <c r="BN195" s="85">
        <v>24.47</v>
      </c>
      <c r="BO195" s="85">
        <v>24.47</v>
      </c>
      <c r="BP195" s="85">
        <v>24.47</v>
      </c>
      <c r="BQ195" s="85">
        <v>24.47</v>
      </c>
      <c r="BR195" s="85">
        <v>24.47</v>
      </c>
      <c r="BS195" s="85">
        <v>24.47</v>
      </c>
      <c r="BT195" s="85">
        <v>24.47</v>
      </c>
      <c r="BU195" s="85">
        <v>24.47</v>
      </c>
      <c r="BV195" s="85">
        <v>24.47</v>
      </c>
      <c r="BW195" s="85">
        <v>24.47</v>
      </c>
      <c r="BX195" s="85">
        <v>24.47</v>
      </c>
      <c r="BY195" s="85">
        <v>24.47</v>
      </c>
      <c r="BZ195" s="85">
        <v>24.47</v>
      </c>
      <c r="CA195" s="85">
        <v>25.6</v>
      </c>
      <c r="CB195" s="85">
        <v>25.6</v>
      </c>
      <c r="CC195" s="85">
        <v>25.6</v>
      </c>
      <c r="CD195" s="85">
        <v>25.6</v>
      </c>
      <c r="CE195" s="85">
        <v>25.6</v>
      </c>
      <c r="CF195" s="85">
        <v>25.6</v>
      </c>
      <c r="CG195" s="85">
        <v>25.6</v>
      </c>
      <c r="CH195" s="85">
        <v>25.6</v>
      </c>
      <c r="CI195" s="85">
        <v>25.6</v>
      </c>
      <c r="CJ195" s="85">
        <v>25.6</v>
      </c>
      <c r="CK195" s="85">
        <v>25.6</v>
      </c>
      <c r="CL195" s="85">
        <v>25.6</v>
      </c>
      <c r="CM195" s="85">
        <v>25.6</v>
      </c>
      <c r="CN195" s="85">
        <v>25.6</v>
      </c>
      <c r="CO195" s="85">
        <v>25.6</v>
      </c>
      <c r="CP195" s="85">
        <v>25.6</v>
      </c>
      <c r="CQ195" s="85">
        <v>25.6</v>
      </c>
      <c r="CR195" s="85">
        <v>25.6</v>
      </c>
      <c r="CS195" s="85">
        <v>25.6</v>
      </c>
      <c r="CT195" s="85">
        <v>25.6</v>
      </c>
      <c r="CU195" s="85">
        <v>25.6</v>
      </c>
      <c r="CV195" s="85">
        <v>25.6</v>
      </c>
      <c r="CW195" s="85">
        <v>25.6</v>
      </c>
      <c r="CX195" s="85">
        <v>25.6</v>
      </c>
      <c r="CY195" s="85">
        <v>25.34</v>
      </c>
      <c r="CZ195" s="85">
        <v>25.34</v>
      </c>
      <c r="DA195" s="85">
        <v>25.34</v>
      </c>
      <c r="DB195" s="85">
        <v>25.34</v>
      </c>
      <c r="DC195" s="85">
        <v>25.34</v>
      </c>
      <c r="DD195" s="85">
        <v>25.34</v>
      </c>
      <c r="DE195" s="85">
        <v>25.34</v>
      </c>
      <c r="DF195" s="85">
        <v>25.34</v>
      </c>
      <c r="DG195" s="85">
        <v>25.34</v>
      </c>
      <c r="DH195" s="85">
        <v>25.34</v>
      </c>
      <c r="DI195" s="85">
        <v>25.34</v>
      </c>
      <c r="DJ195" s="85">
        <v>25.34</v>
      </c>
      <c r="DK195" s="85">
        <v>22.98</v>
      </c>
      <c r="DL195" s="85">
        <v>22.98</v>
      </c>
      <c r="DM195" s="85">
        <v>22.98</v>
      </c>
      <c r="DN195" s="85">
        <v>22.98</v>
      </c>
      <c r="DO195" s="85">
        <v>22.98</v>
      </c>
      <c r="DP195" s="85">
        <v>22.98</v>
      </c>
      <c r="DQ195"/>
      <c r="DR195" s="71" t="s">
        <v>101</v>
      </c>
      <c r="EB195" s="23"/>
      <c r="EK195" s="56"/>
      <c r="EL195" s="56"/>
      <c r="EM195" s="56"/>
      <c r="EN195" s="56"/>
      <c r="EO195" s="56"/>
      <c r="EP195" s="56"/>
    </row>
    <row r="196" spans="1:146" s="55" customFormat="1" x14ac:dyDescent="0.5">
      <c r="A196">
        <v>90714</v>
      </c>
      <c r="B196" t="s">
        <v>130</v>
      </c>
      <c r="C196" s="38" t="s">
        <v>131</v>
      </c>
      <c r="D196" s="85">
        <v>19.100000000000001</v>
      </c>
      <c r="E196" s="85">
        <v>19.100000000000001</v>
      </c>
      <c r="F196" s="85">
        <v>19.100000000000001</v>
      </c>
      <c r="G196" s="85">
        <v>19.100000000000001</v>
      </c>
      <c r="H196" s="85">
        <v>19.100000000000001</v>
      </c>
      <c r="I196" s="85">
        <v>19.100000000000001</v>
      </c>
      <c r="J196" s="85">
        <v>19.100000000000001</v>
      </c>
      <c r="K196" s="85">
        <v>19.100000000000001</v>
      </c>
      <c r="L196" s="85">
        <v>19.100000000000001</v>
      </c>
      <c r="M196" s="85">
        <v>19.100000000000001</v>
      </c>
      <c r="N196" s="85">
        <v>19.100000000000001</v>
      </c>
      <c r="O196" s="85">
        <v>19.100000000000001</v>
      </c>
      <c r="P196" s="85">
        <v>19.100000000000001</v>
      </c>
      <c r="Q196" s="85">
        <v>16.5</v>
      </c>
      <c r="R196" s="85">
        <v>16.5</v>
      </c>
      <c r="S196" s="85">
        <v>16.5</v>
      </c>
      <c r="T196" s="85">
        <v>16.5</v>
      </c>
      <c r="U196" s="85">
        <v>16.5</v>
      </c>
      <c r="V196" s="85">
        <v>16.5</v>
      </c>
      <c r="W196" s="85">
        <v>16.5</v>
      </c>
      <c r="X196" s="85">
        <v>16.5</v>
      </c>
      <c r="Y196" s="85">
        <v>9.07</v>
      </c>
      <c r="Z196" s="85">
        <v>9.07</v>
      </c>
      <c r="AA196" s="85">
        <v>9.07</v>
      </c>
      <c r="AB196" s="85">
        <v>9.07</v>
      </c>
      <c r="AC196" s="85">
        <v>9.07</v>
      </c>
      <c r="AD196" s="85">
        <v>9.07</v>
      </c>
      <c r="AE196" s="85">
        <v>9.07</v>
      </c>
      <c r="AF196" s="85">
        <v>9.07</v>
      </c>
      <c r="AG196" s="85">
        <v>9.07</v>
      </c>
      <c r="AH196" s="85">
        <v>9.07</v>
      </c>
      <c r="AI196" s="85">
        <v>9.07</v>
      </c>
      <c r="AJ196" s="85">
        <v>9.07</v>
      </c>
      <c r="AK196" s="85">
        <v>9.07</v>
      </c>
      <c r="AL196" s="85">
        <v>9.07</v>
      </c>
      <c r="AM196" s="85">
        <v>12.51</v>
      </c>
      <c r="AN196" s="85">
        <v>12.51</v>
      </c>
      <c r="AO196" s="85">
        <v>12.51</v>
      </c>
      <c r="AP196" s="85">
        <v>12.51</v>
      </c>
      <c r="AQ196" s="85">
        <v>12.51</v>
      </c>
      <c r="AR196" s="85">
        <v>12.51</v>
      </c>
      <c r="AS196" s="85">
        <v>12.51</v>
      </c>
      <c r="AT196" s="85">
        <v>12.51</v>
      </c>
      <c r="AU196" s="85">
        <v>19.329999999999998</v>
      </c>
      <c r="AV196" s="85">
        <v>19.329999999999998</v>
      </c>
      <c r="AW196" s="85">
        <v>19.329999999999998</v>
      </c>
      <c r="AX196" s="85">
        <v>19.329999999999998</v>
      </c>
      <c r="AY196" s="85">
        <v>19.329999999999998</v>
      </c>
      <c r="AZ196" s="85">
        <v>19.329999999999998</v>
      </c>
      <c r="BA196" s="85">
        <v>19.329999999999998</v>
      </c>
      <c r="BB196" s="85">
        <v>19.329999999999998</v>
      </c>
      <c r="BC196" s="85">
        <v>19.329999999999998</v>
      </c>
      <c r="BD196" s="85">
        <v>19.329999999999998</v>
      </c>
      <c r="BE196" s="85">
        <v>19.329999999999998</v>
      </c>
      <c r="BF196" s="85">
        <v>19.329999999999998</v>
      </c>
      <c r="BG196" s="85">
        <v>19.329999999999998</v>
      </c>
      <c r="BH196" s="85">
        <v>19.329999999999998</v>
      </c>
      <c r="BI196" s="85">
        <v>19.329999999999998</v>
      </c>
      <c r="BJ196" s="85">
        <v>19.329999999999998</v>
      </c>
      <c r="BK196" s="85">
        <v>19.329999999999998</v>
      </c>
      <c r="BL196" s="85">
        <v>19.329999999999998</v>
      </c>
      <c r="BM196" s="85">
        <v>19.329999999999998</v>
      </c>
      <c r="BN196" s="85">
        <v>24.47</v>
      </c>
      <c r="BO196" s="85">
        <v>24.47</v>
      </c>
      <c r="BP196" s="85">
        <v>24.47</v>
      </c>
      <c r="BQ196" s="85">
        <v>24.47</v>
      </c>
      <c r="BR196" s="85">
        <v>24.47</v>
      </c>
      <c r="BS196" s="85">
        <v>24.47</v>
      </c>
      <c r="BT196" s="85">
        <v>24.47</v>
      </c>
      <c r="BU196" s="85">
        <v>24.47</v>
      </c>
      <c r="BV196" s="85">
        <v>24.47</v>
      </c>
      <c r="BW196" s="85">
        <v>24.47</v>
      </c>
      <c r="BX196" s="85">
        <v>24.47</v>
      </c>
      <c r="BY196" s="85">
        <v>24.47</v>
      </c>
      <c r="BZ196" s="85">
        <v>24.47</v>
      </c>
      <c r="CA196" s="85">
        <v>24.47</v>
      </c>
      <c r="CB196" s="85">
        <v>24.47</v>
      </c>
      <c r="CC196" s="85">
        <v>24.47</v>
      </c>
      <c r="CD196" s="85">
        <v>24.47</v>
      </c>
      <c r="CE196" s="85">
        <v>24.47</v>
      </c>
      <c r="CF196" s="85">
        <v>24.47</v>
      </c>
      <c r="CG196" s="85">
        <v>24.47</v>
      </c>
      <c r="CH196" s="85">
        <v>24.47</v>
      </c>
      <c r="CI196" s="85">
        <v>24.47</v>
      </c>
      <c r="CJ196" s="85">
        <v>24.47</v>
      </c>
      <c r="CK196" s="85">
        <v>24.47</v>
      </c>
      <c r="CL196" s="85">
        <v>24.47</v>
      </c>
      <c r="CM196" s="85">
        <v>24.47</v>
      </c>
      <c r="CN196" s="85">
        <v>24.47</v>
      </c>
      <c r="CO196" s="85">
        <v>24.47</v>
      </c>
      <c r="CP196" s="85">
        <v>24.47</v>
      </c>
      <c r="CQ196" s="85">
        <v>24.47</v>
      </c>
      <c r="CR196" s="85">
        <v>24.47</v>
      </c>
      <c r="CS196" s="85">
        <v>24.47</v>
      </c>
      <c r="CT196" s="85">
        <v>24.47</v>
      </c>
      <c r="CU196" s="85">
        <v>24.47</v>
      </c>
      <c r="CV196" s="85">
        <v>24.47</v>
      </c>
      <c r="CW196" s="85">
        <v>24.47</v>
      </c>
      <c r="CX196" s="85">
        <v>24.47</v>
      </c>
      <c r="CY196" s="85">
        <v>25.34</v>
      </c>
      <c r="CZ196" s="85">
        <v>25.34</v>
      </c>
      <c r="DA196" s="85">
        <v>25.34</v>
      </c>
      <c r="DB196" s="85">
        <v>25.34</v>
      </c>
      <c r="DC196" s="85">
        <v>25.34</v>
      </c>
      <c r="DD196" s="85">
        <v>25.34</v>
      </c>
      <c r="DE196" s="85">
        <v>25.34</v>
      </c>
      <c r="DF196" s="85">
        <v>25.34</v>
      </c>
      <c r="DG196" s="85">
        <v>25.34</v>
      </c>
      <c r="DH196" s="85">
        <v>25.34</v>
      </c>
      <c r="DI196" s="85">
        <v>25.34</v>
      </c>
      <c r="DJ196" s="85">
        <v>25.34</v>
      </c>
      <c r="DK196" s="85">
        <v>22.98</v>
      </c>
      <c r="DL196" s="85">
        <v>22.98</v>
      </c>
      <c r="DM196" s="85">
        <v>22.98</v>
      </c>
      <c r="DN196" s="85">
        <v>22.98</v>
      </c>
      <c r="DO196" s="85">
        <v>22.98</v>
      </c>
      <c r="DP196" s="85">
        <v>22.98</v>
      </c>
      <c r="DQ196"/>
      <c r="DR196" s="71"/>
      <c r="EB196" s="23"/>
      <c r="EK196" s="56"/>
      <c r="EL196" s="56"/>
      <c r="EM196" s="56"/>
      <c r="EN196" s="56"/>
      <c r="EO196" s="56"/>
      <c r="EP196" s="56"/>
    </row>
    <row r="197" spans="1:146" s="55" customFormat="1" x14ac:dyDescent="0.5">
      <c r="A197">
        <v>90174</v>
      </c>
      <c r="B197" t="s">
        <v>60</v>
      </c>
      <c r="C197" s="38" t="s">
        <v>132</v>
      </c>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c r="AO197" s="85"/>
      <c r="AP197" s="85"/>
      <c r="AQ197" s="85"/>
      <c r="AR197" s="85"/>
      <c r="AS197" s="85"/>
      <c r="AT197" s="85"/>
      <c r="AU197" s="85"/>
      <c r="AV197" s="85"/>
      <c r="AW197" s="85"/>
      <c r="AX197" s="85"/>
      <c r="AY197" s="85"/>
      <c r="AZ197" s="85"/>
      <c r="BA197" s="85"/>
      <c r="BB197" s="85"/>
      <c r="BC197" s="85"/>
      <c r="BD197" s="85"/>
      <c r="BE197" s="85"/>
      <c r="BF197" s="85"/>
      <c r="BG197" s="85"/>
      <c r="BH197" s="85"/>
      <c r="BI197" s="85"/>
      <c r="BJ197" s="85"/>
      <c r="BK197" s="85"/>
      <c r="BL197" s="85"/>
      <c r="BM197" s="85"/>
      <c r="BN197" s="85"/>
      <c r="BO197" s="85"/>
      <c r="BP197" s="85"/>
      <c r="BQ197" s="85"/>
      <c r="BR197" s="85"/>
      <c r="BS197" s="85"/>
      <c r="BT197" s="85"/>
      <c r="BU197" s="85"/>
      <c r="BV197" s="85"/>
      <c r="BW197" s="85"/>
      <c r="BX197" s="85"/>
      <c r="BY197" s="85"/>
      <c r="BZ197" s="85"/>
      <c r="CA197" s="85"/>
      <c r="CB197" s="85"/>
      <c r="CC197" s="85"/>
      <c r="CD197" s="85"/>
      <c r="CE197" s="85"/>
      <c r="CF197" s="85"/>
      <c r="CG197" s="85"/>
      <c r="CH197" s="85"/>
      <c r="CI197" s="85"/>
      <c r="CJ197" s="85"/>
      <c r="CK197" s="85"/>
      <c r="CL197" s="85"/>
      <c r="CM197" s="85"/>
      <c r="CN197" s="85">
        <v>24.47</v>
      </c>
      <c r="CO197" s="85">
        <v>24.47</v>
      </c>
      <c r="CP197" s="85">
        <v>24.47</v>
      </c>
      <c r="CQ197" s="85">
        <v>24.47</v>
      </c>
      <c r="CR197" s="85">
        <v>24.47</v>
      </c>
      <c r="CS197" s="85">
        <v>24.47</v>
      </c>
      <c r="CT197" s="85">
        <v>24.47</v>
      </c>
      <c r="CU197" s="85">
        <v>24.47</v>
      </c>
      <c r="CV197" s="85">
        <v>24.47</v>
      </c>
      <c r="CW197" s="85">
        <v>24.47</v>
      </c>
      <c r="CX197" s="85">
        <v>24.47</v>
      </c>
      <c r="CY197" s="85">
        <v>25.34</v>
      </c>
      <c r="CZ197" s="85">
        <v>25.34</v>
      </c>
      <c r="DA197" s="85">
        <v>25.34</v>
      </c>
      <c r="DB197" s="85">
        <v>25.34</v>
      </c>
      <c r="DC197" s="85">
        <v>25.34</v>
      </c>
      <c r="DD197" s="85">
        <v>25.34</v>
      </c>
      <c r="DE197" s="85">
        <v>25.34</v>
      </c>
      <c r="DF197" s="85">
        <v>25.34</v>
      </c>
      <c r="DG197" s="85">
        <v>25.34</v>
      </c>
      <c r="DH197" s="85">
        <v>25.34</v>
      </c>
      <c r="DI197" s="85">
        <v>25.34</v>
      </c>
      <c r="DJ197" s="85">
        <v>25.34</v>
      </c>
      <c r="DK197" s="85">
        <v>22.98</v>
      </c>
      <c r="DL197" s="85">
        <v>22.98</v>
      </c>
      <c r="DM197" s="85">
        <v>22.98</v>
      </c>
      <c r="DN197" s="85">
        <v>22.98</v>
      </c>
      <c r="DO197" s="85">
        <v>22.98</v>
      </c>
      <c r="DP197" s="85">
        <v>22.98</v>
      </c>
      <c r="DQ197"/>
      <c r="DR197" s="71"/>
      <c r="EB197" s="23"/>
      <c r="EK197" s="56"/>
      <c r="EL197" s="56"/>
      <c r="EM197" s="56"/>
      <c r="EN197" s="56"/>
      <c r="EO197" s="56"/>
      <c r="EP197" s="56"/>
    </row>
    <row r="198" spans="1:146" s="55" customFormat="1" x14ac:dyDescent="0.5">
      <c r="A198">
        <v>90715</v>
      </c>
      <c r="B198" t="s">
        <v>61</v>
      </c>
      <c r="C198" s="38" t="s">
        <v>133</v>
      </c>
      <c r="D198" s="85">
        <v>36.68</v>
      </c>
      <c r="E198" s="85">
        <v>36.68</v>
      </c>
      <c r="F198" s="85">
        <v>36.68</v>
      </c>
      <c r="G198" s="85">
        <v>36.68</v>
      </c>
      <c r="H198" s="85">
        <v>36.68</v>
      </c>
      <c r="I198" s="85">
        <v>36.68</v>
      </c>
      <c r="J198" s="85">
        <v>36.68</v>
      </c>
      <c r="K198" s="85">
        <v>36.68</v>
      </c>
      <c r="L198" s="85">
        <v>36.68</v>
      </c>
      <c r="M198" s="85">
        <v>36.68</v>
      </c>
      <c r="N198" s="85">
        <v>36.68</v>
      </c>
      <c r="O198" s="85">
        <v>36.68</v>
      </c>
      <c r="P198" s="85">
        <v>36.68</v>
      </c>
      <c r="Q198" s="85">
        <v>28.54</v>
      </c>
      <c r="R198" s="85">
        <v>28.54</v>
      </c>
      <c r="S198" s="85">
        <v>28.54</v>
      </c>
      <c r="T198" s="85">
        <v>28.54</v>
      </c>
      <c r="U198" s="85">
        <v>28.54</v>
      </c>
      <c r="V198" s="85">
        <v>28.54</v>
      </c>
      <c r="W198" s="85">
        <v>28.54</v>
      </c>
      <c r="X198" s="85">
        <v>28.54</v>
      </c>
      <c r="Y198" s="85">
        <v>16.27</v>
      </c>
      <c r="Z198" s="85">
        <v>16.27</v>
      </c>
      <c r="AA198" s="85">
        <v>16.27</v>
      </c>
      <c r="AB198" s="85">
        <v>16.27</v>
      </c>
      <c r="AC198" s="85">
        <v>16.27</v>
      </c>
      <c r="AD198" s="85">
        <v>16.27</v>
      </c>
      <c r="AE198" s="85">
        <v>16.27</v>
      </c>
      <c r="AF198" s="85">
        <v>16.27</v>
      </c>
      <c r="AG198" s="85">
        <v>16.27</v>
      </c>
      <c r="AH198" s="85">
        <v>16.27</v>
      </c>
      <c r="AI198" s="85">
        <v>16.27</v>
      </c>
      <c r="AJ198" s="85">
        <v>16.27</v>
      </c>
      <c r="AK198" s="85">
        <v>16.27</v>
      </c>
      <c r="AL198" s="85">
        <v>16.27</v>
      </c>
      <c r="AM198" s="85">
        <v>22.39</v>
      </c>
      <c r="AN198" s="85">
        <v>22.39</v>
      </c>
      <c r="AO198" s="85">
        <v>22.39</v>
      </c>
      <c r="AP198" s="85">
        <v>22.39</v>
      </c>
      <c r="AQ198" s="85">
        <v>22.39</v>
      </c>
      <c r="AR198" s="85">
        <v>22.39</v>
      </c>
      <c r="AS198" s="85">
        <v>22.39</v>
      </c>
      <c r="AT198" s="85">
        <v>22.39</v>
      </c>
      <c r="AU198" s="85">
        <v>33.450000000000003</v>
      </c>
      <c r="AV198" s="85">
        <v>33.450000000000003</v>
      </c>
      <c r="AW198" s="85">
        <v>33.450000000000003</v>
      </c>
      <c r="AX198" s="85">
        <v>33.450000000000003</v>
      </c>
      <c r="AY198" s="85">
        <v>33.450000000000003</v>
      </c>
      <c r="AZ198" s="85">
        <v>33.450000000000003</v>
      </c>
      <c r="BA198" s="85">
        <v>33.450000000000003</v>
      </c>
      <c r="BB198" s="85">
        <v>33.450000000000003</v>
      </c>
      <c r="BC198" s="85">
        <v>33.450000000000003</v>
      </c>
      <c r="BD198" s="85">
        <v>33.450000000000003</v>
      </c>
      <c r="BE198" s="85">
        <v>33.450000000000003</v>
      </c>
      <c r="BF198" s="85">
        <v>33.450000000000003</v>
      </c>
      <c r="BG198" s="85">
        <v>33.450000000000003</v>
      </c>
      <c r="BH198" s="85">
        <v>33.450000000000003</v>
      </c>
      <c r="BI198" s="85">
        <v>33.450000000000003</v>
      </c>
      <c r="BJ198" s="85">
        <v>33.450000000000003</v>
      </c>
      <c r="BK198" s="85">
        <v>33.450000000000003</v>
      </c>
      <c r="BL198" s="85">
        <v>33.450000000000003</v>
      </c>
      <c r="BM198" s="85">
        <v>33.450000000000003</v>
      </c>
      <c r="BN198" s="85">
        <v>40.630000000000003</v>
      </c>
      <c r="BO198" s="85">
        <v>40.630000000000003</v>
      </c>
      <c r="BP198" s="85">
        <v>40.630000000000003</v>
      </c>
      <c r="BQ198" s="85">
        <v>40.630000000000003</v>
      </c>
      <c r="BR198" s="85">
        <v>40.630000000000003</v>
      </c>
      <c r="BS198" s="85">
        <v>40.630000000000003</v>
      </c>
      <c r="BT198" s="85">
        <v>40.630000000000003</v>
      </c>
      <c r="BU198" s="85">
        <v>40.630000000000003</v>
      </c>
      <c r="BV198" s="85">
        <v>40.630000000000003</v>
      </c>
      <c r="BW198" s="85">
        <v>40.630000000000003</v>
      </c>
      <c r="BX198" s="85">
        <v>40.630000000000003</v>
      </c>
      <c r="BY198" s="85">
        <v>40.630000000000003</v>
      </c>
      <c r="BZ198" s="85">
        <v>40.630000000000003</v>
      </c>
      <c r="CA198" s="85">
        <v>40.630000000000003</v>
      </c>
      <c r="CB198" s="85">
        <v>40.630000000000003</v>
      </c>
      <c r="CC198" s="85">
        <v>40.630000000000003</v>
      </c>
      <c r="CD198" s="85">
        <v>40.630000000000003</v>
      </c>
      <c r="CE198" s="85">
        <v>40.630000000000003</v>
      </c>
      <c r="CF198" s="85">
        <v>40.630000000000003</v>
      </c>
      <c r="CG198" s="85">
        <v>40.630000000000003</v>
      </c>
      <c r="CH198" s="85">
        <v>40.630000000000003</v>
      </c>
      <c r="CI198" s="85">
        <v>40.630000000000003</v>
      </c>
      <c r="CJ198" s="85">
        <v>40.630000000000003</v>
      </c>
      <c r="CK198" s="85">
        <v>40.630000000000003</v>
      </c>
      <c r="CL198" s="85">
        <v>40.630000000000003</v>
      </c>
      <c r="CM198" s="85">
        <v>40.630000000000003</v>
      </c>
      <c r="CN198" s="85">
        <v>40.630000000000003</v>
      </c>
      <c r="CO198" s="85">
        <v>40.630000000000003</v>
      </c>
      <c r="CP198" s="85">
        <v>40.630000000000003</v>
      </c>
      <c r="CQ198" s="85">
        <v>40.630000000000003</v>
      </c>
      <c r="CR198" s="85">
        <v>40.630000000000003</v>
      </c>
      <c r="CS198" s="85">
        <v>40.630000000000003</v>
      </c>
      <c r="CT198" s="85">
        <v>40.630000000000003</v>
      </c>
      <c r="CU198" s="85">
        <v>40.630000000000003</v>
      </c>
      <c r="CV198" s="85">
        <v>40.630000000000003</v>
      </c>
      <c r="CW198" s="85">
        <v>40.630000000000003</v>
      </c>
      <c r="CX198" s="85">
        <v>40.630000000000003</v>
      </c>
      <c r="CY198" s="85">
        <v>42.98</v>
      </c>
      <c r="CZ198" s="85">
        <v>42.98</v>
      </c>
      <c r="DA198" s="85">
        <v>42.98</v>
      </c>
      <c r="DB198" s="85">
        <v>42.98</v>
      </c>
      <c r="DC198" s="85">
        <v>42.98</v>
      </c>
      <c r="DD198" s="85">
        <v>42.98</v>
      </c>
      <c r="DE198" s="85">
        <v>42.98</v>
      </c>
      <c r="DF198" s="85">
        <v>42.98</v>
      </c>
      <c r="DG198" s="85">
        <v>42.98</v>
      </c>
      <c r="DH198" s="85">
        <v>42.98</v>
      </c>
      <c r="DI198" s="85">
        <v>42.98</v>
      </c>
      <c r="DJ198" s="85">
        <v>42.98</v>
      </c>
      <c r="DK198" s="85">
        <v>35.950000000000003</v>
      </c>
      <c r="DL198" s="85">
        <v>35.950000000000003</v>
      </c>
      <c r="DM198" s="85">
        <v>35.950000000000003</v>
      </c>
      <c r="DN198" s="85">
        <v>35.950000000000003</v>
      </c>
      <c r="DO198" s="85">
        <v>35.950000000000003</v>
      </c>
      <c r="DP198" s="85">
        <v>35.950000000000003</v>
      </c>
      <c r="DQ198"/>
      <c r="DR198" s="71" t="s">
        <v>101</v>
      </c>
      <c r="EB198" s="23"/>
      <c r="EK198" s="56"/>
      <c r="EL198" s="56"/>
      <c r="EM198" s="56"/>
      <c r="EN198" s="56"/>
      <c r="EO198" s="56"/>
      <c r="EP198" s="56"/>
    </row>
    <row r="199" spans="1:146" s="55" customFormat="1" x14ac:dyDescent="0.5">
      <c r="A199">
        <v>90715</v>
      </c>
      <c r="B199" t="s">
        <v>63</v>
      </c>
      <c r="C199" s="38" t="s">
        <v>134</v>
      </c>
      <c r="D199" s="85">
        <v>0</v>
      </c>
      <c r="E199" s="85">
        <v>0</v>
      </c>
      <c r="F199" s="85">
        <v>0</v>
      </c>
      <c r="G199" s="85">
        <v>0</v>
      </c>
      <c r="H199" s="85">
        <v>0</v>
      </c>
      <c r="I199" s="85">
        <v>0</v>
      </c>
      <c r="J199" s="85">
        <v>0</v>
      </c>
      <c r="K199" s="85">
        <v>0</v>
      </c>
      <c r="L199" s="85">
        <v>0</v>
      </c>
      <c r="M199" s="85">
        <v>0</v>
      </c>
      <c r="N199" s="85">
        <v>0</v>
      </c>
      <c r="O199" s="85">
        <v>0</v>
      </c>
      <c r="P199" s="85">
        <v>0</v>
      </c>
      <c r="Q199" s="85">
        <v>0</v>
      </c>
      <c r="R199" s="85">
        <v>28.54</v>
      </c>
      <c r="S199" s="85">
        <v>28.54</v>
      </c>
      <c r="T199" s="85">
        <v>28.54</v>
      </c>
      <c r="U199" s="85">
        <v>28.54</v>
      </c>
      <c r="V199" s="85">
        <v>28.54</v>
      </c>
      <c r="W199" s="85">
        <v>28.54</v>
      </c>
      <c r="X199" s="85">
        <v>28.54</v>
      </c>
      <c r="Y199" s="85">
        <v>16.27</v>
      </c>
      <c r="Z199" s="85">
        <v>16.27</v>
      </c>
      <c r="AA199" s="85">
        <v>16.27</v>
      </c>
      <c r="AB199" s="85">
        <v>16.27</v>
      </c>
      <c r="AC199" s="85">
        <v>16.27</v>
      </c>
      <c r="AD199" s="85">
        <v>16.27</v>
      </c>
      <c r="AE199" s="85">
        <v>16.27</v>
      </c>
      <c r="AF199" s="85">
        <v>16.27</v>
      </c>
      <c r="AG199" s="85">
        <v>16.27</v>
      </c>
      <c r="AH199" s="85">
        <v>16.27</v>
      </c>
      <c r="AI199" s="85">
        <v>16.27</v>
      </c>
      <c r="AJ199" s="85">
        <v>16.27</v>
      </c>
      <c r="AK199" s="85">
        <v>16.27</v>
      </c>
      <c r="AL199" s="85">
        <v>16.27</v>
      </c>
      <c r="AM199" s="85">
        <v>22.39</v>
      </c>
      <c r="AN199" s="85">
        <v>22.39</v>
      </c>
      <c r="AO199" s="85">
        <v>22.39</v>
      </c>
      <c r="AP199" s="85">
        <v>22.39</v>
      </c>
      <c r="AQ199" s="85">
        <v>22.39</v>
      </c>
      <c r="AR199" s="85">
        <v>22.39</v>
      </c>
      <c r="AS199" s="85">
        <v>22.39</v>
      </c>
      <c r="AT199" s="85">
        <v>22.39</v>
      </c>
      <c r="AU199" s="85">
        <v>33.450000000000003</v>
      </c>
      <c r="AV199" s="85">
        <v>33.450000000000003</v>
      </c>
      <c r="AW199" s="85">
        <v>33.450000000000003</v>
      </c>
      <c r="AX199" s="85">
        <v>33.450000000000003</v>
      </c>
      <c r="AY199" s="85">
        <v>33.450000000000003</v>
      </c>
      <c r="AZ199" s="85">
        <v>33.450000000000003</v>
      </c>
      <c r="BA199" s="85">
        <v>33.450000000000003</v>
      </c>
      <c r="BB199" s="85">
        <v>33.450000000000003</v>
      </c>
      <c r="BC199" s="85">
        <v>33.450000000000003</v>
      </c>
      <c r="BD199" s="85">
        <v>33.450000000000003</v>
      </c>
      <c r="BE199" s="85">
        <v>33.450000000000003</v>
      </c>
      <c r="BF199" s="85">
        <v>33.450000000000003</v>
      </c>
      <c r="BG199" s="85">
        <v>33.450000000000003</v>
      </c>
      <c r="BH199" s="85">
        <v>33.450000000000003</v>
      </c>
      <c r="BI199" s="85">
        <v>33.450000000000003</v>
      </c>
      <c r="BJ199" s="85">
        <v>33.450000000000003</v>
      </c>
      <c r="BK199" s="85">
        <v>33.450000000000003</v>
      </c>
      <c r="BL199" s="85">
        <v>33.450000000000003</v>
      </c>
      <c r="BM199" s="85">
        <v>33.450000000000003</v>
      </c>
      <c r="BN199" s="85">
        <v>40.630000000000003</v>
      </c>
      <c r="BO199" s="85">
        <v>40.630000000000003</v>
      </c>
      <c r="BP199" s="85">
        <v>40.630000000000003</v>
      </c>
      <c r="BQ199" s="85">
        <v>40.630000000000003</v>
      </c>
      <c r="BR199" s="85">
        <v>40.630000000000003</v>
      </c>
      <c r="BS199" s="85">
        <v>40.630000000000003</v>
      </c>
      <c r="BT199" s="85">
        <v>40.630000000000003</v>
      </c>
      <c r="BU199" s="85">
        <v>40.630000000000003</v>
      </c>
      <c r="BV199" s="85">
        <v>40.630000000000003</v>
      </c>
      <c r="BW199" s="85">
        <v>40.630000000000003</v>
      </c>
      <c r="BX199" s="85">
        <v>40.630000000000003</v>
      </c>
      <c r="BY199" s="85">
        <v>40.630000000000003</v>
      </c>
      <c r="BZ199" s="85">
        <v>40.630000000000003</v>
      </c>
      <c r="CA199" s="85">
        <v>43.41</v>
      </c>
      <c r="CB199" s="85">
        <v>43.41</v>
      </c>
      <c r="CC199" s="85">
        <v>43.41</v>
      </c>
      <c r="CD199" s="85">
        <v>43.41</v>
      </c>
      <c r="CE199" s="85">
        <v>43.41</v>
      </c>
      <c r="CF199" s="85">
        <v>43.41</v>
      </c>
      <c r="CG199" s="85">
        <v>43.41</v>
      </c>
      <c r="CH199" s="85">
        <v>43.41</v>
      </c>
      <c r="CI199" s="85">
        <v>43.41</v>
      </c>
      <c r="CJ199" s="85">
        <v>43.41</v>
      </c>
      <c r="CK199" s="85">
        <v>43.41</v>
      </c>
      <c r="CL199" s="85">
        <v>43.41</v>
      </c>
      <c r="CM199" s="85">
        <v>43.41</v>
      </c>
      <c r="CN199" s="85">
        <v>43.41</v>
      </c>
      <c r="CO199" s="85">
        <v>43.41</v>
      </c>
      <c r="CP199" s="85">
        <v>43.41</v>
      </c>
      <c r="CQ199" s="85">
        <v>43.41</v>
      </c>
      <c r="CR199" s="85">
        <v>43.41</v>
      </c>
      <c r="CS199" s="85">
        <v>43.41</v>
      </c>
      <c r="CT199" s="85">
        <v>43.41</v>
      </c>
      <c r="CU199" s="85">
        <v>43.41</v>
      </c>
      <c r="CV199" s="85">
        <v>43.41</v>
      </c>
      <c r="CW199" s="85">
        <v>43.41</v>
      </c>
      <c r="CX199" s="85">
        <v>43.41</v>
      </c>
      <c r="CY199" s="85">
        <v>42.98</v>
      </c>
      <c r="CZ199" s="85">
        <v>42.98</v>
      </c>
      <c r="DA199" s="85">
        <v>42.98</v>
      </c>
      <c r="DB199" s="85">
        <v>42.98</v>
      </c>
      <c r="DC199" s="85">
        <v>42.98</v>
      </c>
      <c r="DD199" s="85">
        <v>42.98</v>
      </c>
      <c r="DE199" s="85">
        <v>42.98</v>
      </c>
      <c r="DF199" s="85">
        <v>42.98</v>
      </c>
      <c r="DG199" s="85">
        <v>42.98</v>
      </c>
      <c r="DH199" s="85">
        <v>42.98</v>
      </c>
      <c r="DI199" s="85">
        <v>42.98</v>
      </c>
      <c r="DJ199" s="85">
        <v>42.98</v>
      </c>
      <c r="DK199" s="85">
        <v>35.950000000000003</v>
      </c>
      <c r="DL199" s="85">
        <v>35.950000000000003</v>
      </c>
      <c r="DM199" s="85">
        <v>35.950000000000003</v>
      </c>
      <c r="DN199" s="85">
        <v>35.950000000000003</v>
      </c>
      <c r="DO199" s="85">
        <v>35.950000000000003</v>
      </c>
      <c r="DP199" s="85">
        <v>35.950000000000003</v>
      </c>
      <c r="DQ199"/>
      <c r="DR199" s="71"/>
      <c r="EB199" s="23"/>
      <c r="EK199" s="56"/>
      <c r="EL199" s="56"/>
      <c r="EM199" s="56"/>
      <c r="EN199" s="56"/>
      <c r="EO199" s="56"/>
      <c r="EP199" s="56"/>
    </row>
    <row r="200" spans="1:146" s="55" customFormat="1" x14ac:dyDescent="0.5">
      <c r="A200">
        <v>90716</v>
      </c>
      <c r="B200" t="s">
        <v>64</v>
      </c>
      <c r="C200" s="38" t="s">
        <v>65</v>
      </c>
      <c r="D200" s="85">
        <v>78.97</v>
      </c>
      <c r="E200" s="85">
        <v>78.97</v>
      </c>
      <c r="F200" s="85">
        <v>78.97</v>
      </c>
      <c r="G200" s="85">
        <v>78.97</v>
      </c>
      <c r="H200" s="85">
        <v>78.97</v>
      </c>
      <c r="I200" s="85">
        <v>78.97</v>
      </c>
      <c r="J200" s="85">
        <v>78.97</v>
      </c>
      <c r="K200" s="85">
        <v>78.97</v>
      </c>
      <c r="L200" s="85">
        <v>78.97</v>
      </c>
      <c r="M200" s="85">
        <v>78.97</v>
      </c>
      <c r="N200" s="85">
        <v>78.97</v>
      </c>
      <c r="O200" s="85">
        <v>78.97</v>
      </c>
      <c r="P200" s="85">
        <v>78.97</v>
      </c>
      <c r="Q200" s="85">
        <v>67.08</v>
      </c>
      <c r="R200" s="85">
        <v>67.08</v>
      </c>
      <c r="S200" s="85">
        <v>67.08</v>
      </c>
      <c r="T200" s="85">
        <v>67.08</v>
      </c>
      <c r="U200" s="85">
        <v>67.08</v>
      </c>
      <c r="V200" s="85">
        <v>67.08</v>
      </c>
      <c r="W200" s="85">
        <v>67.08</v>
      </c>
      <c r="X200" s="85">
        <v>67.08</v>
      </c>
      <c r="Y200" s="85">
        <v>38.35</v>
      </c>
      <c r="Z200" s="85">
        <v>38.35</v>
      </c>
      <c r="AA200" s="85">
        <v>38.35</v>
      </c>
      <c r="AB200" s="85">
        <v>38.35</v>
      </c>
      <c r="AC200" s="85">
        <v>38.35</v>
      </c>
      <c r="AD200" s="85">
        <v>38.35</v>
      </c>
      <c r="AE200" s="85">
        <v>38.35</v>
      </c>
      <c r="AF200" s="85">
        <v>38.35</v>
      </c>
      <c r="AG200" s="85">
        <v>38.35</v>
      </c>
      <c r="AH200" s="85">
        <v>38.35</v>
      </c>
      <c r="AI200" s="85">
        <v>38.35</v>
      </c>
      <c r="AJ200" s="85">
        <v>38.35</v>
      </c>
      <c r="AK200" s="85">
        <v>38.35</v>
      </c>
      <c r="AL200" s="85">
        <v>38.35</v>
      </c>
      <c r="AM200" s="85">
        <v>53.51</v>
      </c>
      <c r="AN200" s="85">
        <v>53.51</v>
      </c>
      <c r="AO200" s="85">
        <v>53.51</v>
      </c>
      <c r="AP200" s="85">
        <v>53.51</v>
      </c>
      <c r="AQ200" s="85">
        <v>53.51</v>
      </c>
      <c r="AR200" s="85">
        <v>53.51</v>
      </c>
      <c r="AS200" s="85">
        <v>53.51</v>
      </c>
      <c r="AT200" s="85">
        <v>53.51</v>
      </c>
      <c r="AU200" s="85">
        <v>82.9</v>
      </c>
      <c r="AV200" s="85">
        <v>82.9</v>
      </c>
      <c r="AW200" s="85">
        <v>82.9</v>
      </c>
      <c r="AX200" s="85">
        <v>82.9</v>
      </c>
      <c r="AY200" s="85">
        <v>82.9</v>
      </c>
      <c r="AZ200" s="85">
        <v>82.9</v>
      </c>
      <c r="BA200" s="85">
        <v>82.9</v>
      </c>
      <c r="BB200" s="85">
        <v>82.9</v>
      </c>
      <c r="BC200" s="85">
        <v>82.9</v>
      </c>
      <c r="BD200" s="85">
        <v>82.9</v>
      </c>
      <c r="BE200" s="85">
        <v>82.9</v>
      </c>
      <c r="BF200" s="85">
        <v>82.9</v>
      </c>
      <c r="BG200" s="85">
        <v>82.9</v>
      </c>
      <c r="BH200" s="85">
        <v>82.9</v>
      </c>
      <c r="BI200" s="85">
        <v>82.9</v>
      </c>
      <c r="BJ200" s="85">
        <v>82.9</v>
      </c>
      <c r="BK200" s="85">
        <v>82.9</v>
      </c>
      <c r="BL200" s="85">
        <v>82.9</v>
      </c>
      <c r="BM200" s="85">
        <v>82.9</v>
      </c>
      <c r="BN200" s="85">
        <v>108.9</v>
      </c>
      <c r="BO200" s="85">
        <v>108.9</v>
      </c>
      <c r="BP200" s="85">
        <v>108.9</v>
      </c>
      <c r="BQ200" s="85">
        <v>108.9</v>
      </c>
      <c r="BR200" s="85">
        <v>108.9</v>
      </c>
      <c r="BS200" s="85">
        <v>108.9</v>
      </c>
      <c r="BT200" s="85">
        <v>108.9</v>
      </c>
      <c r="BU200" s="85">
        <v>108.9</v>
      </c>
      <c r="BV200" s="85">
        <v>108.9</v>
      </c>
      <c r="BW200" s="85">
        <v>108.9</v>
      </c>
      <c r="BX200" s="85">
        <v>108.9</v>
      </c>
      <c r="BY200" s="85">
        <v>108.9</v>
      </c>
      <c r="BZ200" s="85">
        <v>108.9</v>
      </c>
      <c r="CA200" s="85">
        <v>107.66</v>
      </c>
      <c r="CB200" s="85">
        <v>107.66</v>
      </c>
      <c r="CC200" s="85">
        <v>107.66</v>
      </c>
      <c r="CD200" s="85">
        <v>107.66</v>
      </c>
      <c r="CE200" s="85">
        <v>107.66</v>
      </c>
      <c r="CF200" s="85">
        <v>107.66</v>
      </c>
      <c r="CG200" s="85">
        <v>107.66</v>
      </c>
      <c r="CH200" s="85">
        <v>107.66</v>
      </c>
      <c r="CI200" s="85">
        <v>107.66</v>
      </c>
      <c r="CJ200" s="85">
        <v>107.66</v>
      </c>
      <c r="CK200" s="85">
        <v>107.66</v>
      </c>
      <c r="CL200" s="85">
        <v>107.66</v>
      </c>
      <c r="CM200" s="85">
        <v>107.66</v>
      </c>
      <c r="CN200" s="85">
        <v>107.66</v>
      </c>
      <c r="CO200" s="85">
        <v>107.66</v>
      </c>
      <c r="CP200" s="85">
        <v>107.66</v>
      </c>
      <c r="CQ200" s="85">
        <v>107.66</v>
      </c>
      <c r="CR200" s="85">
        <v>107.66</v>
      </c>
      <c r="CS200" s="85">
        <v>107.66</v>
      </c>
      <c r="CT200" s="85">
        <v>107.66</v>
      </c>
      <c r="CU200" s="85">
        <v>107.66</v>
      </c>
      <c r="CV200" s="85">
        <v>107.66</v>
      </c>
      <c r="CW200" s="85">
        <v>107.66</v>
      </c>
      <c r="CX200" s="85">
        <v>107.66</v>
      </c>
      <c r="CY200" s="85">
        <v>106.58</v>
      </c>
      <c r="CZ200" s="85">
        <v>106.58</v>
      </c>
      <c r="DA200" s="85">
        <v>106.58</v>
      </c>
      <c r="DB200" s="85">
        <v>106.58</v>
      </c>
      <c r="DC200" s="85">
        <v>106.58</v>
      </c>
      <c r="DD200" s="85">
        <v>106.58</v>
      </c>
      <c r="DE200" s="85">
        <v>106.58</v>
      </c>
      <c r="DF200" s="85">
        <v>106.58</v>
      </c>
      <c r="DG200" s="85">
        <v>106.58</v>
      </c>
      <c r="DH200" s="85">
        <v>106.58</v>
      </c>
      <c r="DI200" s="85">
        <v>106.58</v>
      </c>
      <c r="DJ200" s="85">
        <v>106.58</v>
      </c>
      <c r="DK200" s="85">
        <v>116.07</v>
      </c>
      <c r="DL200" s="85">
        <v>116.07</v>
      </c>
      <c r="DM200" s="85">
        <v>116.07</v>
      </c>
      <c r="DN200" s="85">
        <v>116.07</v>
      </c>
      <c r="DO200" s="85">
        <v>116.07</v>
      </c>
      <c r="DP200" s="85">
        <v>116.07</v>
      </c>
      <c r="DQ200"/>
      <c r="DR200" s="71" t="s">
        <v>101</v>
      </c>
      <c r="EB200" s="23"/>
      <c r="EK200" s="56"/>
      <c r="EL200" s="56"/>
      <c r="EM200" s="56"/>
      <c r="EN200" s="56"/>
      <c r="EO200" s="56"/>
      <c r="EP200" s="56"/>
    </row>
    <row r="201" spans="1:146" s="55" customFormat="1" x14ac:dyDescent="0.5">
      <c r="A201">
        <v>90658</v>
      </c>
      <c r="B201" t="s">
        <v>135</v>
      </c>
      <c r="C201" s="38" t="s">
        <v>136</v>
      </c>
      <c r="D201" s="85">
        <v>0</v>
      </c>
      <c r="E201" s="85">
        <v>0</v>
      </c>
      <c r="F201" s="85">
        <v>0</v>
      </c>
      <c r="G201" s="85">
        <v>0</v>
      </c>
      <c r="H201" s="85">
        <v>0</v>
      </c>
      <c r="I201" s="85">
        <v>0</v>
      </c>
      <c r="J201" s="85">
        <v>0</v>
      </c>
      <c r="K201" s="85">
        <v>0</v>
      </c>
      <c r="L201" s="85">
        <v>0</v>
      </c>
      <c r="M201" s="85">
        <v>0</v>
      </c>
      <c r="N201" s="85">
        <v>8.25</v>
      </c>
      <c r="O201" s="85">
        <v>8.25</v>
      </c>
      <c r="P201" s="85">
        <v>8.25</v>
      </c>
      <c r="Q201" s="85">
        <v>8.25</v>
      </c>
      <c r="R201" s="85">
        <v>8.25</v>
      </c>
      <c r="S201" s="85">
        <v>8.25</v>
      </c>
      <c r="T201" s="85">
        <v>8.25</v>
      </c>
      <c r="U201" s="85">
        <v>8.25</v>
      </c>
      <c r="V201" s="85">
        <v>8.25</v>
      </c>
      <c r="W201" s="85">
        <v>8.25</v>
      </c>
      <c r="X201" s="85">
        <v>8.25</v>
      </c>
      <c r="Y201" s="85">
        <v>4.54</v>
      </c>
      <c r="Z201" s="85">
        <v>4.54</v>
      </c>
      <c r="AA201" s="85">
        <v>4.54</v>
      </c>
      <c r="AB201" s="85">
        <v>4.54</v>
      </c>
      <c r="AC201" s="85">
        <v>4.54</v>
      </c>
      <c r="AD201" s="85">
        <v>4.54</v>
      </c>
      <c r="AE201" s="85">
        <v>4.54</v>
      </c>
      <c r="AF201" s="85">
        <v>4.54</v>
      </c>
      <c r="AG201" s="85">
        <v>4.54</v>
      </c>
      <c r="AH201" s="85">
        <v>4.54</v>
      </c>
      <c r="AI201" s="85">
        <v>4.54</v>
      </c>
      <c r="AJ201" s="85">
        <v>4.54</v>
      </c>
      <c r="AK201" s="85">
        <v>4.54</v>
      </c>
      <c r="AL201" s="85">
        <v>4.54</v>
      </c>
      <c r="AM201" s="85">
        <v>6.4</v>
      </c>
      <c r="AN201" s="85">
        <v>6.4</v>
      </c>
      <c r="AO201" s="85">
        <v>6.4</v>
      </c>
      <c r="AP201" s="85">
        <v>6.4</v>
      </c>
      <c r="AQ201" s="85">
        <v>6.4</v>
      </c>
      <c r="AR201" s="85">
        <v>6.4</v>
      </c>
      <c r="AS201" s="85">
        <v>6.4</v>
      </c>
      <c r="AT201" s="85">
        <v>6.4</v>
      </c>
      <c r="AU201" s="85">
        <v>9.6300000000000008</v>
      </c>
      <c r="AV201" s="85">
        <v>9.6300000000000008</v>
      </c>
      <c r="AW201" s="85">
        <v>9.6300000000000008</v>
      </c>
      <c r="AX201" s="85">
        <v>9.6300000000000008</v>
      </c>
      <c r="AY201" s="85">
        <v>9.6300000000000008</v>
      </c>
      <c r="AZ201" s="85">
        <v>9.6300000000000008</v>
      </c>
      <c r="BA201" s="85">
        <v>9.6300000000000008</v>
      </c>
      <c r="BB201" s="85">
        <v>9.6300000000000008</v>
      </c>
      <c r="BC201" s="85">
        <v>9.6300000000000008</v>
      </c>
      <c r="BD201" s="85">
        <v>9.6300000000000008</v>
      </c>
      <c r="BE201" s="85">
        <v>9.6300000000000008</v>
      </c>
      <c r="BF201" s="85">
        <v>9.6300000000000008</v>
      </c>
      <c r="BG201" s="85">
        <v>9.6300000000000008</v>
      </c>
      <c r="BH201" s="85">
        <v>9.6300000000000008</v>
      </c>
      <c r="BI201" s="85">
        <v>9.6300000000000008</v>
      </c>
      <c r="BJ201" s="85">
        <v>9.6300000000000008</v>
      </c>
      <c r="BK201" s="85">
        <v>9.6300000000000008</v>
      </c>
      <c r="BL201" s="85">
        <v>9.6300000000000008</v>
      </c>
      <c r="BM201" s="85">
        <v>9.6300000000000008</v>
      </c>
      <c r="BN201" s="85">
        <v>9.6300000000000008</v>
      </c>
      <c r="BO201" s="85">
        <v>9.6300000000000008</v>
      </c>
      <c r="BP201" s="85">
        <v>9.6300000000000008</v>
      </c>
      <c r="BQ201" s="85">
        <v>9.6300000000000008</v>
      </c>
      <c r="BR201" s="85">
        <v>9.6300000000000008</v>
      </c>
      <c r="BS201" s="85">
        <v>9.6300000000000008</v>
      </c>
      <c r="BT201" s="85">
        <v>9.6300000000000008</v>
      </c>
      <c r="BU201" s="85">
        <v>9.6300000000000008</v>
      </c>
      <c r="BV201" s="85">
        <v>9.6300000000000008</v>
      </c>
      <c r="BW201" s="85">
        <v>9.6300000000000008</v>
      </c>
      <c r="BX201" s="85">
        <v>9.6300000000000008</v>
      </c>
      <c r="BY201" s="85">
        <v>9.6300000000000008</v>
      </c>
      <c r="BZ201" s="85">
        <v>9.6300000000000008</v>
      </c>
      <c r="CA201" s="85">
        <v>9.6300000000000008</v>
      </c>
      <c r="CB201" s="85">
        <v>9.6300000000000008</v>
      </c>
      <c r="CC201" s="85">
        <v>9.6300000000000008</v>
      </c>
      <c r="CD201" s="85">
        <v>9.6300000000000008</v>
      </c>
      <c r="CE201" s="85">
        <v>9.6300000000000008</v>
      </c>
      <c r="CF201" s="85">
        <v>9.6300000000000008</v>
      </c>
      <c r="CG201" s="85">
        <v>9.6300000000000008</v>
      </c>
      <c r="CH201" s="85">
        <v>9.6300000000000008</v>
      </c>
      <c r="CI201" s="85">
        <v>9.6300000000000008</v>
      </c>
      <c r="CJ201" s="85">
        <v>9.6300000000000008</v>
      </c>
      <c r="CK201" s="85">
        <v>9.6300000000000008</v>
      </c>
      <c r="CL201" s="85">
        <v>9.6300000000000008</v>
      </c>
      <c r="CM201" s="85">
        <v>9.6300000000000008</v>
      </c>
      <c r="CN201" s="85">
        <v>9.6300000000000008</v>
      </c>
      <c r="CO201" s="85">
        <v>9.6300000000000008</v>
      </c>
      <c r="CP201" s="85">
        <v>9.6300000000000008</v>
      </c>
      <c r="CQ201" s="85">
        <v>9.6300000000000008</v>
      </c>
      <c r="CR201" s="85">
        <v>9.6300000000000008</v>
      </c>
      <c r="CS201" s="85">
        <v>9.6300000000000008</v>
      </c>
      <c r="CT201" s="85">
        <v>9.6300000000000008</v>
      </c>
      <c r="CU201" s="85">
        <v>9.6300000000000008</v>
      </c>
      <c r="CV201" s="85">
        <v>9.6300000000000008</v>
      </c>
      <c r="CW201" s="85">
        <v>9.6300000000000008</v>
      </c>
      <c r="CX201" s="85">
        <v>9.6300000000000008</v>
      </c>
      <c r="CY201" s="85">
        <v>0</v>
      </c>
      <c r="CZ201" s="85">
        <v>0</v>
      </c>
      <c r="DA201" s="85">
        <v>0</v>
      </c>
      <c r="DB201" s="85">
        <v>0</v>
      </c>
      <c r="DC201" s="85">
        <v>0</v>
      </c>
      <c r="DD201" s="85">
        <v>0</v>
      </c>
      <c r="DE201" s="85">
        <v>0</v>
      </c>
      <c r="DF201" s="85">
        <v>0</v>
      </c>
      <c r="DG201" s="85">
        <v>0</v>
      </c>
      <c r="DH201" s="85">
        <v>0</v>
      </c>
      <c r="DI201" s="85">
        <v>0</v>
      </c>
      <c r="DJ201" s="85">
        <v>0</v>
      </c>
      <c r="DK201" s="85">
        <v>0</v>
      </c>
      <c r="DL201" s="85">
        <v>0</v>
      </c>
      <c r="DM201" s="85">
        <v>0</v>
      </c>
      <c r="DN201" s="85">
        <v>0</v>
      </c>
      <c r="DO201" s="85">
        <v>0</v>
      </c>
      <c r="DP201" s="85">
        <v>0</v>
      </c>
      <c r="DQ201"/>
      <c r="DR201" s="71" t="s">
        <v>101</v>
      </c>
      <c r="EB201" s="23"/>
      <c r="EK201" s="56"/>
      <c r="EL201" s="56"/>
      <c r="EM201" s="56"/>
      <c r="EN201" s="56"/>
      <c r="EO201" s="56"/>
      <c r="EP201" s="56"/>
    </row>
    <row r="202" spans="1:146" s="55" customFormat="1" x14ac:dyDescent="0.5">
      <c r="A202">
        <v>90657</v>
      </c>
      <c r="B202"/>
      <c r="C202" s="38" t="s">
        <v>137</v>
      </c>
      <c r="D202" s="85">
        <v>0</v>
      </c>
      <c r="E202" s="85">
        <v>0</v>
      </c>
      <c r="F202" s="85">
        <v>0</v>
      </c>
      <c r="G202" s="85">
        <v>0</v>
      </c>
      <c r="H202" s="85">
        <v>0</v>
      </c>
      <c r="I202" s="85">
        <v>0</v>
      </c>
      <c r="J202" s="85">
        <v>0</v>
      </c>
      <c r="K202" s="85">
        <v>0</v>
      </c>
      <c r="L202" s="85">
        <v>0</v>
      </c>
      <c r="M202" s="85">
        <v>0</v>
      </c>
      <c r="N202" s="85">
        <v>9.3000000000000007</v>
      </c>
      <c r="O202" s="85">
        <v>9.3000000000000007</v>
      </c>
      <c r="P202" s="85">
        <v>9.3000000000000007</v>
      </c>
      <c r="Q202" s="85">
        <v>9.3000000000000007</v>
      </c>
      <c r="R202" s="85">
        <v>9.3000000000000007</v>
      </c>
      <c r="S202" s="85">
        <v>9.3000000000000007</v>
      </c>
      <c r="T202" s="85">
        <v>9.3000000000000007</v>
      </c>
      <c r="U202" s="85">
        <v>9.3000000000000007</v>
      </c>
      <c r="V202" s="85">
        <v>9.3000000000000007</v>
      </c>
      <c r="W202" s="85">
        <v>9.3000000000000007</v>
      </c>
      <c r="X202" s="85">
        <v>9.3000000000000007</v>
      </c>
      <c r="Y202" s="85">
        <v>5.12</v>
      </c>
      <c r="Z202" s="85">
        <v>5.12</v>
      </c>
      <c r="AA202" s="85">
        <v>5.12</v>
      </c>
      <c r="AB202" s="85">
        <v>5.12</v>
      </c>
      <c r="AC202" s="85">
        <v>5.12</v>
      </c>
      <c r="AD202" s="85">
        <v>5.12</v>
      </c>
      <c r="AE202" s="85">
        <v>5.12</v>
      </c>
      <c r="AF202" s="85">
        <v>5.12</v>
      </c>
      <c r="AG202" s="85">
        <v>5.12</v>
      </c>
      <c r="AH202" s="85">
        <v>5.12</v>
      </c>
      <c r="AI202" s="85">
        <v>5.12</v>
      </c>
      <c r="AJ202" s="85">
        <v>5.12</v>
      </c>
      <c r="AK202" s="85">
        <v>5.12</v>
      </c>
      <c r="AL202" s="85">
        <v>5.12</v>
      </c>
      <c r="AM202" s="85">
        <v>6.4</v>
      </c>
      <c r="AN202" s="85">
        <v>6.4</v>
      </c>
      <c r="AO202" s="85">
        <v>6.4</v>
      </c>
      <c r="AP202" s="85">
        <v>6.4</v>
      </c>
      <c r="AQ202" s="85">
        <v>6.4</v>
      </c>
      <c r="AR202" s="85">
        <v>6.4</v>
      </c>
      <c r="AS202" s="85">
        <v>6.4</v>
      </c>
      <c r="AT202" s="85">
        <v>6.4</v>
      </c>
      <c r="AU202" s="85">
        <v>9.6300000000000008</v>
      </c>
      <c r="AV202" s="85">
        <v>9.6300000000000008</v>
      </c>
      <c r="AW202" s="85">
        <v>9.6300000000000008</v>
      </c>
      <c r="AX202" s="85">
        <v>9.6300000000000008</v>
      </c>
      <c r="AY202" s="85">
        <v>9.6300000000000008</v>
      </c>
      <c r="AZ202" s="85">
        <v>9.6300000000000008</v>
      </c>
      <c r="BA202" s="85">
        <v>9.6300000000000008</v>
      </c>
      <c r="BB202" s="85">
        <v>9.6300000000000008</v>
      </c>
      <c r="BC202" s="85">
        <v>9.6300000000000008</v>
      </c>
      <c r="BD202" s="85">
        <v>9.6300000000000008</v>
      </c>
      <c r="BE202" s="85">
        <v>9.6300000000000008</v>
      </c>
      <c r="BF202" s="85">
        <v>9.6300000000000008</v>
      </c>
      <c r="BG202" s="85">
        <v>9.6300000000000008</v>
      </c>
      <c r="BH202" s="85">
        <v>9.6300000000000008</v>
      </c>
      <c r="BI202" s="85">
        <v>9.6300000000000008</v>
      </c>
      <c r="BJ202" s="85">
        <v>9.6300000000000008</v>
      </c>
      <c r="BK202" s="85">
        <v>9.6300000000000008</v>
      </c>
      <c r="BL202" s="85">
        <v>9.6300000000000008</v>
      </c>
      <c r="BM202" s="85">
        <v>9.6300000000000008</v>
      </c>
      <c r="BN202" s="85">
        <v>9.6300000000000008</v>
      </c>
      <c r="BO202" s="85">
        <v>9.6300000000000008</v>
      </c>
      <c r="BP202" s="85">
        <v>9.6300000000000008</v>
      </c>
      <c r="BQ202" s="85">
        <v>9.6300000000000008</v>
      </c>
      <c r="BR202" s="85">
        <v>9.6300000000000008</v>
      </c>
      <c r="BS202" s="85">
        <v>9.6300000000000008</v>
      </c>
      <c r="BT202" s="85">
        <v>9.6300000000000008</v>
      </c>
      <c r="BU202" s="85">
        <v>9.6300000000000008</v>
      </c>
      <c r="BV202" s="85">
        <v>9.6300000000000008</v>
      </c>
      <c r="BW202" s="85">
        <v>9.6300000000000008</v>
      </c>
      <c r="BX202" s="85">
        <v>9.6300000000000008</v>
      </c>
      <c r="BY202" s="85">
        <v>9.6300000000000008</v>
      </c>
      <c r="BZ202" s="85">
        <v>9.6300000000000008</v>
      </c>
      <c r="CA202" s="85">
        <v>9.6300000000000008</v>
      </c>
      <c r="CB202" s="85">
        <v>9.6300000000000008</v>
      </c>
      <c r="CC202" s="85">
        <v>9.6300000000000008</v>
      </c>
      <c r="CD202" s="85">
        <v>9.6300000000000008</v>
      </c>
      <c r="CE202" s="85">
        <v>9.6300000000000008</v>
      </c>
      <c r="CF202" s="85">
        <v>9.6300000000000008</v>
      </c>
      <c r="CG202" s="85">
        <v>9.6300000000000008</v>
      </c>
      <c r="CH202" s="85">
        <v>9.6300000000000008</v>
      </c>
      <c r="CI202" s="85">
        <v>9.6300000000000008</v>
      </c>
      <c r="CJ202" s="85">
        <v>9.6300000000000008</v>
      </c>
      <c r="CK202" s="85">
        <v>9.6300000000000008</v>
      </c>
      <c r="CL202" s="85">
        <v>9.6300000000000008</v>
      </c>
      <c r="CM202" s="85">
        <v>9.6300000000000008</v>
      </c>
      <c r="CN202" s="85">
        <v>9.6300000000000008</v>
      </c>
      <c r="CO202" s="85">
        <v>9.6300000000000008</v>
      </c>
      <c r="CP202" s="85">
        <v>9.6300000000000008</v>
      </c>
      <c r="CQ202" s="85">
        <v>9.6300000000000008</v>
      </c>
      <c r="CR202" s="85">
        <v>9.6300000000000008</v>
      </c>
      <c r="CS202" s="85">
        <v>9.6300000000000008</v>
      </c>
      <c r="CT202" s="85">
        <v>9.6300000000000008</v>
      </c>
      <c r="CU202" s="85">
        <v>9.6300000000000008</v>
      </c>
      <c r="CV202" s="85">
        <v>9.6300000000000008</v>
      </c>
      <c r="CW202" s="85">
        <v>9.6300000000000008</v>
      </c>
      <c r="CX202" s="85">
        <v>9.6300000000000008</v>
      </c>
      <c r="CY202" s="85">
        <v>0</v>
      </c>
      <c r="CZ202" s="85">
        <v>0</v>
      </c>
      <c r="DA202" s="85">
        <v>0</v>
      </c>
      <c r="DB202" s="85">
        <v>0</v>
      </c>
      <c r="DC202" s="85">
        <v>0</v>
      </c>
      <c r="DD202" s="85">
        <v>0</v>
      </c>
      <c r="DE202" s="85">
        <v>0</v>
      </c>
      <c r="DF202" s="85">
        <v>0</v>
      </c>
      <c r="DG202" s="85">
        <v>0</v>
      </c>
      <c r="DH202" s="85">
        <v>0</v>
      </c>
      <c r="DI202" s="85">
        <v>0</v>
      </c>
      <c r="DJ202" s="85">
        <v>0</v>
      </c>
      <c r="DK202" s="85">
        <v>0</v>
      </c>
      <c r="DL202" s="85">
        <v>0</v>
      </c>
      <c r="DM202" s="85">
        <v>0</v>
      </c>
      <c r="DN202" s="85">
        <v>0</v>
      </c>
      <c r="DO202" s="85">
        <v>0</v>
      </c>
      <c r="DP202" s="85">
        <v>0</v>
      </c>
      <c r="DQ202"/>
      <c r="DR202" s="71" t="s">
        <v>101</v>
      </c>
      <c r="EB202" s="23"/>
      <c r="EK202" s="56"/>
      <c r="EL202" s="56"/>
      <c r="EM202" s="56"/>
      <c r="EN202" s="56"/>
      <c r="EO202" s="56"/>
      <c r="EP202" s="56"/>
    </row>
    <row r="203" spans="1:146" s="55" customFormat="1" x14ac:dyDescent="0.5">
      <c r="A203">
        <v>90660</v>
      </c>
      <c r="B203"/>
      <c r="C203" s="38" t="s">
        <v>138</v>
      </c>
      <c r="D203" s="85">
        <v>0</v>
      </c>
      <c r="E203" s="85">
        <v>0</v>
      </c>
      <c r="F203" s="85">
        <v>0</v>
      </c>
      <c r="G203" s="85">
        <v>0</v>
      </c>
      <c r="H203" s="85">
        <v>0</v>
      </c>
      <c r="I203" s="85">
        <v>0</v>
      </c>
      <c r="J203" s="85">
        <v>0</v>
      </c>
      <c r="K203" s="85">
        <v>0</v>
      </c>
      <c r="L203" s="85">
        <v>0</v>
      </c>
      <c r="M203" s="85">
        <v>0</v>
      </c>
      <c r="N203" s="85">
        <v>15.7</v>
      </c>
      <c r="O203" s="85">
        <v>15.7</v>
      </c>
      <c r="P203" s="85">
        <v>15.7</v>
      </c>
      <c r="Q203" s="85">
        <v>15.7</v>
      </c>
      <c r="R203" s="85">
        <v>15.7</v>
      </c>
      <c r="S203" s="85">
        <v>15.7</v>
      </c>
      <c r="T203" s="85">
        <v>15.7</v>
      </c>
      <c r="U203" s="85">
        <v>15.7</v>
      </c>
      <c r="V203" s="85">
        <v>15.7</v>
      </c>
      <c r="W203" s="85">
        <v>15.7</v>
      </c>
      <c r="X203" s="85">
        <v>15.7</v>
      </c>
      <c r="Y203" s="85">
        <v>8.64</v>
      </c>
      <c r="Z203" s="85">
        <v>8.64</v>
      </c>
      <c r="AA203" s="85">
        <v>8.64</v>
      </c>
      <c r="AB203" s="85">
        <v>8.64</v>
      </c>
      <c r="AC203" s="85">
        <v>8.64</v>
      </c>
      <c r="AD203" s="85">
        <v>8.64</v>
      </c>
      <c r="AE203" s="85">
        <v>8.64</v>
      </c>
      <c r="AF203" s="85">
        <v>8.64</v>
      </c>
      <c r="AG203" s="85">
        <v>8.64</v>
      </c>
      <c r="AH203" s="85">
        <v>8.64</v>
      </c>
      <c r="AI203" s="85">
        <v>8.64</v>
      </c>
      <c r="AJ203" s="85">
        <v>8.64</v>
      </c>
      <c r="AK203" s="85">
        <v>8.64</v>
      </c>
      <c r="AL203" s="85">
        <v>8.64</v>
      </c>
      <c r="AM203" s="85">
        <v>12.07</v>
      </c>
      <c r="AN203" s="85">
        <v>12.07</v>
      </c>
      <c r="AO203" s="85">
        <v>12.07</v>
      </c>
      <c r="AP203" s="85">
        <v>12.07</v>
      </c>
      <c r="AQ203" s="85">
        <v>12.07</v>
      </c>
      <c r="AR203" s="85">
        <v>12.07</v>
      </c>
      <c r="AS203" s="85">
        <v>12.07</v>
      </c>
      <c r="AT203" s="85">
        <v>12.07</v>
      </c>
      <c r="AU203" s="85">
        <v>0</v>
      </c>
      <c r="AV203" s="85">
        <v>0</v>
      </c>
      <c r="AW203" s="85">
        <v>0</v>
      </c>
      <c r="AX203" s="85">
        <v>0</v>
      </c>
      <c r="AY203" s="85">
        <v>0</v>
      </c>
      <c r="AZ203" s="85">
        <v>0</v>
      </c>
      <c r="BA203" s="85">
        <v>0</v>
      </c>
      <c r="BB203" s="85">
        <v>0</v>
      </c>
      <c r="BC203" s="85">
        <v>0</v>
      </c>
      <c r="BD203" s="85">
        <v>0</v>
      </c>
      <c r="BE203" s="85">
        <v>0</v>
      </c>
      <c r="BF203" s="85">
        <v>0</v>
      </c>
      <c r="BG203" s="85">
        <v>0</v>
      </c>
      <c r="BH203" s="85">
        <v>0</v>
      </c>
      <c r="BI203" s="85">
        <v>0</v>
      </c>
      <c r="BJ203" s="85">
        <v>0</v>
      </c>
      <c r="BK203" s="85">
        <v>0</v>
      </c>
      <c r="BL203" s="85">
        <v>0</v>
      </c>
      <c r="BM203" s="85">
        <v>0</v>
      </c>
      <c r="BN203" s="85">
        <v>0</v>
      </c>
      <c r="BO203" s="85">
        <v>0</v>
      </c>
      <c r="BP203" s="85">
        <v>0</v>
      </c>
      <c r="BQ203" s="85">
        <v>0</v>
      </c>
      <c r="BR203" s="85">
        <v>0</v>
      </c>
      <c r="BS203" s="85">
        <v>0</v>
      </c>
      <c r="BT203" s="85">
        <v>0</v>
      </c>
      <c r="BU203" s="85">
        <v>0</v>
      </c>
      <c r="BV203" s="85">
        <v>0</v>
      </c>
      <c r="BW203" s="85">
        <v>0</v>
      </c>
      <c r="BX203" s="85">
        <v>0</v>
      </c>
      <c r="BY203" s="85">
        <v>0</v>
      </c>
      <c r="BZ203" s="85">
        <v>0</v>
      </c>
      <c r="CA203" s="85">
        <v>0</v>
      </c>
      <c r="CB203" s="85">
        <v>0</v>
      </c>
      <c r="CC203" s="85">
        <v>0</v>
      </c>
      <c r="CD203" s="85">
        <v>0</v>
      </c>
      <c r="CE203" s="85">
        <v>0</v>
      </c>
      <c r="CF203" s="85">
        <v>0</v>
      </c>
      <c r="CG203" s="85">
        <v>0</v>
      </c>
      <c r="CH203" s="85">
        <v>0</v>
      </c>
      <c r="CI203" s="85">
        <v>0</v>
      </c>
      <c r="CJ203" s="85">
        <v>0</v>
      </c>
      <c r="CK203" s="85">
        <v>0</v>
      </c>
      <c r="CL203" s="85">
        <v>0</v>
      </c>
      <c r="CM203" s="85">
        <v>0</v>
      </c>
      <c r="CN203" s="85">
        <v>0</v>
      </c>
      <c r="CO203" s="85">
        <v>0</v>
      </c>
      <c r="CP203" s="85">
        <v>0</v>
      </c>
      <c r="CQ203" s="85">
        <v>0</v>
      </c>
      <c r="CR203" s="85">
        <v>0</v>
      </c>
      <c r="CS203" s="85">
        <v>0</v>
      </c>
      <c r="CT203" s="85">
        <v>0</v>
      </c>
      <c r="CU203" s="85">
        <v>0</v>
      </c>
      <c r="CV203" s="85">
        <v>0</v>
      </c>
      <c r="CW203" s="85">
        <v>0</v>
      </c>
      <c r="CX203" s="85">
        <v>0</v>
      </c>
      <c r="CY203" s="85">
        <v>0</v>
      </c>
      <c r="CZ203" s="85">
        <v>0</v>
      </c>
      <c r="DA203" s="85">
        <v>0</v>
      </c>
      <c r="DB203" s="85">
        <v>0</v>
      </c>
      <c r="DC203" s="85">
        <v>0</v>
      </c>
      <c r="DD203" s="85">
        <v>0</v>
      </c>
      <c r="DE203" s="85">
        <v>0</v>
      </c>
      <c r="DF203" s="85">
        <v>0</v>
      </c>
      <c r="DG203" s="85">
        <v>0</v>
      </c>
      <c r="DH203" s="85">
        <v>0</v>
      </c>
      <c r="DI203" s="85">
        <v>0</v>
      </c>
      <c r="DJ203" s="85">
        <v>0</v>
      </c>
      <c r="DK203" s="85">
        <v>0</v>
      </c>
      <c r="DL203" s="85">
        <v>0</v>
      </c>
      <c r="DM203" s="85">
        <v>0</v>
      </c>
      <c r="DN203" s="85">
        <v>0</v>
      </c>
      <c r="DO203" s="85">
        <v>0</v>
      </c>
      <c r="DP203" s="85">
        <v>0</v>
      </c>
      <c r="DQ203"/>
      <c r="DR203" s="71" t="s">
        <v>101</v>
      </c>
      <c r="EB203" s="23"/>
      <c r="EK203" s="56"/>
      <c r="EL203" s="56"/>
      <c r="EM203" s="56"/>
      <c r="EN203" s="56"/>
      <c r="EO203" s="56"/>
      <c r="EP203" s="56"/>
    </row>
    <row r="204" spans="1:146" s="58" customFormat="1" x14ac:dyDescent="0.5">
      <c r="A204">
        <v>90655</v>
      </c>
      <c r="B204" t="s">
        <v>139</v>
      </c>
      <c r="C204" s="38" t="s">
        <v>140</v>
      </c>
      <c r="D204"/>
      <c r="E204"/>
      <c r="F204"/>
      <c r="G204"/>
      <c r="H204"/>
      <c r="I204"/>
      <c r="J204"/>
      <c r="K204"/>
      <c r="L204"/>
      <c r="M204"/>
      <c r="N204"/>
      <c r="O204"/>
      <c r="P204"/>
      <c r="Q204"/>
      <c r="R204"/>
      <c r="S204"/>
      <c r="T204"/>
      <c r="U204"/>
      <c r="V204"/>
      <c r="W204"/>
      <c r="X204"/>
      <c r="Y204"/>
      <c r="Z204"/>
      <c r="AA204"/>
      <c r="AB204"/>
      <c r="AC204"/>
      <c r="AD204">
        <v>6.42</v>
      </c>
      <c r="AE204">
        <v>6.42</v>
      </c>
      <c r="AF204">
        <v>6.42</v>
      </c>
      <c r="AG204">
        <v>6.42</v>
      </c>
      <c r="AH204">
        <v>6.42</v>
      </c>
      <c r="AI204">
        <v>6.42</v>
      </c>
      <c r="AJ204">
        <v>6.42</v>
      </c>
      <c r="AK204">
        <v>6.42</v>
      </c>
      <c r="AL204">
        <v>6.42</v>
      </c>
      <c r="AM204">
        <v>8.5399999999999991</v>
      </c>
      <c r="AN204">
        <v>8.5399999999999991</v>
      </c>
      <c r="AO204">
        <v>8.5399999999999991</v>
      </c>
      <c r="AP204">
        <v>8.5399999999999991</v>
      </c>
      <c r="AQ204">
        <v>8.5399999999999991</v>
      </c>
      <c r="AR204">
        <v>8.5399999999999991</v>
      </c>
      <c r="AS204">
        <v>8.5399999999999991</v>
      </c>
      <c r="AT204">
        <v>8.5399999999999991</v>
      </c>
      <c r="AU204">
        <v>13.45</v>
      </c>
      <c r="AV204">
        <v>13.45</v>
      </c>
      <c r="AW204">
        <v>13.45</v>
      </c>
      <c r="AX204">
        <v>13.45</v>
      </c>
      <c r="AY204">
        <v>13.45</v>
      </c>
      <c r="AZ204">
        <v>13.45</v>
      </c>
      <c r="BA204">
        <v>13.45</v>
      </c>
      <c r="BB204">
        <v>13.45</v>
      </c>
      <c r="BC204">
        <v>13.45</v>
      </c>
      <c r="BD204">
        <v>13.45</v>
      </c>
      <c r="BE204">
        <v>13.45</v>
      </c>
      <c r="BF204">
        <v>13.45</v>
      </c>
      <c r="BG204">
        <v>13.45</v>
      </c>
      <c r="BH204">
        <v>13.45</v>
      </c>
      <c r="BI204">
        <v>13.45</v>
      </c>
      <c r="BJ204">
        <v>13.45</v>
      </c>
      <c r="BK204">
        <v>13.45</v>
      </c>
      <c r="BL204">
        <v>13.45</v>
      </c>
      <c r="BM204">
        <v>13.45</v>
      </c>
      <c r="BN204">
        <v>13.45</v>
      </c>
      <c r="BO204">
        <v>13.45</v>
      </c>
      <c r="BP204">
        <v>13.45</v>
      </c>
      <c r="BQ204">
        <v>13.45</v>
      </c>
      <c r="BR204">
        <v>13.45</v>
      </c>
      <c r="BS204">
        <v>13.45</v>
      </c>
      <c r="BT204">
        <v>13.45</v>
      </c>
      <c r="BU204">
        <v>13.45</v>
      </c>
      <c r="BV204">
        <v>13.45</v>
      </c>
      <c r="BW204">
        <v>13.45</v>
      </c>
      <c r="BX204">
        <v>13.45</v>
      </c>
      <c r="BY204">
        <v>13.45</v>
      </c>
      <c r="BZ204">
        <v>13.45</v>
      </c>
      <c r="CA204">
        <v>13.45</v>
      </c>
      <c r="CB204">
        <v>13.45</v>
      </c>
      <c r="CC204">
        <v>13.45</v>
      </c>
      <c r="CD204">
        <v>13.45</v>
      </c>
      <c r="CE204">
        <v>13.45</v>
      </c>
      <c r="CF204">
        <v>13.45</v>
      </c>
      <c r="CG204">
        <v>13.45</v>
      </c>
      <c r="CH204">
        <v>13.45</v>
      </c>
      <c r="CI204">
        <v>13.45</v>
      </c>
      <c r="CJ204">
        <v>13.45</v>
      </c>
      <c r="CK204">
        <v>13.45</v>
      </c>
      <c r="CL204">
        <v>13.45</v>
      </c>
      <c r="CM204">
        <v>13.45</v>
      </c>
      <c r="CN204">
        <v>13.45</v>
      </c>
      <c r="CO204">
        <v>13.45</v>
      </c>
      <c r="CP204">
        <v>13.45</v>
      </c>
      <c r="CQ204">
        <v>13.45</v>
      </c>
      <c r="CR204">
        <v>13.45</v>
      </c>
      <c r="CS204">
        <v>13.45</v>
      </c>
      <c r="CT204">
        <v>13.45</v>
      </c>
      <c r="CU204">
        <v>13.45</v>
      </c>
      <c r="CV204">
        <v>13.45</v>
      </c>
      <c r="CW204">
        <v>13.45</v>
      </c>
      <c r="CX204">
        <v>13.45</v>
      </c>
      <c r="CY204">
        <v>0</v>
      </c>
      <c r="CZ204">
        <v>0</v>
      </c>
      <c r="DA204">
        <v>0</v>
      </c>
      <c r="DB204">
        <v>0</v>
      </c>
      <c r="DC204">
        <v>0</v>
      </c>
      <c r="DD204">
        <v>0</v>
      </c>
      <c r="DE204">
        <v>0</v>
      </c>
      <c r="DF204">
        <v>0</v>
      </c>
      <c r="DG204">
        <v>0</v>
      </c>
      <c r="DH204">
        <v>0</v>
      </c>
      <c r="DI204">
        <v>0</v>
      </c>
      <c r="DJ204">
        <v>0</v>
      </c>
      <c r="DK204">
        <v>0</v>
      </c>
      <c r="DL204">
        <v>0</v>
      </c>
      <c r="DM204">
        <v>0</v>
      </c>
      <c r="DN204">
        <v>0</v>
      </c>
      <c r="DO204">
        <v>0</v>
      </c>
      <c r="DP204">
        <v>0</v>
      </c>
      <c r="DQ204"/>
      <c r="DR204" s="71" t="s">
        <v>101</v>
      </c>
      <c r="EB204" s="23"/>
      <c r="EK204" s="59"/>
      <c r="EL204" s="59"/>
      <c r="EM204" s="59"/>
      <c r="EN204" s="59"/>
      <c r="EO204" s="59"/>
      <c r="EP204" s="59"/>
    </row>
    <row r="205" spans="1:146" s="58" customFormat="1" x14ac:dyDescent="0.5">
      <c r="A205">
        <v>90685</v>
      </c>
      <c r="B205" s="26" t="s">
        <v>310</v>
      </c>
      <c r="C205" s="38" t="s">
        <v>141</v>
      </c>
      <c r="D205"/>
      <c r="E205"/>
      <c r="F205"/>
      <c r="G205"/>
      <c r="H205"/>
      <c r="I205"/>
      <c r="J205"/>
      <c r="K205"/>
      <c r="L205"/>
      <c r="M205"/>
      <c r="N205"/>
      <c r="O205"/>
      <c r="P205"/>
      <c r="Q205"/>
      <c r="R205"/>
      <c r="S205"/>
      <c r="T205"/>
      <c r="U205"/>
      <c r="V205"/>
      <c r="W205"/>
      <c r="X205"/>
      <c r="Y205"/>
      <c r="Z205"/>
      <c r="AA205"/>
      <c r="AB205"/>
      <c r="AC205"/>
      <c r="AD205">
        <v>4.9000000000000004</v>
      </c>
      <c r="AE205">
        <v>4.9000000000000004</v>
      </c>
      <c r="AF205">
        <v>4.9000000000000004</v>
      </c>
      <c r="AG205">
        <v>4.9000000000000004</v>
      </c>
      <c r="AH205">
        <v>4.9000000000000004</v>
      </c>
      <c r="AI205">
        <v>4.9000000000000004</v>
      </c>
      <c r="AJ205">
        <v>4.9000000000000004</v>
      </c>
      <c r="AK205">
        <v>4.9000000000000004</v>
      </c>
      <c r="AL205">
        <v>4.9000000000000004</v>
      </c>
      <c r="AM205">
        <v>7.7</v>
      </c>
      <c r="AN205">
        <v>7.7</v>
      </c>
      <c r="AO205">
        <v>7.7</v>
      </c>
      <c r="AP205">
        <v>7.7</v>
      </c>
      <c r="AQ205">
        <v>7.7</v>
      </c>
      <c r="AR205">
        <v>7.7</v>
      </c>
      <c r="AS205">
        <v>7.7</v>
      </c>
      <c r="AT205">
        <v>7.7</v>
      </c>
      <c r="AU205">
        <v>11.58</v>
      </c>
      <c r="AV205">
        <v>11.58</v>
      </c>
      <c r="AW205">
        <v>11.58</v>
      </c>
      <c r="AX205">
        <v>11.58</v>
      </c>
      <c r="AY205">
        <v>11.58</v>
      </c>
      <c r="AZ205">
        <v>11.58</v>
      </c>
      <c r="BA205">
        <v>11.58</v>
      </c>
      <c r="BB205">
        <v>11.58</v>
      </c>
      <c r="BC205">
        <v>11.58</v>
      </c>
      <c r="BD205">
        <v>11.58</v>
      </c>
      <c r="BE205">
        <v>11.58</v>
      </c>
      <c r="BF205">
        <v>11.58</v>
      </c>
      <c r="BG205">
        <v>11.58</v>
      </c>
      <c r="BH205">
        <v>11.58</v>
      </c>
      <c r="BI205">
        <v>11.58</v>
      </c>
      <c r="BJ205">
        <v>11.58</v>
      </c>
      <c r="BK205">
        <v>11.58</v>
      </c>
      <c r="BL205">
        <v>11.58</v>
      </c>
      <c r="BM205">
        <v>11.58</v>
      </c>
      <c r="BN205">
        <v>11.58</v>
      </c>
      <c r="BO205">
        <v>11.58</v>
      </c>
      <c r="BP205">
        <v>11.58</v>
      </c>
      <c r="BQ205">
        <v>11.58</v>
      </c>
      <c r="BR205">
        <v>11.58</v>
      </c>
      <c r="BS205">
        <v>11.58</v>
      </c>
      <c r="BT205">
        <v>11.58</v>
      </c>
      <c r="BU205">
        <v>11.58</v>
      </c>
      <c r="BV205">
        <v>11.58</v>
      </c>
      <c r="BW205">
        <v>11.58</v>
      </c>
      <c r="BX205">
        <v>11.58</v>
      </c>
      <c r="BY205">
        <v>11.58</v>
      </c>
      <c r="BZ205">
        <v>11.58</v>
      </c>
      <c r="CA205">
        <v>11.58</v>
      </c>
      <c r="CB205">
        <v>23.16</v>
      </c>
      <c r="CC205">
        <v>23.16</v>
      </c>
      <c r="CD205">
        <v>23.16</v>
      </c>
      <c r="CE205">
        <v>23.16</v>
      </c>
      <c r="CF205">
        <v>23.16</v>
      </c>
      <c r="CG205">
        <v>23.16</v>
      </c>
      <c r="CH205">
        <v>23.16</v>
      </c>
      <c r="CI205">
        <v>23.16</v>
      </c>
      <c r="CJ205">
        <v>23.16</v>
      </c>
      <c r="CK205">
        <v>23.16</v>
      </c>
      <c r="CL205">
        <v>23.16</v>
      </c>
      <c r="CM205">
        <v>23.16</v>
      </c>
      <c r="CN205">
        <v>23.16</v>
      </c>
      <c r="CO205">
        <v>23.16</v>
      </c>
      <c r="CP205">
        <v>23.16</v>
      </c>
      <c r="CQ205">
        <v>23.16</v>
      </c>
      <c r="CR205">
        <v>23.16</v>
      </c>
      <c r="CS205">
        <v>23.16</v>
      </c>
      <c r="CT205">
        <v>23.16</v>
      </c>
      <c r="CU205">
        <v>23.16</v>
      </c>
      <c r="CV205">
        <v>23.16</v>
      </c>
      <c r="CW205">
        <v>23.16</v>
      </c>
      <c r="CX205">
        <v>23.16</v>
      </c>
      <c r="CY205">
        <v>18.53</v>
      </c>
      <c r="CZ205">
        <v>18.53</v>
      </c>
      <c r="DA205">
        <v>18.53</v>
      </c>
      <c r="DB205">
        <v>18.53</v>
      </c>
      <c r="DC205">
        <v>18.53</v>
      </c>
      <c r="DD205">
        <v>18.53</v>
      </c>
      <c r="DE205">
        <v>18.53</v>
      </c>
      <c r="DF205">
        <v>18.53</v>
      </c>
      <c r="DG205">
        <v>18.53</v>
      </c>
      <c r="DH205">
        <v>18.53</v>
      </c>
      <c r="DI205">
        <v>18.53</v>
      </c>
      <c r="DJ205">
        <v>18.53</v>
      </c>
      <c r="DK205">
        <v>18.53</v>
      </c>
      <c r="DL205">
        <v>18.53</v>
      </c>
      <c r="DM205">
        <v>18.53</v>
      </c>
      <c r="DN205">
        <v>18.53</v>
      </c>
      <c r="DO205">
        <v>18.53</v>
      </c>
      <c r="DP205">
        <v>18.53</v>
      </c>
      <c r="DQ205"/>
      <c r="DR205" s="71" t="s">
        <v>101</v>
      </c>
      <c r="EB205" s="23"/>
      <c r="EK205" s="59"/>
      <c r="EL205" s="59"/>
      <c r="EM205" s="59"/>
      <c r="EN205" s="59"/>
      <c r="EO205" s="59"/>
      <c r="EP205" s="59"/>
    </row>
    <row r="206" spans="1:146" s="58" customFormat="1" x14ac:dyDescent="0.5">
      <c r="A206">
        <v>90686</v>
      </c>
      <c r="B206" s="26" t="s">
        <v>311</v>
      </c>
      <c r="C206" s="38" t="s">
        <v>142</v>
      </c>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v>12.07</v>
      </c>
      <c r="AQ206">
        <v>12.07</v>
      </c>
      <c r="AR206">
        <v>12.07</v>
      </c>
      <c r="AS206">
        <v>12.07</v>
      </c>
      <c r="AT206">
        <v>12.07</v>
      </c>
      <c r="AU206">
        <v>19.3</v>
      </c>
      <c r="AV206">
        <v>19.3</v>
      </c>
      <c r="AW206">
        <v>19.3</v>
      </c>
      <c r="AX206">
        <v>19.3</v>
      </c>
      <c r="AY206">
        <v>19.3</v>
      </c>
      <c r="AZ206">
        <v>19.3</v>
      </c>
      <c r="BA206">
        <v>19.3</v>
      </c>
      <c r="BB206">
        <v>19.3</v>
      </c>
      <c r="BC206">
        <v>19.3</v>
      </c>
      <c r="BD206">
        <v>19.03</v>
      </c>
      <c r="BE206">
        <v>19.03</v>
      </c>
      <c r="BF206">
        <v>19.03</v>
      </c>
      <c r="BG206">
        <v>19.03</v>
      </c>
      <c r="BH206">
        <v>19.03</v>
      </c>
      <c r="BI206">
        <v>19.03</v>
      </c>
      <c r="BJ206">
        <v>19.03</v>
      </c>
      <c r="BK206">
        <v>19.03</v>
      </c>
      <c r="BL206">
        <v>19.03</v>
      </c>
      <c r="BM206">
        <v>19.03</v>
      </c>
      <c r="BN206">
        <v>24.54</v>
      </c>
      <c r="BO206">
        <v>24.54</v>
      </c>
      <c r="BP206">
        <v>24.54</v>
      </c>
      <c r="BQ206">
        <v>24.54</v>
      </c>
      <c r="BR206">
        <v>24.54</v>
      </c>
      <c r="BS206">
        <v>24.54</v>
      </c>
      <c r="BT206">
        <v>24.54</v>
      </c>
      <c r="BU206">
        <v>24.54</v>
      </c>
      <c r="BV206">
        <v>24.54</v>
      </c>
      <c r="BW206">
        <v>24.54</v>
      </c>
      <c r="BX206">
        <v>24.54</v>
      </c>
      <c r="BY206">
        <v>24.54</v>
      </c>
      <c r="BZ206">
        <v>24.54</v>
      </c>
      <c r="CA206">
        <v>23.69</v>
      </c>
      <c r="CB206">
        <v>16.809999999999999</v>
      </c>
      <c r="CC206">
        <v>16.809999999999999</v>
      </c>
      <c r="CD206">
        <v>16.809999999999999</v>
      </c>
      <c r="CE206">
        <v>16.809999999999999</v>
      </c>
      <c r="CF206">
        <v>16.809999999999999</v>
      </c>
      <c r="CG206">
        <v>16.809999999999999</v>
      </c>
      <c r="CH206">
        <v>16.809999999999999</v>
      </c>
      <c r="CI206">
        <v>16.809999999999999</v>
      </c>
      <c r="CJ206">
        <v>16.809999999999999</v>
      </c>
      <c r="CK206">
        <v>16.809999999999999</v>
      </c>
      <c r="CL206">
        <v>16.809999999999999</v>
      </c>
      <c r="CM206">
        <v>16.809999999999999</v>
      </c>
      <c r="CN206">
        <v>16.809999999999999</v>
      </c>
      <c r="CO206">
        <v>16.809999999999999</v>
      </c>
      <c r="CP206">
        <v>16.809999999999999</v>
      </c>
      <c r="CQ206">
        <v>16.809999999999999</v>
      </c>
      <c r="CR206">
        <v>16.809999999999999</v>
      </c>
      <c r="CS206">
        <v>16.809999999999999</v>
      </c>
      <c r="CT206">
        <v>16.809999999999999</v>
      </c>
      <c r="CU206">
        <v>16.809999999999999</v>
      </c>
      <c r="CV206">
        <v>16.809999999999999</v>
      </c>
      <c r="CW206">
        <v>16.809999999999999</v>
      </c>
      <c r="CX206">
        <v>16.809999999999999</v>
      </c>
      <c r="CY206">
        <v>0</v>
      </c>
      <c r="CZ206">
        <v>0</v>
      </c>
      <c r="DA206">
        <v>0</v>
      </c>
      <c r="DB206">
        <v>0</v>
      </c>
      <c r="DC206">
        <v>0</v>
      </c>
      <c r="DD206">
        <v>0</v>
      </c>
      <c r="DE206">
        <v>0</v>
      </c>
      <c r="DF206">
        <v>0</v>
      </c>
      <c r="DG206">
        <v>0</v>
      </c>
      <c r="DH206">
        <v>0</v>
      </c>
      <c r="DI206">
        <v>0</v>
      </c>
      <c r="DJ206">
        <v>0</v>
      </c>
      <c r="DK206">
        <v>0</v>
      </c>
      <c r="DL206">
        <v>0</v>
      </c>
      <c r="DM206">
        <v>0</v>
      </c>
      <c r="DN206">
        <v>21.05</v>
      </c>
      <c r="DO206">
        <v>21.05</v>
      </c>
      <c r="DP206">
        <v>21.05</v>
      </c>
      <c r="DQ206"/>
      <c r="DR206" s="71" t="s">
        <v>101</v>
      </c>
      <c r="EB206" s="23"/>
      <c r="EK206" s="59"/>
      <c r="EL206" s="59"/>
      <c r="EM206" s="59"/>
      <c r="EN206" s="59"/>
      <c r="EO206" s="59"/>
      <c r="EP206" s="59"/>
    </row>
    <row r="207" spans="1:146" s="58" customFormat="1" x14ac:dyDescent="0.5">
      <c r="A207">
        <v>90686</v>
      </c>
      <c r="B207" s="26" t="s">
        <v>312</v>
      </c>
      <c r="C207" s="38" t="s">
        <v>144</v>
      </c>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v>15.77</v>
      </c>
      <c r="BE207">
        <v>15.77</v>
      </c>
      <c r="BF207">
        <v>15.77</v>
      </c>
      <c r="BG207">
        <v>15.77</v>
      </c>
      <c r="BH207">
        <v>15.77</v>
      </c>
      <c r="BI207">
        <v>15.77</v>
      </c>
      <c r="BJ207">
        <v>15.77</v>
      </c>
      <c r="BK207">
        <v>15.77</v>
      </c>
      <c r="BL207">
        <v>15.77</v>
      </c>
      <c r="BM207">
        <v>15.77</v>
      </c>
      <c r="BN207">
        <v>23.32</v>
      </c>
      <c r="BO207">
        <v>23.32</v>
      </c>
      <c r="BP207">
        <v>23.32</v>
      </c>
      <c r="BQ207">
        <v>23.32</v>
      </c>
      <c r="BR207">
        <v>23.32</v>
      </c>
      <c r="BS207">
        <v>23.32</v>
      </c>
      <c r="BT207">
        <v>23.32</v>
      </c>
      <c r="BU207">
        <v>23.32</v>
      </c>
      <c r="BV207">
        <v>23.32</v>
      </c>
      <c r="BW207">
        <v>23.32</v>
      </c>
      <c r="BX207">
        <v>23.32</v>
      </c>
      <c r="BY207">
        <v>23.32</v>
      </c>
      <c r="BZ207">
        <v>23.32</v>
      </c>
      <c r="CA207">
        <v>23.16</v>
      </c>
      <c r="CB207">
        <v>16.809999999999999</v>
      </c>
      <c r="CC207">
        <v>16.809999999999999</v>
      </c>
      <c r="CD207">
        <v>16.809999999999999</v>
      </c>
      <c r="CE207">
        <v>16.809999999999999</v>
      </c>
      <c r="CF207">
        <v>16.809999999999999</v>
      </c>
      <c r="CG207">
        <v>16.809999999999999</v>
      </c>
      <c r="CH207">
        <v>16.809999999999999</v>
      </c>
      <c r="CI207">
        <v>16.809999999999999</v>
      </c>
      <c r="CJ207">
        <v>16.809999999999999</v>
      </c>
      <c r="CK207">
        <v>16.809999999999999</v>
      </c>
      <c r="CL207">
        <v>16.809999999999999</v>
      </c>
      <c r="CM207">
        <v>16.809999999999999</v>
      </c>
      <c r="CN207">
        <v>16.809999999999999</v>
      </c>
      <c r="CO207">
        <v>16.809999999999999</v>
      </c>
      <c r="CP207">
        <v>16.809999999999999</v>
      </c>
      <c r="CQ207">
        <v>16.809999999999999</v>
      </c>
      <c r="CR207">
        <v>16.809999999999999</v>
      </c>
      <c r="CS207">
        <v>16.809999999999999</v>
      </c>
      <c r="CT207">
        <v>16.809999999999999</v>
      </c>
      <c r="CU207">
        <v>16.809999999999999</v>
      </c>
      <c r="CV207">
        <v>16.809999999999999</v>
      </c>
      <c r="CW207">
        <v>16.809999999999999</v>
      </c>
      <c r="CX207">
        <v>16.809999999999999</v>
      </c>
      <c r="CY207">
        <v>18.53</v>
      </c>
      <c r="CZ207">
        <v>18.53</v>
      </c>
      <c r="DA207">
        <v>18.53</v>
      </c>
      <c r="DB207">
        <v>18.53</v>
      </c>
      <c r="DC207">
        <v>18.53</v>
      </c>
      <c r="DD207">
        <v>18.53</v>
      </c>
      <c r="DE207">
        <v>18.53</v>
      </c>
      <c r="DF207">
        <v>18.53</v>
      </c>
      <c r="DG207">
        <v>18.53</v>
      </c>
      <c r="DH207">
        <v>18.53</v>
      </c>
      <c r="DI207">
        <v>18.53</v>
      </c>
      <c r="DJ207">
        <v>18.53</v>
      </c>
      <c r="DK207">
        <v>15.13</v>
      </c>
      <c r="DL207">
        <v>15.13</v>
      </c>
      <c r="DM207">
        <v>15.13</v>
      </c>
      <c r="DN207">
        <v>0</v>
      </c>
      <c r="DO207">
        <v>0</v>
      </c>
      <c r="DP207">
        <v>0</v>
      </c>
      <c r="DQ207"/>
      <c r="DR207" s="71" t="s">
        <v>101</v>
      </c>
      <c r="EB207" s="23"/>
      <c r="EK207" s="59"/>
      <c r="EL207" s="59"/>
      <c r="EM207" s="59"/>
      <c r="EN207" s="59"/>
      <c r="EO207" s="59"/>
      <c r="EP207" s="59"/>
    </row>
    <row r="208" spans="1:146" s="58" customFormat="1" x14ac:dyDescent="0.5">
      <c r="A208">
        <v>90686</v>
      </c>
      <c r="B208" s="26" t="s">
        <v>145</v>
      </c>
      <c r="C208" s="38" t="s">
        <v>146</v>
      </c>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v>11.29</v>
      </c>
      <c r="BE208">
        <v>11.29</v>
      </c>
      <c r="BF208">
        <v>11.29</v>
      </c>
      <c r="BG208">
        <v>11.29</v>
      </c>
      <c r="BH208">
        <v>11.29</v>
      </c>
      <c r="BI208">
        <v>11.29</v>
      </c>
      <c r="BJ208">
        <v>11.29</v>
      </c>
      <c r="BK208">
        <v>11.29</v>
      </c>
      <c r="BL208">
        <v>11.29</v>
      </c>
      <c r="BM208">
        <v>11.29</v>
      </c>
      <c r="BN208">
        <v>17.100000000000001</v>
      </c>
      <c r="BO208">
        <v>17.100000000000001</v>
      </c>
      <c r="BP208">
        <v>17.100000000000001</v>
      </c>
      <c r="BQ208">
        <v>17.100000000000001</v>
      </c>
      <c r="BR208">
        <v>17.100000000000001</v>
      </c>
      <c r="BS208">
        <v>17.100000000000001</v>
      </c>
      <c r="BT208">
        <v>17.100000000000001</v>
      </c>
      <c r="BU208">
        <v>17.100000000000001</v>
      </c>
      <c r="BV208">
        <v>17.100000000000001</v>
      </c>
      <c r="BW208">
        <v>17.100000000000001</v>
      </c>
      <c r="BX208">
        <v>17.100000000000001</v>
      </c>
      <c r="BY208">
        <v>17.100000000000001</v>
      </c>
      <c r="BZ208">
        <v>17.100000000000001</v>
      </c>
      <c r="CA208">
        <v>16.61</v>
      </c>
      <c r="CB208">
        <v>16.809999999999999</v>
      </c>
      <c r="CC208">
        <v>16.809999999999999</v>
      </c>
      <c r="CD208">
        <v>16.809999999999999</v>
      </c>
      <c r="CE208">
        <v>16.809999999999999</v>
      </c>
      <c r="CF208">
        <v>16.809999999999999</v>
      </c>
      <c r="CG208">
        <v>16.809999999999999</v>
      </c>
      <c r="CH208">
        <v>16.809999999999999</v>
      </c>
      <c r="CI208">
        <v>16.809999999999999</v>
      </c>
      <c r="CJ208">
        <v>16.809999999999999</v>
      </c>
      <c r="CK208">
        <v>16.809999999999999</v>
      </c>
      <c r="CL208">
        <v>16.809999999999999</v>
      </c>
      <c r="CM208">
        <v>16.809999999999999</v>
      </c>
      <c r="CN208">
        <v>16.809999999999999</v>
      </c>
      <c r="CO208">
        <v>16.809999999999999</v>
      </c>
      <c r="CP208">
        <v>16.809999999999999</v>
      </c>
      <c r="CQ208">
        <v>16.809999999999999</v>
      </c>
      <c r="CR208">
        <v>16.809999999999999</v>
      </c>
      <c r="CS208">
        <v>16.809999999999999</v>
      </c>
      <c r="CT208">
        <v>16.809999999999999</v>
      </c>
      <c r="CU208">
        <v>16.809999999999999</v>
      </c>
      <c r="CV208">
        <v>16.809999999999999</v>
      </c>
      <c r="CW208">
        <v>16.809999999999999</v>
      </c>
      <c r="CX208">
        <v>16.809999999999999</v>
      </c>
      <c r="CY208">
        <v>15.13</v>
      </c>
      <c r="CZ208">
        <v>15.13</v>
      </c>
      <c r="DA208">
        <v>15.13</v>
      </c>
      <c r="DB208">
        <v>15.13</v>
      </c>
      <c r="DC208">
        <v>15.13</v>
      </c>
      <c r="DD208">
        <v>15.13</v>
      </c>
      <c r="DE208">
        <v>15.13</v>
      </c>
      <c r="DF208">
        <v>15.13</v>
      </c>
      <c r="DG208">
        <v>15.13</v>
      </c>
      <c r="DH208">
        <v>15.13</v>
      </c>
      <c r="DI208">
        <v>15.13</v>
      </c>
      <c r="DJ208">
        <v>15.13</v>
      </c>
      <c r="DK208">
        <v>15.13</v>
      </c>
      <c r="DL208">
        <v>15.13</v>
      </c>
      <c r="DM208">
        <v>15.13</v>
      </c>
      <c r="DN208">
        <v>0</v>
      </c>
      <c r="DO208">
        <v>0</v>
      </c>
      <c r="DP208">
        <v>0</v>
      </c>
      <c r="DQ208"/>
      <c r="DR208" s="71" t="s">
        <v>101</v>
      </c>
      <c r="EB208" s="23"/>
      <c r="EK208" s="59"/>
      <c r="EL208" s="59"/>
      <c r="EM208" s="59"/>
      <c r="EN208" s="59"/>
      <c r="EO208" s="59"/>
      <c r="EP208" s="59"/>
    </row>
    <row r="209" spans="1:146" s="58" customFormat="1" x14ac:dyDescent="0.5">
      <c r="A209">
        <v>90688</v>
      </c>
      <c r="B209" s="26" t="s">
        <v>313</v>
      </c>
      <c r="C209" s="38" t="s">
        <v>147</v>
      </c>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v>7.7</v>
      </c>
      <c r="AQ209">
        <v>7.7</v>
      </c>
      <c r="AR209">
        <v>7.7</v>
      </c>
      <c r="AS209">
        <v>7.7</v>
      </c>
      <c r="AT209">
        <v>7.7</v>
      </c>
      <c r="AU209">
        <v>15.02</v>
      </c>
      <c r="AV209">
        <v>15.02</v>
      </c>
      <c r="AW209">
        <v>15.02</v>
      </c>
      <c r="AX209">
        <v>15.02</v>
      </c>
      <c r="AY209">
        <v>15.02</v>
      </c>
      <c r="AZ209">
        <v>15.02</v>
      </c>
      <c r="BA209">
        <v>15.02</v>
      </c>
      <c r="BB209">
        <v>15.02</v>
      </c>
      <c r="BC209">
        <v>15.02</v>
      </c>
      <c r="BD209">
        <v>15.02</v>
      </c>
      <c r="BE209">
        <v>15.02</v>
      </c>
      <c r="BF209">
        <v>15.02</v>
      </c>
      <c r="BG209">
        <v>15.02</v>
      </c>
      <c r="BH209">
        <v>15.02</v>
      </c>
      <c r="BI209">
        <v>15.02</v>
      </c>
      <c r="BJ209">
        <v>15.02</v>
      </c>
      <c r="BK209">
        <v>15.02</v>
      </c>
      <c r="BL209">
        <v>15.02</v>
      </c>
      <c r="BM209">
        <v>15.02</v>
      </c>
      <c r="BN209">
        <v>18.27</v>
      </c>
      <c r="BO209">
        <v>18.27</v>
      </c>
      <c r="BP209">
        <v>18.27</v>
      </c>
      <c r="BQ209">
        <v>18.27</v>
      </c>
      <c r="BR209">
        <v>18.27</v>
      </c>
      <c r="BS209">
        <v>18.27</v>
      </c>
      <c r="BT209">
        <v>18.27</v>
      </c>
      <c r="BU209">
        <v>18.27</v>
      </c>
      <c r="BV209">
        <v>18.27</v>
      </c>
      <c r="BW209">
        <v>18.27</v>
      </c>
      <c r="BX209">
        <v>18.27</v>
      </c>
      <c r="BY209">
        <v>18.27</v>
      </c>
      <c r="BZ209">
        <v>18.27</v>
      </c>
      <c r="CA209">
        <v>16.809999999999999</v>
      </c>
      <c r="CB209">
        <v>16.61</v>
      </c>
      <c r="CC209">
        <v>16.61</v>
      </c>
      <c r="CD209">
        <v>16.61</v>
      </c>
      <c r="CE209">
        <v>16.61</v>
      </c>
      <c r="CF209">
        <v>16.61</v>
      </c>
      <c r="CG209">
        <v>16.61</v>
      </c>
      <c r="CH209">
        <v>16.61</v>
      </c>
      <c r="CI209">
        <v>16.61</v>
      </c>
      <c r="CJ209">
        <v>16.61</v>
      </c>
      <c r="CK209">
        <v>16.61</v>
      </c>
      <c r="CL209">
        <v>16.61</v>
      </c>
      <c r="CM209">
        <v>16.61</v>
      </c>
      <c r="CN209">
        <v>16.61</v>
      </c>
      <c r="CO209">
        <v>16.61</v>
      </c>
      <c r="CP209">
        <v>16.61</v>
      </c>
      <c r="CQ209">
        <v>16.61</v>
      </c>
      <c r="CR209">
        <v>16.61</v>
      </c>
      <c r="CS209">
        <v>16.61</v>
      </c>
      <c r="CT209">
        <v>16.61</v>
      </c>
      <c r="CU209">
        <v>16.61</v>
      </c>
      <c r="CV209">
        <v>16.61</v>
      </c>
      <c r="CW209">
        <v>16.61</v>
      </c>
      <c r="CX209">
        <v>16.61</v>
      </c>
      <c r="CY209">
        <v>16.62</v>
      </c>
      <c r="CZ209">
        <v>16.62</v>
      </c>
      <c r="DA209">
        <v>16.62</v>
      </c>
      <c r="DB209">
        <v>16.62</v>
      </c>
      <c r="DC209">
        <v>16.62</v>
      </c>
      <c r="DD209">
        <v>16.62</v>
      </c>
      <c r="DE209">
        <v>16.62</v>
      </c>
      <c r="DF209">
        <v>16.62</v>
      </c>
      <c r="DG209">
        <v>16.62</v>
      </c>
      <c r="DH209">
        <v>16.62</v>
      </c>
      <c r="DI209">
        <v>16.62</v>
      </c>
      <c r="DJ209">
        <v>16.62</v>
      </c>
      <c r="DK209">
        <v>15.34</v>
      </c>
      <c r="DL209">
        <v>15.34</v>
      </c>
      <c r="DM209">
        <v>15.34</v>
      </c>
      <c r="DN209">
        <v>15.34</v>
      </c>
      <c r="DO209">
        <v>15.34</v>
      </c>
      <c r="DP209">
        <v>15.34</v>
      </c>
      <c r="DQ209"/>
      <c r="DR209" s="71" t="s">
        <v>101</v>
      </c>
      <c r="EB209" s="23"/>
      <c r="EK209" s="59"/>
      <c r="EL209" s="59"/>
      <c r="EM209" s="59"/>
      <c r="EN209" s="59"/>
      <c r="EO209" s="59"/>
      <c r="EP209" s="59"/>
    </row>
    <row r="210" spans="1:146" s="58" customFormat="1" x14ac:dyDescent="0.5">
      <c r="A210">
        <v>90672</v>
      </c>
      <c r="B210" s="26" t="s">
        <v>314</v>
      </c>
      <c r="C210" s="38" t="s">
        <v>148</v>
      </c>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v>20.79</v>
      </c>
      <c r="CZ210">
        <v>20.79</v>
      </c>
      <c r="DA210">
        <v>20.79</v>
      </c>
      <c r="DB210">
        <v>20.79</v>
      </c>
      <c r="DC210">
        <v>20.79</v>
      </c>
      <c r="DD210">
        <v>20.79</v>
      </c>
      <c r="DE210">
        <v>20.79</v>
      </c>
      <c r="DF210">
        <v>20.79</v>
      </c>
      <c r="DG210">
        <v>20.79</v>
      </c>
      <c r="DH210">
        <v>20.79</v>
      </c>
      <c r="DI210">
        <v>20.79</v>
      </c>
      <c r="DJ210">
        <v>20.79</v>
      </c>
      <c r="DK210">
        <v>21.05</v>
      </c>
      <c r="DL210">
        <v>21.05</v>
      </c>
      <c r="DM210">
        <v>21.05</v>
      </c>
      <c r="DN210">
        <v>21.05</v>
      </c>
      <c r="DO210">
        <v>21.05</v>
      </c>
      <c r="DP210">
        <v>21.05</v>
      </c>
      <c r="DQ210"/>
      <c r="DR210" s="71"/>
      <c r="EB210" s="23"/>
      <c r="EK210" s="59"/>
      <c r="EL210" s="59"/>
      <c r="EM210" s="59"/>
      <c r="EN210" s="59"/>
      <c r="EO210" s="59"/>
      <c r="EP210" s="59"/>
    </row>
    <row r="211" spans="1:146" s="58" customFormat="1" x14ac:dyDescent="0.5">
      <c r="A211">
        <v>90674</v>
      </c>
      <c r="B211" t="s">
        <v>75</v>
      </c>
      <c r="C211" s="38" t="s">
        <v>149</v>
      </c>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v>17.420000000000002</v>
      </c>
      <c r="DO211">
        <v>17.420000000000002</v>
      </c>
      <c r="DP211">
        <v>17.420000000000002</v>
      </c>
      <c r="DQ211"/>
      <c r="DR211" s="71"/>
      <c r="EB211" s="23"/>
      <c r="EK211" s="59"/>
      <c r="EL211" s="59"/>
      <c r="EM211" s="59"/>
      <c r="EN211" s="59"/>
      <c r="EO211" s="59"/>
      <c r="EP211" s="59"/>
    </row>
    <row r="212" spans="1:146" s="58" customFormat="1" x14ac:dyDescent="0.5">
      <c r="A212" t="s">
        <v>338</v>
      </c>
      <c r="B212"/>
      <c r="C212"/>
      <c r="D212" s="54" t="s">
        <v>339</v>
      </c>
      <c r="E212"/>
      <c r="F212"/>
      <c r="G212"/>
      <c r="H212"/>
      <c r="I212"/>
      <c r="J212"/>
      <c r="K212"/>
      <c r="L212"/>
      <c r="M212" s="54" t="s">
        <v>339</v>
      </c>
      <c r="N212"/>
      <c r="O212"/>
      <c r="P212"/>
      <c r="Q212"/>
      <c r="R212"/>
      <c r="S212" s="54" t="s">
        <v>339</v>
      </c>
      <c r="T212"/>
      <c r="U212"/>
      <c r="V212"/>
      <c r="W212"/>
      <c r="X212"/>
      <c r="Y212" s="54" t="s">
        <v>339</v>
      </c>
      <c r="Z212"/>
      <c r="AA212"/>
      <c r="AB212"/>
      <c r="AC212"/>
      <c r="AD212"/>
      <c r="AE212"/>
      <c r="AF212"/>
      <c r="AG212"/>
      <c r="AH212"/>
      <c r="AI212" s="54" t="s">
        <v>339</v>
      </c>
      <c r="AJ212"/>
      <c r="AK212"/>
      <c r="AL212"/>
      <c r="AM212"/>
      <c r="AN212"/>
      <c r="AO212"/>
      <c r="AP212"/>
      <c r="AQ212"/>
      <c r="AR212" s="54" t="s">
        <v>339</v>
      </c>
      <c r="AS212"/>
      <c r="AT212"/>
      <c r="AU212"/>
      <c r="AV212"/>
      <c r="AW212"/>
      <c r="AX212"/>
      <c r="AY212"/>
      <c r="AZ212"/>
      <c r="BA212"/>
      <c r="BB212"/>
      <c r="BC212" s="54" t="s">
        <v>339</v>
      </c>
      <c r="BD212"/>
      <c r="BE212"/>
      <c r="BF212"/>
      <c r="BG212"/>
      <c r="BH212"/>
      <c r="BI212"/>
      <c r="BJ212"/>
      <c r="BK212"/>
      <c r="BL212"/>
      <c r="BM212"/>
      <c r="BN212" s="54" t="s">
        <v>339</v>
      </c>
      <c r="BO212"/>
      <c r="BP212"/>
      <c r="BQ212"/>
      <c r="BR212"/>
      <c r="BS212"/>
      <c r="BT212"/>
      <c r="BU212"/>
      <c r="BV212"/>
      <c r="BW212"/>
      <c r="BX212" s="54" t="s">
        <v>339</v>
      </c>
      <c r="BY212"/>
      <c r="BZ212"/>
      <c r="CA212"/>
      <c r="CB212"/>
      <c r="CC212"/>
      <c r="CD212"/>
      <c r="CE212"/>
      <c r="CF212"/>
      <c r="CG212" s="54" t="s">
        <v>339</v>
      </c>
      <c r="CH212"/>
      <c r="CI212"/>
      <c r="CJ212"/>
      <c r="CK212"/>
      <c r="CL212"/>
      <c r="CM212"/>
      <c r="CN212"/>
      <c r="CO212"/>
      <c r="CP212"/>
      <c r="CQ212"/>
      <c r="CR212" s="54" t="s">
        <v>339</v>
      </c>
      <c r="CS212"/>
      <c r="CT212"/>
      <c r="CU212"/>
      <c r="CV212"/>
      <c r="CW212"/>
      <c r="CX212"/>
      <c r="CY212" s="54" t="s">
        <v>339</v>
      </c>
      <c r="CZ212"/>
      <c r="DA212"/>
      <c r="DB212"/>
      <c r="DC212"/>
      <c r="DD212" s="54" t="s">
        <v>339</v>
      </c>
      <c r="DE212"/>
      <c r="DF212"/>
      <c r="DG212"/>
      <c r="DH212"/>
      <c r="DI212"/>
      <c r="DJ212"/>
      <c r="DK212"/>
      <c r="DL212"/>
      <c r="DM212"/>
      <c r="DN212"/>
      <c r="DO212"/>
      <c r="DP212"/>
      <c r="DQ212"/>
      <c r="DR212"/>
      <c r="EB212" s="23"/>
      <c r="EK212" s="59"/>
      <c r="EL212" s="59"/>
      <c r="EM212" s="59"/>
      <c r="EN212" s="59"/>
      <c r="EO212" s="59"/>
      <c r="EP212" s="59"/>
    </row>
    <row r="213" spans="1:146" s="58" customFormat="1" x14ac:dyDescent="0.5">
      <c r="A213"/>
      <c r="B213"/>
      <c r="C213" s="18" t="s">
        <v>98</v>
      </c>
      <c r="D213" s="28">
        <v>40299</v>
      </c>
      <c r="E213" s="28">
        <v>40330</v>
      </c>
      <c r="F213" s="28">
        <v>40360</v>
      </c>
      <c r="G213" s="28">
        <v>40391</v>
      </c>
      <c r="H213" s="28">
        <v>40422</v>
      </c>
      <c r="I213" s="28">
        <v>40452</v>
      </c>
      <c r="J213" s="28">
        <v>40483</v>
      </c>
      <c r="K213" s="28">
        <v>40513</v>
      </c>
      <c r="L213" s="28">
        <v>40544</v>
      </c>
      <c r="M213" s="28">
        <v>40575</v>
      </c>
      <c r="N213" s="28">
        <v>40603</v>
      </c>
      <c r="O213" s="28">
        <v>40634</v>
      </c>
      <c r="P213" s="28">
        <v>40664</v>
      </c>
      <c r="Q213" s="28">
        <v>40695</v>
      </c>
      <c r="R213" s="28">
        <v>40725</v>
      </c>
      <c r="S213" s="28">
        <v>40756</v>
      </c>
      <c r="T213" s="28">
        <f t="shared" ref="T213:CE213" si="61">+T11</f>
        <v>40787</v>
      </c>
      <c r="U213" s="28">
        <f t="shared" si="61"/>
        <v>40817</v>
      </c>
      <c r="V213" s="28">
        <f t="shared" si="61"/>
        <v>40848</v>
      </c>
      <c r="W213" s="28">
        <f t="shared" si="61"/>
        <v>40878</v>
      </c>
      <c r="X213" s="28">
        <f t="shared" si="61"/>
        <v>40909</v>
      </c>
      <c r="Y213" s="28">
        <f t="shared" si="61"/>
        <v>40940</v>
      </c>
      <c r="Z213" s="28">
        <f t="shared" si="61"/>
        <v>40969</v>
      </c>
      <c r="AA213" s="28">
        <f t="shared" si="61"/>
        <v>41000</v>
      </c>
      <c r="AB213" s="28">
        <f t="shared" si="61"/>
        <v>41030</v>
      </c>
      <c r="AC213" s="28">
        <f t="shared" si="61"/>
        <v>41061</v>
      </c>
      <c r="AD213" s="28">
        <f t="shared" si="61"/>
        <v>41091</v>
      </c>
      <c r="AE213" s="28">
        <f t="shared" si="61"/>
        <v>41122</v>
      </c>
      <c r="AF213" s="28">
        <f t="shared" si="61"/>
        <v>41153</v>
      </c>
      <c r="AG213" s="28">
        <f t="shared" si="61"/>
        <v>41183</v>
      </c>
      <c r="AH213" s="28">
        <f t="shared" si="61"/>
        <v>41214</v>
      </c>
      <c r="AI213" s="28">
        <f t="shared" si="61"/>
        <v>41244</v>
      </c>
      <c r="AJ213" s="28">
        <f t="shared" si="61"/>
        <v>41275</v>
      </c>
      <c r="AK213" s="28">
        <f t="shared" si="61"/>
        <v>41306</v>
      </c>
      <c r="AL213" s="28">
        <f t="shared" si="61"/>
        <v>41334</v>
      </c>
      <c r="AM213" s="28">
        <f t="shared" si="61"/>
        <v>41365</v>
      </c>
      <c r="AN213" s="28">
        <f t="shared" si="61"/>
        <v>41395</v>
      </c>
      <c r="AO213" s="28">
        <f t="shared" si="61"/>
        <v>41426</v>
      </c>
      <c r="AP213" s="28">
        <f t="shared" si="61"/>
        <v>41456</v>
      </c>
      <c r="AQ213" s="28">
        <f t="shared" si="61"/>
        <v>41487</v>
      </c>
      <c r="AR213" s="28">
        <f t="shared" si="61"/>
        <v>41518</v>
      </c>
      <c r="AS213" s="28">
        <f t="shared" si="61"/>
        <v>41548</v>
      </c>
      <c r="AT213" s="28">
        <f t="shared" si="61"/>
        <v>41579</v>
      </c>
      <c r="AU213" s="28">
        <f t="shared" si="61"/>
        <v>41609</v>
      </c>
      <c r="AV213" s="28">
        <f t="shared" si="61"/>
        <v>41640</v>
      </c>
      <c r="AW213" s="28">
        <f t="shared" si="61"/>
        <v>41671</v>
      </c>
      <c r="AX213" s="28">
        <f t="shared" si="61"/>
        <v>41699</v>
      </c>
      <c r="AY213" s="28">
        <f t="shared" si="61"/>
        <v>41730</v>
      </c>
      <c r="AZ213" s="28">
        <f t="shared" si="61"/>
        <v>41760</v>
      </c>
      <c r="BA213" s="28">
        <f t="shared" si="61"/>
        <v>41791</v>
      </c>
      <c r="BB213" s="28">
        <f t="shared" si="61"/>
        <v>41834</v>
      </c>
      <c r="BC213" s="28">
        <f t="shared" si="61"/>
        <v>41852</v>
      </c>
      <c r="BD213" s="28">
        <f t="shared" si="61"/>
        <v>41883</v>
      </c>
      <c r="BE213" s="28">
        <f t="shared" si="61"/>
        <v>41913</v>
      </c>
      <c r="BF213" s="28">
        <f t="shared" si="61"/>
        <v>41944</v>
      </c>
      <c r="BG213" s="28">
        <f t="shared" si="61"/>
        <v>41974</v>
      </c>
      <c r="BH213" s="28">
        <f t="shared" si="61"/>
        <v>42005</v>
      </c>
      <c r="BI213" s="28">
        <f t="shared" si="61"/>
        <v>42036</v>
      </c>
      <c r="BJ213" s="28">
        <f t="shared" si="61"/>
        <v>42064</v>
      </c>
      <c r="BK213" s="28">
        <f t="shared" si="61"/>
        <v>42095</v>
      </c>
      <c r="BL213" s="28">
        <f t="shared" si="61"/>
        <v>42125</v>
      </c>
      <c r="BM213" s="28">
        <f t="shared" si="61"/>
        <v>42156</v>
      </c>
      <c r="BN213" s="28">
        <f t="shared" si="61"/>
        <v>42200</v>
      </c>
      <c r="BO213" s="28">
        <f t="shared" si="61"/>
        <v>42217</v>
      </c>
      <c r="BP213" s="28">
        <f t="shared" si="61"/>
        <v>42217</v>
      </c>
      <c r="BQ213" s="28">
        <f t="shared" si="61"/>
        <v>42248</v>
      </c>
      <c r="BR213" s="28">
        <f t="shared" si="61"/>
        <v>42278</v>
      </c>
      <c r="BS213" s="28">
        <f t="shared" si="61"/>
        <v>42309</v>
      </c>
      <c r="BT213" s="28">
        <f t="shared" si="61"/>
        <v>42339</v>
      </c>
      <c r="BU213" s="28">
        <f t="shared" si="61"/>
        <v>42370</v>
      </c>
      <c r="BV213" s="28">
        <f t="shared" si="61"/>
        <v>42401</v>
      </c>
      <c r="BW213" s="28">
        <f t="shared" si="61"/>
        <v>42430</v>
      </c>
      <c r="BX213" s="28">
        <f t="shared" si="61"/>
        <v>42461</v>
      </c>
      <c r="BY213" s="28">
        <f t="shared" si="61"/>
        <v>42491</v>
      </c>
      <c r="BZ213" s="28">
        <f t="shared" si="61"/>
        <v>42522</v>
      </c>
      <c r="CA213" s="28">
        <f t="shared" si="61"/>
        <v>42552</v>
      </c>
      <c r="CB213" s="28">
        <f t="shared" si="61"/>
        <v>42583</v>
      </c>
      <c r="CC213" s="28">
        <f t="shared" si="61"/>
        <v>42614</v>
      </c>
      <c r="CD213" s="28">
        <f t="shared" si="61"/>
        <v>42644</v>
      </c>
      <c r="CE213" s="28">
        <f t="shared" si="61"/>
        <v>42675</v>
      </c>
      <c r="CF213" s="28">
        <f t="shared" ref="CF213:DN213" si="62">+CF11</f>
        <v>42705</v>
      </c>
      <c r="CG213" s="28">
        <f t="shared" si="62"/>
        <v>42736</v>
      </c>
      <c r="CH213" s="28">
        <f t="shared" si="62"/>
        <v>42767</v>
      </c>
      <c r="CI213" s="28">
        <f t="shared" si="62"/>
        <v>42795</v>
      </c>
      <c r="CJ213" s="28">
        <f t="shared" si="62"/>
        <v>42826</v>
      </c>
      <c r="CK213" s="28">
        <f t="shared" si="62"/>
        <v>42856</v>
      </c>
      <c r="CL213" s="28">
        <f t="shared" si="62"/>
        <v>42887</v>
      </c>
      <c r="CM213" s="28">
        <f t="shared" si="62"/>
        <v>42917</v>
      </c>
      <c r="CN213" s="28">
        <f t="shared" si="62"/>
        <v>42948</v>
      </c>
      <c r="CO213" s="28">
        <f t="shared" si="62"/>
        <v>42979</v>
      </c>
      <c r="CP213" s="28">
        <f t="shared" si="62"/>
        <v>43009</v>
      </c>
      <c r="CQ213" s="28">
        <f t="shared" si="62"/>
        <v>43040</v>
      </c>
      <c r="CR213" s="28">
        <f t="shared" si="62"/>
        <v>43070</v>
      </c>
      <c r="CS213" s="28">
        <f t="shared" si="62"/>
        <v>43101</v>
      </c>
      <c r="CT213" s="28">
        <f t="shared" si="62"/>
        <v>43132</v>
      </c>
      <c r="CU213" s="28">
        <f t="shared" si="62"/>
        <v>43160</v>
      </c>
      <c r="CV213" s="28">
        <f t="shared" si="62"/>
        <v>43191</v>
      </c>
      <c r="CW213" s="28">
        <f t="shared" si="62"/>
        <v>43221</v>
      </c>
      <c r="CX213" s="28">
        <f t="shared" si="62"/>
        <v>43252</v>
      </c>
      <c r="CY213" s="28">
        <f t="shared" si="62"/>
        <v>43282</v>
      </c>
      <c r="CZ213" s="28">
        <f t="shared" si="62"/>
        <v>43313</v>
      </c>
      <c r="DA213" s="28">
        <f t="shared" si="62"/>
        <v>43344</v>
      </c>
      <c r="DB213" s="28">
        <f t="shared" si="62"/>
        <v>43374</v>
      </c>
      <c r="DC213" s="28">
        <f t="shared" si="62"/>
        <v>43405</v>
      </c>
      <c r="DD213" s="28">
        <f t="shared" si="62"/>
        <v>43435</v>
      </c>
      <c r="DE213" s="28">
        <f t="shared" si="62"/>
        <v>43466</v>
      </c>
      <c r="DF213" s="28">
        <f t="shared" si="62"/>
        <v>43497</v>
      </c>
      <c r="DG213" s="28">
        <f t="shared" si="62"/>
        <v>43525</v>
      </c>
      <c r="DH213" s="28">
        <f t="shared" si="62"/>
        <v>43556</v>
      </c>
      <c r="DI213" s="28">
        <f t="shared" si="62"/>
        <v>43586</v>
      </c>
      <c r="DJ213" s="28">
        <f t="shared" si="62"/>
        <v>43617</v>
      </c>
      <c r="DK213" s="28">
        <f t="shared" si="62"/>
        <v>43647</v>
      </c>
      <c r="DL213" s="28">
        <f t="shared" si="62"/>
        <v>43678</v>
      </c>
      <c r="DM213" s="28">
        <f t="shared" si="62"/>
        <v>43709</v>
      </c>
      <c r="DN213" s="28">
        <f t="shared" si="62"/>
        <v>43739</v>
      </c>
      <c r="DO213" s="28">
        <f>+DO11</f>
        <v>43770</v>
      </c>
      <c r="DP213" s="28">
        <f>+DP11</f>
        <v>43800</v>
      </c>
      <c r="DQ213"/>
      <c r="DR213" s="57" t="s">
        <v>77</v>
      </c>
      <c r="EB213" s="23"/>
      <c r="EK213" s="59"/>
      <c r="EL213" s="59"/>
      <c r="EM213" s="59"/>
      <c r="EN213" s="59"/>
      <c r="EO213" s="59"/>
      <c r="EP213" s="59"/>
    </row>
    <row r="214" spans="1:146" s="58" customFormat="1" x14ac:dyDescent="0.5">
      <c r="A214">
        <v>90700</v>
      </c>
      <c r="B214" t="s">
        <v>17</v>
      </c>
      <c r="C214" s="38" t="s">
        <v>100</v>
      </c>
      <c r="D214" s="19">
        <f t="shared" ref="D214:BO217" si="63">+D12*D166</f>
        <v>214408.80000000002</v>
      </c>
      <c r="E214" s="19">
        <f t="shared" si="63"/>
        <v>205562.40000000002</v>
      </c>
      <c r="F214" s="19">
        <f t="shared" si="63"/>
        <v>259804.80000000002</v>
      </c>
      <c r="G214" s="19">
        <f t="shared" si="63"/>
        <v>257011.20000000001</v>
      </c>
      <c r="H214" s="19">
        <f t="shared" si="63"/>
        <v>356416.8</v>
      </c>
      <c r="I214" s="19">
        <f t="shared" si="63"/>
        <v>564540</v>
      </c>
      <c r="J214" s="19">
        <f t="shared" si="63"/>
        <v>150156</v>
      </c>
      <c r="K214" s="19">
        <f t="shared" si="63"/>
        <v>110580</v>
      </c>
      <c r="L214" s="19">
        <f t="shared" si="63"/>
        <v>31195.200000000001</v>
      </c>
      <c r="M214" s="19">
        <f t="shared" si="63"/>
        <v>179721.60000000001</v>
      </c>
      <c r="N214" s="19">
        <f t="shared" si="63"/>
        <v>175764</v>
      </c>
      <c r="O214" s="19">
        <f t="shared" si="63"/>
        <v>271212</v>
      </c>
      <c r="P214" s="19">
        <f t="shared" si="63"/>
        <v>157372.80000000002</v>
      </c>
      <c r="Q214" s="19">
        <f t="shared" si="63"/>
        <v>87317.5</v>
      </c>
      <c r="R214" s="19">
        <f t="shared" si="63"/>
        <v>111697.5</v>
      </c>
      <c r="S214" s="19">
        <f t="shared" si="63"/>
        <v>90365</v>
      </c>
      <c r="T214" s="19">
        <f t="shared" si="63"/>
        <v>100170</v>
      </c>
      <c r="U214" s="19">
        <f t="shared" si="63"/>
        <v>61215</v>
      </c>
      <c r="V214" s="19">
        <f t="shared" si="63"/>
        <v>39220</v>
      </c>
      <c r="W214" s="19">
        <f t="shared" si="63"/>
        <v>42267.5</v>
      </c>
      <c r="X214" s="19">
        <f t="shared" si="63"/>
        <v>30475</v>
      </c>
      <c r="Y214" s="19">
        <f t="shared" si="63"/>
        <v>26717.600000000002</v>
      </c>
      <c r="Z214" s="19">
        <f t="shared" si="63"/>
        <v>23077.600000000002</v>
      </c>
      <c r="AA214" s="19">
        <f t="shared" si="63"/>
        <v>35526.400000000001</v>
      </c>
      <c r="AB214" s="19">
        <f t="shared" si="63"/>
        <v>35380.800000000003</v>
      </c>
      <c r="AC214" s="19">
        <f t="shared" si="63"/>
        <v>32760</v>
      </c>
      <c r="AD214" s="19">
        <f t="shared" si="63"/>
        <v>34070.400000000001</v>
      </c>
      <c r="AE214" s="19">
        <f t="shared" si="63"/>
        <v>25771.200000000001</v>
      </c>
      <c r="AF214" s="19">
        <f t="shared" si="63"/>
        <v>36181.599999999999</v>
      </c>
      <c r="AG214" s="19">
        <f t="shared" si="63"/>
        <v>35599.200000000004</v>
      </c>
      <c r="AH214" s="19">
        <f t="shared" si="63"/>
        <v>44262.400000000001</v>
      </c>
      <c r="AI214" s="19">
        <f t="shared" si="63"/>
        <v>20092.8</v>
      </c>
      <c r="AJ214" s="19">
        <f t="shared" si="63"/>
        <v>21446.880000000001</v>
      </c>
      <c r="AK214" s="19">
        <f t="shared" si="63"/>
        <v>43934.8</v>
      </c>
      <c r="AL214" s="19">
        <f t="shared" si="63"/>
        <v>56784</v>
      </c>
      <c r="AM214" s="19">
        <f t="shared" si="63"/>
        <v>46486.44</v>
      </c>
      <c r="AN214" s="19">
        <f t="shared" si="63"/>
        <v>61937.2</v>
      </c>
      <c r="AO214" s="19">
        <f t="shared" si="63"/>
        <v>58024.2</v>
      </c>
      <c r="AP214" s="19">
        <f t="shared" si="63"/>
        <v>200882.24</v>
      </c>
      <c r="AQ214" s="19">
        <f t="shared" si="63"/>
        <v>0</v>
      </c>
      <c r="AR214" s="19">
        <f t="shared" si="63"/>
        <v>0</v>
      </c>
      <c r="AS214" s="19">
        <f t="shared" si="63"/>
        <v>0</v>
      </c>
      <c r="AT214" s="19">
        <f t="shared" si="63"/>
        <v>0</v>
      </c>
      <c r="AU214" s="19">
        <f t="shared" si="63"/>
        <v>0</v>
      </c>
      <c r="AV214" s="19">
        <f t="shared" si="63"/>
        <v>0</v>
      </c>
      <c r="AW214" s="19">
        <f t="shared" si="63"/>
        <v>0</v>
      </c>
      <c r="AX214" s="19">
        <f t="shared" si="63"/>
        <v>0</v>
      </c>
      <c r="AY214" s="19">
        <f t="shared" si="63"/>
        <v>0</v>
      </c>
      <c r="AZ214" s="19">
        <f t="shared" si="63"/>
        <v>0</v>
      </c>
      <c r="BA214" s="19">
        <f t="shared" si="63"/>
        <v>92769</v>
      </c>
      <c r="BB214" s="19">
        <f t="shared" si="63"/>
        <v>96410.4</v>
      </c>
      <c r="BC214" s="19">
        <f t="shared" si="63"/>
        <v>94156.2</v>
      </c>
      <c r="BD214" s="19">
        <f t="shared" si="63"/>
        <v>96237</v>
      </c>
      <c r="BE214" s="19">
        <f t="shared" si="63"/>
        <v>70920.600000000006</v>
      </c>
      <c r="BF214" s="19">
        <f t="shared" si="63"/>
        <v>52020</v>
      </c>
      <c r="BG214" s="19">
        <f t="shared" si="63"/>
        <v>51499.8</v>
      </c>
      <c r="BH214" s="19">
        <f t="shared" si="63"/>
        <v>45257.4</v>
      </c>
      <c r="BI214" s="19">
        <f t="shared" si="63"/>
        <v>53754</v>
      </c>
      <c r="BJ214" s="19">
        <f t="shared" si="63"/>
        <v>56181.599999999999</v>
      </c>
      <c r="BK214" s="19">
        <f t="shared" si="63"/>
        <v>108201.60000000001</v>
      </c>
      <c r="BL214" s="19">
        <f t="shared" si="63"/>
        <v>87220.2</v>
      </c>
      <c r="BM214" s="19">
        <f t="shared" si="63"/>
        <v>86700</v>
      </c>
      <c r="BN214" s="19">
        <f t="shared" si="63"/>
        <v>119470.50000000001</v>
      </c>
      <c r="BO214" s="19">
        <f t="shared" si="63"/>
        <v>0</v>
      </c>
      <c r="BP214" s="19">
        <f t="shared" ref="BP214:DP219" si="64">+BP12*BP166</f>
        <v>119470.50000000001</v>
      </c>
      <c r="BQ214" s="19">
        <f t="shared" si="64"/>
        <v>104250</v>
      </c>
      <c r="BR214" s="19">
        <f t="shared" si="64"/>
        <v>90280.5</v>
      </c>
      <c r="BS214" s="19">
        <f t="shared" si="64"/>
        <v>83400</v>
      </c>
      <c r="BT214" s="19">
        <f t="shared" si="64"/>
        <v>52125</v>
      </c>
      <c r="BU214" s="19">
        <f t="shared" si="64"/>
        <v>110505.00000000001</v>
      </c>
      <c r="BV214" s="19">
        <f t="shared" si="64"/>
        <v>0</v>
      </c>
      <c r="BW214" s="19">
        <f t="shared" si="64"/>
        <v>0</v>
      </c>
      <c r="BX214" s="19">
        <f t="shared" si="64"/>
        <v>0</v>
      </c>
      <c r="BY214" s="19">
        <f t="shared" si="64"/>
        <v>0</v>
      </c>
      <c r="BZ214" s="19">
        <f t="shared" si="64"/>
        <v>0</v>
      </c>
      <c r="CA214" s="19">
        <f t="shared" si="64"/>
        <v>0</v>
      </c>
      <c r="CB214" s="19">
        <f t="shared" si="64"/>
        <v>0</v>
      </c>
      <c r="CC214" s="19">
        <f t="shared" si="64"/>
        <v>116900</v>
      </c>
      <c r="CD214" s="19">
        <f t="shared" si="64"/>
        <v>104274.79999999999</v>
      </c>
      <c r="CE214" s="19">
        <f t="shared" si="64"/>
        <v>93520</v>
      </c>
      <c r="CF214" s="19">
        <f t="shared" si="64"/>
        <v>70140</v>
      </c>
      <c r="CG214" s="19">
        <f t="shared" si="64"/>
        <v>105210</v>
      </c>
      <c r="CH214" s="19">
        <f t="shared" si="64"/>
        <v>108483.2</v>
      </c>
      <c r="CI214" s="19">
        <f t="shared" si="64"/>
        <v>81830</v>
      </c>
      <c r="CJ214" s="19">
        <f t="shared" si="64"/>
        <v>116900</v>
      </c>
      <c r="CK214" s="19">
        <f t="shared" si="64"/>
        <v>70140</v>
      </c>
      <c r="CL214" s="19">
        <f t="shared" si="64"/>
        <v>81830</v>
      </c>
      <c r="CM214" s="19">
        <f t="shared" si="64"/>
        <v>81830</v>
      </c>
      <c r="CN214" s="19">
        <f t="shared" si="64"/>
        <v>93520</v>
      </c>
      <c r="CO214" s="19">
        <f t="shared" si="64"/>
        <v>88844</v>
      </c>
      <c r="CP214" s="19">
        <f t="shared" si="64"/>
        <v>74816</v>
      </c>
      <c r="CQ214" s="19">
        <f t="shared" si="64"/>
        <v>70140</v>
      </c>
      <c r="CR214" s="19">
        <f t="shared" si="64"/>
        <v>58450</v>
      </c>
      <c r="CS214" s="19">
        <f t="shared" si="64"/>
        <v>60788</v>
      </c>
      <c r="CT214" s="19">
        <f t="shared" si="64"/>
        <v>63126</v>
      </c>
      <c r="CU214" s="19">
        <f t="shared" si="64"/>
        <v>56112</v>
      </c>
      <c r="CV214" s="19">
        <f t="shared" si="64"/>
        <v>67802</v>
      </c>
      <c r="CW214" s="19">
        <f t="shared" si="64"/>
        <v>74816</v>
      </c>
      <c r="CX214" s="19">
        <f t="shared" si="64"/>
        <v>79492</v>
      </c>
      <c r="CY214" s="19">
        <f t="shared" si="64"/>
        <v>62504.999999999993</v>
      </c>
      <c r="CZ214" s="19">
        <f t="shared" si="64"/>
        <v>64819.999999999993</v>
      </c>
      <c r="DA214" s="19">
        <f t="shared" si="64"/>
        <v>62504.999999999993</v>
      </c>
      <c r="DB214" s="19">
        <f t="shared" si="64"/>
        <v>69450</v>
      </c>
      <c r="DC214" s="19">
        <f t="shared" si="64"/>
        <v>74080</v>
      </c>
      <c r="DD214" s="19">
        <f t="shared" si="64"/>
        <v>60189.999999999993</v>
      </c>
      <c r="DE214" s="19">
        <f t="shared" si="64"/>
        <v>46994.5</v>
      </c>
      <c r="DF214" s="19">
        <f t="shared" si="64"/>
        <v>60189.999999999993</v>
      </c>
      <c r="DG214" s="19">
        <f t="shared" si="64"/>
        <v>39355</v>
      </c>
      <c r="DH214" s="19">
        <f t="shared" si="64"/>
        <v>60189.999999999993</v>
      </c>
      <c r="DI214" s="19">
        <f t="shared" si="64"/>
        <v>50930</v>
      </c>
      <c r="DJ214" s="19">
        <f t="shared" si="64"/>
        <v>69450</v>
      </c>
      <c r="DK214" s="19">
        <f t="shared" si="64"/>
        <v>61835.4</v>
      </c>
      <c r="DL214" s="19">
        <f t="shared" si="64"/>
        <v>59961.599999999999</v>
      </c>
      <c r="DM214" s="19">
        <f t="shared" si="64"/>
        <v>52674.6</v>
      </c>
      <c r="DN214" s="19">
        <f t="shared" si="64"/>
        <v>57046.8</v>
      </c>
      <c r="DO214" s="19">
        <f t="shared" si="64"/>
        <v>55589.4</v>
      </c>
      <c r="DP214" s="19">
        <f t="shared" si="64"/>
        <v>40807.199999999997</v>
      </c>
      <c r="DQ214"/>
      <c r="DR214" s="71" t="s">
        <v>101</v>
      </c>
      <c r="DU214" s="58">
        <v>1</v>
      </c>
      <c r="DW214" s="58">
        <v>52830</v>
      </c>
      <c r="DX214" s="59">
        <f>+DB214</f>
        <v>69450</v>
      </c>
      <c r="DY214" s="59">
        <f>+DX214-DW214</f>
        <v>16620</v>
      </c>
      <c r="EB214" s="23"/>
      <c r="EK214" s="59"/>
      <c r="EL214" s="59"/>
      <c r="EM214" s="59"/>
      <c r="EN214" s="59"/>
      <c r="EO214" s="59"/>
      <c r="EP214" s="59"/>
    </row>
    <row r="215" spans="1:146" s="58" customFormat="1" x14ac:dyDescent="0.5">
      <c r="A215">
        <v>90700</v>
      </c>
      <c r="B215" t="s">
        <v>19</v>
      </c>
      <c r="C215" s="38" t="s">
        <v>102</v>
      </c>
      <c r="D215" s="19">
        <f t="shared" si="63"/>
        <v>0</v>
      </c>
      <c r="E215" s="19">
        <f t="shared" si="63"/>
        <v>0</v>
      </c>
      <c r="F215" s="19">
        <f t="shared" si="63"/>
        <v>0</v>
      </c>
      <c r="G215" s="19">
        <f t="shared" si="63"/>
        <v>0</v>
      </c>
      <c r="H215" s="19">
        <f t="shared" si="63"/>
        <v>0</v>
      </c>
      <c r="I215" s="19">
        <f t="shared" si="63"/>
        <v>0</v>
      </c>
      <c r="J215" s="19">
        <f t="shared" si="63"/>
        <v>0</v>
      </c>
      <c r="K215" s="19">
        <f t="shared" si="63"/>
        <v>0</v>
      </c>
      <c r="L215" s="19">
        <f t="shared" si="63"/>
        <v>0</v>
      </c>
      <c r="M215" s="19">
        <f t="shared" si="63"/>
        <v>0</v>
      </c>
      <c r="N215" s="19">
        <f t="shared" si="63"/>
        <v>0</v>
      </c>
      <c r="O215" s="19">
        <f t="shared" si="63"/>
        <v>0</v>
      </c>
      <c r="P215" s="19">
        <f t="shared" si="63"/>
        <v>0</v>
      </c>
      <c r="Q215" s="19">
        <f t="shared" si="63"/>
        <v>0</v>
      </c>
      <c r="R215" s="19">
        <f t="shared" si="63"/>
        <v>4240</v>
      </c>
      <c r="S215" s="19">
        <f t="shared" si="63"/>
        <v>2120</v>
      </c>
      <c r="T215" s="19">
        <f t="shared" si="63"/>
        <v>3842.5</v>
      </c>
      <c r="U215" s="19">
        <f t="shared" si="63"/>
        <v>662.5</v>
      </c>
      <c r="V215" s="19">
        <f t="shared" si="63"/>
        <v>265</v>
      </c>
      <c r="W215" s="19">
        <f t="shared" si="63"/>
        <v>397.5</v>
      </c>
      <c r="X215" s="19">
        <f t="shared" si="63"/>
        <v>397.5</v>
      </c>
      <c r="Y215" s="19">
        <f t="shared" si="63"/>
        <v>364</v>
      </c>
      <c r="Z215" s="19">
        <f t="shared" si="63"/>
        <v>218.4</v>
      </c>
      <c r="AA215" s="19">
        <f t="shared" si="63"/>
        <v>124924.8</v>
      </c>
      <c r="AB215" s="19">
        <f t="shared" si="63"/>
        <v>90490.400000000009</v>
      </c>
      <c r="AC215" s="19">
        <f t="shared" si="63"/>
        <v>102284</v>
      </c>
      <c r="AD215" s="19">
        <f t="shared" si="63"/>
        <v>77604.800000000003</v>
      </c>
      <c r="AE215" s="19">
        <f t="shared" si="63"/>
        <v>728</v>
      </c>
      <c r="AF215" s="19">
        <f t="shared" si="63"/>
        <v>728</v>
      </c>
      <c r="AG215" s="19">
        <f t="shared" si="63"/>
        <v>1019.2</v>
      </c>
      <c r="AH215" s="19">
        <f t="shared" si="63"/>
        <v>946.4</v>
      </c>
      <c r="AI215" s="19">
        <f t="shared" si="63"/>
        <v>291.2</v>
      </c>
      <c r="AJ215" s="19">
        <f t="shared" si="63"/>
        <v>728</v>
      </c>
      <c r="AK215" s="19">
        <f t="shared" si="63"/>
        <v>946.4</v>
      </c>
      <c r="AL215" s="19">
        <f t="shared" si="63"/>
        <v>946.4</v>
      </c>
      <c r="AM215" s="19">
        <f t="shared" si="63"/>
        <v>237127.8</v>
      </c>
      <c r="AN215" s="19">
        <f t="shared" si="63"/>
        <v>1229.8</v>
      </c>
      <c r="AO215" s="19">
        <f t="shared" si="63"/>
        <v>1677</v>
      </c>
      <c r="AP215" s="19">
        <f t="shared" si="63"/>
        <v>2571.4</v>
      </c>
      <c r="AQ215" s="19">
        <f t="shared" si="63"/>
        <v>82284.800000000003</v>
      </c>
      <c r="AR215" s="19">
        <f t="shared" si="63"/>
        <v>50477.7</v>
      </c>
      <c r="AS215" s="19">
        <f t="shared" si="63"/>
        <v>50310</v>
      </c>
      <c r="AT215" s="19">
        <f t="shared" si="63"/>
        <v>1341.6</v>
      </c>
      <c r="AU215" s="19">
        <f t="shared" si="63"/>
        <v>0</v>
      </c>
      <c r="AV215" s="19">
        <f t="shared" si="63"/>
        <v>0</v>
      </c>
      <c r="AW215" s="19">
        <f t="shared" si="63"/>
        <v>0</v>
      </c>
      <c r="AX215" s="19">
        <f t="shared" si="63"/>
        <v>0</v>
      </c>
      <c r="AY215" s="19">
        <f t="shared" si="63"/>
        <v>0</v>
      </c>
      <c r="AZ215" s="19">
        <f t="shared" si="63"/>
        <v>0</v>
      </c>
      <c r="BA215" s="19">
        <f t="shared" si="63"/>
        <v>0</v>
      </c>
      <c r="BB215" s="19">
        <f t="shared" si="63"/>
        <v>0</v>
      </c>
      <c r="BC215" s="19">
        <f t="shared" si="63"/>
        <v>0</v>
      </c>
      <c r="BD215" s="19">
        <f t="shared" si="63"/>
        <v>0</v>
      </c>
      <c r="BE215" s="19">
        <f t="shared" si="63"/>
        <v>1907.4</v>
      </c>
      <c r="BF215" s="19">
        <f t="shared" si="63"/>
        <v>693.6</v>
      </c>
      <c r="BG215" s="19">
        <f t="shared" si="63"/>
        <v>1734</v>
      </c>
      <c r="BH215" s="19">
        <f t="shared" si="63"/>
        <v>1734</v>
      </c>
      <c r="BI215" s="19">
        <f t="shared" si="63"/>
        <v>1734</v>
      </c>
      <c r="BJ215" s="19">
        <f t="shared" si="63"/>
        <v>1734</v>
      </c>
      <c r="BK215" s="19">
        <f t="shared" si="63"/>
        <v>1734</v>
      </c>
      <c r="BL215" s="19">
        <f t="shared" si="63"/>
        <v>2601</v>
      </c>
      <c r="BM215" s="19">
        <f t="shared" si="63"/>
        <v>1734</v>
      </c>
      <c r="BN215" s="19">
        <f t="shared" si="63"/>
        <v>2085</v>
      </c>
      <c r="BO215" s="19">
        <f t="shared" si="63"/>
        <v>0</v>
      </c>
      <c r="BP215" s="19">
        <f t="shared" si="64"/>
        <v>2085</v>
      </c>
      <c r="BQ215" s="19">
        <f t="shared" si="64"/>
        <v>2085</v>
      </c>
      <c r="BR215" s="19">
        <f t="shared" si="64"/>
        <v>2085</v>
      </c>
      <c r="BS215" s="19">
        <f t="shared" si="64"/>
        <v>2085</v>
      </c>
      <c r="BT215" s="19">
        <f t="shared" si="64"/>
        <v>2085</v>
      </c>
      <c r="BU215" s="19">
        <f t="shared" si="64"/>
        <v>2085</v>
      </c>
      <c r="BV215" s="19">
        <f t="shared" si="64"/>
        <v>2085</v>
      </c>
      <c r="BW215" s="19">
        <f t="shared" si="64"/>
        <v>2085</v>
      </c>
      <c r="BX215" s="19">
        <f t="shared" si="64"/>
        <v>2085</v>
      </c>
      <c r="BY215" s="19">
        <f t="shared" si="64"/>
        <v>2085</v>
      </c>
      <c r="BZ215" s="19">
        <f t="shared" si="64"/>
        <v>2085</v>
      </c>
      <c r="CA215" s="19">
        <f t="shared" si="64"/>
        <v>2338</v>
      </c>
      <c r="CB215" s="19">
        <f t="shared" si="64"/>
        <v>2338</v>
      </c>
      <c r="CC215" s="19">
        <f t="shared" si="64"/>
        <v>2338</v>
      </c>
      <c r="CD215" s="19">
        <f t="shared" si="64"/>
        <v>2338</v>
      </c>
      <c r="CE215" s="19">
        <f t="shared" si="64"/>
        <v>2338</v>
      </c>
      <c r="CF215" s="19">
        <f t="shared" si="64"/>
        <v>2338</v>
      </c>
      <c r="CG215" s="19">
        <f t="shared" si="64"/>
        <v>14028</v>
      </c>
      <c r="CH215" s="19">
        <f t="shared" si="64"/>
        <v>11690</v>
      </c>
      <c r="CI215" s="19">
        <f t="shared" si="64"/>
        <v>5845</v>
      </c>
      <c r="CJ215" s="19">
        <f t="shared" si="64"/>
        <v>11690</v>
      </c>
      <c r="CK215" s="19">
        <f t="shared" si="64"/>
        <v>4676</v>
      </c>
      <c r="CL215" s="19">
        <f t="shared" si="64"/>
        <v>7014</v>
      </c>
      <c r="CM215" s="19">
        <f t="shared" si="64"/>
        <v>4676</v>
      </c>
      <c r="CN215" s="19">
        <f t="shared" si="64"/>
        <v>7014</v>
      </c>
      <c r="CO215" s="19">
        <f t="shared" si="64"/>
        <v>7014</v>
      </c>
      <c r="CP215" s="19">
        <f t="shared" si="64"/>
        <v>5845</v>
      </c>
      <c r="CQ215" s="19">
        <f t="shared" si="64"/>
        <v>7014</v>
      </c>
      <c r="CR215" s="19">
        <f t="shared" si="64"/>
        <v>7014</v>
      </c>
      <c r="CS215" s="19">
        <f t="shared" si="64"/>
        <v>7014</v>
      </c>
      <c r="CT215" s="19">
        <f t="shared" si="64"/>
        <v>5845</v>
      </c>
      <c r="CU215" s="19">
        <f t="shared" si="64"/>
        <v>5143.5999999999995</v>
      </c>
      <c r="CV215" s="19">
        <f t="shared" si="64"/>
        <v>4676</v>
      </c>
      <c r="CW215" s="19">
        <f t="shared" si="64"/>
        <v>7014</v>
      </c>
      <c r="CX215" s="19">
        <f t="shared" si="64"/>
        <v>8183</v>
      </c>
      <c r="CY215" s="19">
        <f t="shared" si="64"/>
        <v>6945</v>
      </c>
      <c r="CZ215" s="19">
        <f t="shared" si="64"/>
        <v>5787.5</v>
      </c>
      <c r="DA215" s="19">
        <f t="shared" si="64"/>
        <v>5787.5</v>
      </c>
      <c r="DB215" s="19">
        <f t="shared" si="64"/>
        <v>4630</v>
      </c>
      <c r="DC215" s="19">
        <f t="shared" si="64"/>
        <v>0</v>
      </c>
      <c r="DD215" s="19">
        <f t="shared" si="64"/>
        <v>5787.5</v>
      </c>
      <c r="DE215" s="19">
        <f t="shared" si="64"/>
        <v>4630</v>
      </c>
      <c r="DF215" s="19">
        <f t="shared" si="64"/>
        <v>6945</v>
      </c>
      <c r="DG215" s="19">
        <f t="shared" si="64"/>
        <v>9260</v>
      </c>
      <c r="DH215" s="19">
        <f t="shared" si="64"/>
        <v>6945</v>
      </c>
      <c r="DI215" s="19">
        <f t="shared" si="64"/>
        <v>9260</v>
      </c>
      <c r="DJ215" s="19">
        <f t="shared" si="64"/>
        <v>6945</v>
      </c>
      <c r="DK215" s="19">
        <f t="shared" si="64"/>
        <v>4788.6000000000004</v>
      </c>
      <c r="DL215" s="19">
        <f t="shared" si="64"/>
        <v>4372.2</v>
      </c>
      <c r="DM215" s="19">
        <f t="shared" si="64"/>
        <v>5621.4</v>
      </c>
      <c r="DN215" s="19">
        <f t="shared" si="64"/>
        <v>4372.2</v>
      </c>
      <c r="DO215" s="19">
        <f t="shared" si="64"/>
        <v>4164</v>
      </c>
      <c r="DP215" s="19">
        <f t="shared" si="64"/>
        <v>3539.4</v>
      </c>
      <c r="DQ215"/>
      <c r="DR215" s="71"/>
      <c r="DU215" s="58">
        <v>2</v>
      </c>
      <c r="DW215" s="58">
        <v>3638.0000000000005</v>
      </c>
      <c r="DX215" s="59">
        <f t="shared" ref="DX215:DX258" si="65">+DB215</f>
        <v>4630</v>
      </c>
      <c r="DY215" s="59">
        <f t="shared" ref="DY215:DY258" si="66">+DX215-DW215</f>
        <v>991.99999999999955</v>
      </c>
      <c r="EB215" s="23"/>
      <c r="EK215" s="59"/>
      <c r="EL215" s="59"/>
      <c r="EM215" s="59"/>
      <c r="EN215" s="59"/>
      <c r="EO215" s="59"/>
      <c r="EP215" s="59"/>
    </row>
    <row r="216" spans="1:146" s="58" customFormat="1" x14ac:dyDescent="0.5">
      <c r="A216">
        <v>90723</v>
      </c>
      <c r="B216" t="s">
        <v>23</v>
      </c>
      <c r="C216" s="38" t="s">
        <v>103</v>
      </c>
      <c r="D216" s="19">
        <f t="shared" si="63"/>
        <v>0</v>
      </c>
      <c r="E216" s="19">
        <f t="shared" si="63"/>
        <v>0</v>
      </c>
      <c r="F216" s="19">
        <f t="shared" si="63"/>
        <v>154561.30000000002</v>
      </c>
      <c r="G216" s="19">
        <f t="shared" si="63"/>
        <v>75201.350000000006</v>
      </c>
      <c r="H216" s="19">
        <f t="shared" si="63"/>
        <v>67230.7</v>
      </c>
      <c r="I216" s="19">
        <f t="shared" si="63"/>
        <v>48517</v>
      </c>
      <c r="J216" s="19">
        <f t="shared" si="63"/>
        <v>51289.4</v>
      </c>
      <c r="K216" s="19">
        <f t="shared" si="63"/>
        <v>28417.100000000002</v>
      </c>
      <c r="L216" s="19">
        <f t="shared" si="63"/>
        <v>91489.2</v>
      </c>
      <c r="M216" s="19">
        <f t="shared" si="63"/>
        <v>27030.9</v>
      </c>
      <c r="N216" s="19">
        <f t="shared" si="63"/>
        <v>0</v>
      </c>
      <c r="O216" s="19">
        <f t="shared" si="63"/>
        <v>0</v>
      </c>
      <c r="P216" s="19">
        <f t="shared" si="63"/>
        <v>0</v>
      </c>
      <c r="Q216" s="19">
        <f t="shared" si="63"/>
        <v>22885</v>
      </c>
      <c r="R216" s="19">
        <f t="shared" si="63"/>
        <v>40297.5</v>
      </c>
      <c r="S216" s="19">
        <f t="shared" si="63"/>
        <v>184572.5</v>
      </c>
      <c r="T216" s="19">
        <f t="shared" si="63"/>
        <v>117410</v>
      </c>
      <c r="U216" s="19">
        <f t="shared" si="63"/>
        <v>59700</v>
      </c>
      <c r="V216" s="19">
        <f t="shared" si="63"/>
        <v>53730</v>
      </c>
      <c r="W216" s="19">
        <f t="shared" si="63"/>
        <v>59202.5</v>
      </c>
      <c r="X216" s="19">
        <f t="shared" si="63"/>
        <v>67660</v>
      </c>
      <c r="Y216" s="19">
        <f t="shared" si="63"/>
        <v>30661.7</v>
      </c>
      <c r="Z216" s="19">
        <f t="shared" si="63"/>
        <v>29536.5</v>
      </c>
      <c r="AA216" s="19">
        <f t="shared" si="63"/>
        <v>34881.199999999997</v>
      </c>
      <c r="AB216" s="19">
        <f t="shared" si="63"/>
        <v>46977.1</v>
      </c>
      <c r="AC216" s="19">
        <f t="shared" si="63"/>
        <v>37975.5</v>
      </c>
      <c r="AD216" s="19">
        <f t="shared" si="63"/>
        <v>39100.699999999997</v>
      </c>
      <c r="AE216" s="19">
        <f t="shared" si="63"/>
        <v>151620.69999999998</v>
      </c>
      <c r="AF216" s="19">
        <f t="shared" si="63"/>
        <v>41069.799999999996</v>
      </c>
      <c r="AG216" s="19">
        <f t="shared" si="63"/>
        <v>160622.29999999999</v>
      </c>
      <c r="AH216" s="19">
        <f t="shared" si="63"/>
        <v>109425.7</v>
      </c>
      <c r="AI216" s="19">
        <f t="shared" si="63"/>
        <v>31224.3</v>
      </c>
      <c r="AJ216" s="19">
        <f t="shared" si="63"/>
        <v>132886.12</v>
      </c>
      <c r="AK216" s="19">
        <f t="shared" si="63"/>
        <v>169342.6</v>
      </c>
      <c r="AL216" s="19">
        <f t="shared" si="63"/>
        <v>91422.5</v>
      </c>
      <c r="AM216" s="19">
        <f t="shared" si="63"/>
        <v>0</v>
      </c>
      <c r="AN216" s="19">
        <f t="shared" si="63"/>
        <v>0</v>
      </c>
      <c r="AO216" s="19">
        <f t="shared" si="63"/>
        <v>0</v>
      </c>
      <c r="AP216" s="19">
        <f t="shared" si="63"/>
        <v>60315.58</v>
      </c>
      <c r="AQ216" s="19">
        <f t="shared" si="63"/>
        <v>195474.2</v>
      </c>
      <c r="AR216" s="19">
        <f t="shared" si="63"/>
        <v>209165</v>
      </c>
      <c r="AS216" s="19">
        <f t="shared" si="63"/>
        <v>436584.4</v>
      </c>
      <c r="AT216" s="19">
        <f t="shared" si="63"/>
        <v>76060</v>
      </c>
      <c r="AU216" s="19">
        <f t="shared" si="63"/>
        <v>655905.60000000009</v>
      </c>
      <c r="AV216" s="19">
        <f t="shared" si="63"/>
        <v>653592</v>
      </c>
      <c r="AW216" s="19">
        <f t="shared" si="63"/>
        <v>552372</v>
      </c>
      <c r="AX216" s="19">
        <f t="shared" si="63"/>
        <v>866443.20000000007</v>
      </c>
      <c r="AY216" s="19">
        <f t="shared" si="63"/>
        <v>812073.60000000009</v>
      </c>
      <c r="AZ216" s="19">
        <f t="shared" si="63"/>
        <v>230781.6</v>
      </c>
      <c r="BA216" s="19">
        <f t="shared" si="63"/>
        <v>233673.60000000001</v>
      </c>
      <c r="BB216" s="19">
        <f t="shared" si="63"/>
        <v>230781.6</v>
      </c>
      <c r="BC216" s="19">
        <f t="shared" si="63"/>
        <v>234830.40000000002</v>
      </c>
      <c r="BD216" s="19">
        <f t="shared" si="63"/>
        <v>230203.2</v>
      </c>
      <c r="BE216" s="19">
        <f t="shared" si="63"/>
        <v>71721.600000000006</v>
      </c>
      <c r="BF216" s="19">
        <f t="shared" si="63"/>
        <v>64780.800000000003</v>
      </c>
      <c r="BG216" s="19">
        <f t="shared" si="63"/>
        <v>71143.199999999997</v>
      </c>
      <c r="BH216" s="19">
        <f t="shared" si="63"/>
        <v>173520</v>
      </c>
      <c r="BI216" s="19">
        <f t="shared" si="63"/>
        <v>65359.200000000004</v>
      </c>
      <c r="BJ216" s="19">
        <f t="shared" si="63"/>
        <v>289200</v>
      </c>
      <c r="BK216" s="19">
        <f t="shared" si="63"/>
        <v>347040</v>
      </c>
      <c r="BL216" s="19">
        <f t="shared" si="63"/>
        <v>289200</v>
      </c>
      <c r="BM216" s="19">
        <f t="shared" si="63"/>
        <v>260280.00000000003</v>
      </c>
      <c r="BN216" s="19">
        <f t="shared" si="63"/>
        <v>350100</v>
      </c>
      <c r="BO216" s="19">
        <f t="shared" si="63"/>
        <v>0</v>
      </c>
      <c r="BP216" s="19">
        <f t="shared" si="64"/>
        <v>350100</v>
      </c>
      <c r="BQ216" s="19">
        <f t="shared" si="64"/>
        <v>420120</v>
      </c>
      <c r="BR216" s="19">
        <f t="shared" si="64"/>
        <v>280080</v>
      </c>
      <c r="BS216" s="19">
        <f t="shared" si="64"/>
        <v>280080</v>
      </c>
      <c r="BT216" s="19">
        <f t="shared" si="64"/>
        <v>280080</v>
      </c>
      <c r="BU216" s="19">
        <f t="shared" si="64"/>
        <v>455130</v>
      </c>
      <c r="BV216" s="19">
        <f t="shared" si="64"/>
        <v>420120</v>
      </c>
      <c r="BW216" s="19">
        <f t="shared" si="64"/>
        <v>350100</v>
      </c>
      <c r="BX216" s="19">
        <f t="shared" si="64"/>
        <v>420120</v>
      </c>
      <c r="BY216" s="19">
        <f t="shared" si="64"/>
        <v>490140</v>
      </c>
      <c r="BZ216" s="19">
        <f t="shared" si="64"/>
        <v>280080</v>
      </c>
      <c r="CA216" s="19">
        <f t="shared" si="64"/>
        <v>0</v>
      </c>
      <c r="CB216" s="19">
        <f t="shared" si="64"/>
        <v>0</v>
      </c>
      <c r="CC216" s="19">
        <f t="shared" si="64"/>
        <v>363600</v>
      </c>
      <c r="CD216" s="19">
        <f t="shared" si="64"/>
        <v>299606.40000000002</v>
      </c>
      <c r="CE216" s="19">
        <f t="shared" si="64"/>
        <v>299606.40000000002</v>
      </c>
      <c r="CF216" s="19">
        <f t="shared" si="64"/>
        <v>299606.40000000002</v>
      </c>
      <c r="CG216" s="19">
        <f t="shared" si="64"/>
        <v>385416</v>
      </c>
      <c r="CH216" s="19">
        <f t="shared" si="64"/>
        <v>363600</v>
      </c>
      <c r="CI216" s="19">
        <f t="shared" si="64"/>
        <v>363600</v>
      </c>
      <c r="CJ216" s="19">
        <f t="shared" si="64"/>
        <v>545400</v>
      </c>
      <c r="CK216" s="19">
        <f t="shared" si="64"/>
        <v>363600</v>
      </c>
      <c r="CL216" s="19">
        <f t="shared" si="64"/>
        <v>363600</v>
      </c>
      <c r="CM216" s="19">
        <f t="shared" si="64"/>
        <v>299606.40000000002</v>
      </c>
      <c r="CN216" s="19">
        <f t="shared" si="64"/>
        <v>349056</v>
      </c>
      <c r="CO216" s="19">
        <f t="shared" si="64"/>
        <v>290880</v>
      </c>
      <c r="CP216" s="19">
        <f t="shared" si="64"/>
        <v>290880</v>
      </c>
      <c r="CQ216" s="19">
        <f t="shared" si="64"/>
        <v>334512</v>
      </c>
      <c r="CR216" s="19">
        <f t="shared" si="64"/>
        <v>298152</v>
      </c>
      <c r="CS216" s="19">
        <f t="shared" si="64"/>
        <v>305424</v>
      </c>
      <c r="CT216" s="19">
        <f t="shared" si="64"/>
        <v>298152</v>
      </c>
      <c r="CU216" s="19">
        <f t="shared" si="64"/>
        <v>247248</v>
      </c>
      <c r="CV216" s="19">
        <f t="shared" si="64"/>
        <v>276336</v>
      </c>
      <c r="CW216" s="19">
        <f t="shared" si="64"/>
        <v>269064</v>
      </c>
      <c r="CX216" s="19">
        <f t="shared" si="64"/>
        <v>283608</v>
      </c>
      <c r="CY216" s="19">
        <f t="shared" si="64"/>
        <v>244765.99999999997</v>
      </c>
      <c r="CZ216" s="19">
        <f t="shared" si="64"/>
        <v>259163.99999999997</v>
      </c>
      <c r="DA216" s="19">
        <f t="shared" si="64"/>
        <v>273562</v>
      </c>
      <c r="DB216" s="19">
        <f t="shared" si="64"/>
        <v>251964.99999999997</v>
      </c>
      <c r="DC216" s="19">
        <f t="shared" si="64"/>
        <v>280761</v>
      </c>
      <c r="DD216" s="19">
        <f t="shared" si="64"/>
        <v>262763.5</v>
      </c>
      <c r="DE216" s="19">
        <f t="shared" si="64"/>
        <v>262763.5</v>
      </c>
      <c r="DF216" s="19">
        <f t="shared" si="64"/>
        <v>280761</v>
      </c>
      <c r="DG216" s="19">
        <f t="shared" si="64"/>
        <v>215250.09999999998</v>
      </c>
      <c r="DH216" s="19">
        <f t="shared" si="64"/>
        <v>302358</v>
      </c>
      <c r="DI216" s="19">
        <f t="shared" si="64"/>
        <v>244765.99999999997</v>
      </c>
      <c r="DJ216" s="19">
        <f t="shared" si="64"/>
        <v>309557</v>
      </c>
      <c r="DK216" s="19">
        <f t="shared" si="64"/>
        <v>275911.5</v>
      </c>
      <c r="DL216" s="19">
        <f t="shared" si="64"/>
        <v>271302</v>
      </c>
      <c r="DM216" s="19">
        <f t="shared" si="64"/>
        <v>237718.49999999997</v>
      </c>
      <c r="DN216" s="19">
        <f t="shared" si="64"/>
        <v>242327.99999999997</v>
      </c>
      <c r="DO216" s="19">
        <f t="shared" si="64"/>
        <v>278545.5</v>
      </c>
      <c r="DP216" s="19">
        <f t="shared" si="64"/>
        <v>210719.99999999997</v>
      </c>
      <c r="DQ216"/>
      <c r="DR216" s="71" t="s">
        <v>101</v>
      </c>
      <c r="DU216" s="58">
        <v>3</v>
      </c>
      <c r="DW216" s="58">
        <v>202895</v>
      </c>
      <c r="DX216" s="59">
        <f t="shared" si="65"/>
        <v>251964.99999999997</v>
      </c>
      <c r="DY216" s="59">
        <f t="shared" si="66"/>
        <v>49069.999999999971</v>
      </c>
      <c r="EB216" s="23"/>
      <c r="EK216" s="59"/>
      <c r="EL216" s="59"/>
      <c r="EM216" s="59"/>
      <c r="EN216" s="59"/>
      <c r="EO216" s="59"/>
      <c r="EP216" s="59"/>
    </row>
    <row r="217" spans="1:146" s="58" customFormat="1" x14ac:dyDescent="0.5">
      <c r="A217">
        <v>90698</v>
      </c>
      <c r="B217" t="s">
        <v>25</v>
      </c>
      <c r="C217" s="38" t="s">
        <v>26</v>
      </c>
      <c r="D217" s="19">
        <f t="shared" si="63"/>
        <v>439967.19999999995</v>
      </c>
      <c r="E217" s="19">
        <f t="shared" si="63"/>
        <v>0</v>
      </c>
      <c r="F217" s="19">
        <f t="shared" si="63"/>
        <v>183073.59999999998</v>
      </c>
      <c r="G217" s="19">
        <f t="shared" si="63"/>
        <v>559555.6</v>
      </c>
      <c r="H217" s="19">
        <f t="shared" si="63"/>
        <v>411915.6</v>
      </c>
      <c r="I217" s="19">
        <f t="shared" si="63"/>
        <v>369838.19999999995</v>
      </c>
      <c r="J217" s="19">
        <f t="shared" si="63"/>
        <v>357288.8</v>
      </c>
      <c r="K217" s="19">
        <f t="shared" si="63"/>
        <v>372790.99999999994</v>
      </c>
      <c r="L217" s="19">
        <f t="shared" si="63"/>
        <v>408224.6</v>
      </c>
      <c r="M217" s="19">
        <f t="shared" si="63"/>
        <v>363932.6</v>
      </c>
      <c r="N217" s="19">
        <f t="shared" si="63"/>
        <v>196361.19999999998</v>
      </c>
      <c r="O217" s="19">
        <f t="shared" si="63"/>
        <v>535564.1</v>
      </c>
      <c r="P217" s="19">
        <f t="shared" si="63"/>
        <v>335142.8</v>
      </c>
      <c r="Q217" s="19">
        <f t="shared" si="63"/>
        <v>227643</v>
      </c>
      <c r="R217" s="19">
        <f t="shared" si="63"/>
        <v>309777</v>
      </c>
      <c r="S217" s="19">
        <f t="shared" si="63"/>
        <v>252993</v>
      </c>
      <c r="T217" s="19">
        <f t="shared" si="63"/>
        <v>346788</v>
      </c>
      <c r="U217" s="19">
        <f t="shared" si="63"/>
        <v>268710</v>
      </c>
      <c r="V217" s="19">
        <f t="shared" si="63"/>
        <v>243360</v>
      </c>
      <c r="W217" s="19">
        <f t="shared" si="63"/>
        <v>265161</v>
      </c>
      <c r="X217" s="19">
        <f t="shared" si="63"/>
        <v>279357</v>
      </c>
      <c r="Y217" s="19">
        <f t="shared" si="63"/>
        <v>171377</v>
      </c>
      <c r="Z217" s="19">
        <f t="shared" si="63"/>
        <v>135396.5</v>
      </c>
      <c r="AA217" s="19">
        <f t="shared" si="63"/>
        <v>0</v>
      </c>
      <c r="AB217" s="19">
        <f t="shared" si="63"/>
        <v>0</v>
      </c>
      <c r="AC217" s="19">
        <f t="shared" si="63"/>
        <v>0</v>
      </c>
      <c r="AD217" s="19">
        <f t="shared" si="63"/>
        <v>0</v>
      </c>
      <c r="AE217" s="19">
        <f t="shared" si="63"/>
        <v>0</v>
      </c>
      <c r="AF217" s="19">
        <f t="shared" si="63"/>
        <v>0</v>
      </c>
      <c r="AG217" s="19">
        <f t="shared" si="63"/>
        <v>0</v>
      </c>
      <c r="AH217" s="19">
        <f t="shared" si="63"/>
        <v>0</v>
      </c>
      <c r="AI217" s="19">
        <f t="shared" si="63"/>
        <v>0</v>
      </c>
      <c r="AJ217" s="19">
        <f t="shared" si="63"/>
        <v>0</v>
      </c>
      <c r="AK217" s="19">
        <f t="shared" si="63"/>
        <v>0</v>
      </c>
      <c r="AL217" s="19">
        <f t="shared" si="63"/>
        <v>0</v>
      </c>
      <c r="AM217" s="19">
        <f t="shared" si="63"/>
        <v>0</v>
      </c>
      <c r="AN217" s="19">
        <f t="shared" si="63"/>
        <v>0</v>
      </c>
      <c r="AO217" s="19">
        <f t="shared" si="63"/>
        <v>0</v>
      </c>
      <c r="AP217" s="19">
        <f t="shared" si="63"/>
        <v>0</v>
      </c>
      <c r="AQ217" s="19">
        <f t="shared" si="63"/>
        <v>0</v>
      </c>
      <c r="AR217" s="19">
        <f t="shared" si="63"/>
        <v>0</v>
      </c>
      <c r="AS217" s="19">
        <f t="shared" si="63"/>
        <v>0</v>
      </c>
      <c r="AT217" s="19">
        <f t="shared" si="63"/>
        <v>0</v>
      </c>
      <c r="AU217" s="19">
        <f t="shared" si="63"/>
        <v>0</v>
      </c>
      <c r="AV217" s="19">
        <f t="shared" si="63"/>
        <v>0</v>
      </c>
      <c r="AW217" s="19">
        <f t="shared" si="63"/>
        <v>0</v>
      </c>
      <c r="AX217" s="19">
        <f t="shared" si="63"/>
        <v>0</v>
      </c>
      <c r="AY217" s="19">
        <f t="shared" si="63"/>
        <v>0</v>
      </c>
      <c r="AZ217" s="19">
        <f t="shared" si="63"/>
        <v>0</v>
      </c>
      <c r="BA217" s="19">
        <f t="shared" si="63"/>
        <v>492960</v>
      </c>
      <c r="BB217" s="19">
        <f t="shared" si="63"/>
        <v>75792.599999999991</v>
      </c>
      <c r="BC217" s="19">
        <f t="shared" si="63"/>
        <v>554580</v>
      </c>
      <c r="BD217" s="19">
        <f t="shared" si="63"/>
        <v>554580</v>
      </c>
      <c r="BE217" s="19">
        <f t="shared" si="63"/>
        <v>444896.39999999997</v>
      </c>
      <c r="BF217" s="19">
        <f t="shared" si="63"/>
        <v>440583</v>
      </c>
      <c r="BG217" s="19">
        <f t="shared" si="63"/>
        <v>430107.6</v>
      </c>
      <c r="BH217" s="19">
        <f t="shared" si="63"/>
        <v>505900.19999999995</v>
      </c>
      <c r="BI217" s="19">
        <f t="shared" si="63"/>
        <v>465847.19999999995</v>
      </c>
      <c r="BJ217" s="19">
        <f t="shared" si="63"/>
        <v>431340</v>
      </c>
      <c r="BK217" s="19">
        <f t="shared" si="63"/>
        <v>523770</v>
      </c>
      <c r="BL217" s="19">
        <f t="shared" si="63"/>
        <v>554580</v>
      </c>
      <c r="BM217" s="19">
        <f t="shared" si="63"/>
        <v>400530</v>
      </c>
      <c r="BN217" s="19">
        <f t="shared" si="63"/>
        <v>494830</v>
      </c>
      <c r="BO217" s="19">
        <f t="shared" ref="BO217:CA218" si="67">+BO15*BO169</f>
        <v>0</v>
      </c>
      <c r="BP217" s="19">
        <f t="shared" si="67"/>
        <v>494830</v>
      </c>
      <c r="BQ217" s="19">
        <f t="shared" si="67"/>
        <v>424140</v>
      </c>
      <c r="BR217" s="19">
        <f t="shared" si="67"/>
        <v>459485</v>
      </c>
      <c r="BS217" s="19">
        <f t="shared" si="67"/>
        <v>282760</v>
      </c>
      <c r="BT217" s="19">
        <f t="shared" si="67"/>
        <v>282760</v>
      </c>
      <c r="BU217" s="19">
        <f t="shared" si="67"/>
        <v>0</v>
      </c>
      <c r="BV217" s="19">
        <f t="shared" si="67"/>
        <v>0</v>
      </c>
      <c r="BW217" s="19">
        <f t="shared" si="67"/>
        <v>0</v>
      </c>
      <c r="BX217" s="19">
        <f t="shared" si="67"/>
        <v>0</v>
      </c>
      <c r="BY217" s="19">
        <f t="shared" si="67"/>
        <v>0</v>
      </c>
      <c r="BZ217" s="19">
        <f t="shared" si="67"/>
        <v>0</v>
      </c>
      <c r="CA217" s="19">
        <f t="shared" si="67"/>
        <v>0</v>
      </c>
      <c r="CB217" s="19">
        <f t="shared" si="64"/>
        <v>0</v>
      </c>
      <c r="CC217" s="19">
        <f t="shared" si="64"/>
        <v>0</v>
      </c>
      <c r="CD217" s="19">
        <f t="shared" si="64"/>
        <v>0</v>
      </c>
      <c r="CE217" s="19">
        <f t="shared" si="64"/>
        <v>0</v>
      </c>
      <c r="CF217" s="19">
        <f t="shared" si="64"/>
        <v>0</v>
      </c>
      <c r="CG217" s="19">
        <f t="shared" si="64"/>
        <v>238590</v>
      </c>
      <c r="CH217" s="19">
        <f t="shared" si="64"/>
        <v>437415</v>
      </c>
      <c r="CI217" s="19">
        <f t="shared" si="64"/>
        <v>357885</v>
      </c>
      <c r="CJ217" s="19">
        <f t="shared" si="64"/>
        <v>556710</v>
      </c>
      <c r="CK217" s="19">
        <f t="shared" si="64"/>
        <v>238590</v>
      </c>
      <c r="CL217" s="19">
        <f t="shared" si="64"/>
        <v>318120</v>
      </c>
      <c r="CM217" s="19">
        <f t="shared" si="64"/>
        <v>327663.59999999998</v>
      </c>
      <c r="CN217" s="19">
        <f t="shared" si="64"/>
        <v>357885</v>
      </c>
      <c r="CO217" s="19">
        <f t="shared" si="64"/>
        <v>334026</v>
      </c>
      <c r="CP217" s="19">
        <f t="shared" si="64"/>
        <v>262449</v>
      </c>
      <c r="CQ217" s="19">
        <f t="shared" si="64"/>
        <v>302214</v>
      </c>
      <c r="CR217" s="19">
        <f t="shared" si="64"/>
        <v>262449</v>
      </c>
      <c r="CS217" s="19">
        <f t="shared" si="64"/>
        <v>302214</v>
      </c>
      <c r="CT217" s="19">
        <f t="shared" si="64"/>
        <v>318120</v>
      </c>
      <c r="CU217" s="19">
        <f t="shared" si="64"/>
        <v>278355</v>
      </c>
      <c r="CV217" s="19">
        <f t="shared" si="64"/>
        <v>262449</v>
      </c>
      <c r="CW217" s="19">
        <f t="shared" si="64"/>
        <v>326073</v>
      </c>
      <c r="CX217" s="19">
        <f t="shared" si="64"/>
        <v>349932</v>
      </c>
      <c r="CY217" s="19">
        <f t="shared" si="64"/>
        <v>314920</v>
      </c>
      <c r="CZ217" s="19">
        <f t="shared" si="64"/>
        <v>259809</v>
      </c>
      <c r="DA217" s="19">
        <f t="shared" si="64"/>
        <v>330666</v>
      </c>
      <c r="DB217" s="19">
        <f t="shared" si="64"/>
        <v>314920</v>
      </c>
      <c r="DC217" s="19">
        <f t="shared" si="64"/>
        <v>354285</v>
      </c>
      <c r="DD217" s="19">
        <f t="shared" si="64"/>
        <v>324367.60000000003</v>
      </c>
      <c r="DE217" s="19">
        <f t="shared" si="64"/>
        <v>299174</v>
      </c>
      <c r="DF217" s="19">
        <f t="shared" si="64"/>
        <v>354285</v>
      </c>
      <c r="DG217" s="19">
        <f t="shared" si="64"/>
        <v>259809</v>
      </c>
      <c r="DH217" s="19">
        <f t="shared" si="64"/>
        <v>338539</v>
      </c>
      <c r="DI217" s="19">
        <f t="shared" si="64"/>
        <v>259809</v>
      </c>
      <c r="DJ217" s="19">
        <f t="shared" si="64"/>
        <v>362158</v>
      </c>
      <c r="DK217" s="19">
        <f t="shared" si="64"/>
        <v>280279.80000000005</v>
      </c>
      <c r="DL217" s="19">
        <f t="shared" si="64"/>
        <v>292869.2</v>
      </c>
      <c r="DM217" s="19">
        <f t="shared" si="64"/>
        <v>270340.80000000005</v>
      </c>
      <c r="DN217" s="19">
        <f t="shared" si="64"/>
        <v>274316.40000000002</v>
      </c>
      <c r="DO217" s="19">
        <f t="shared" si="64"/>
        <v>302145.60000000003</v>
      </c>
      <c r="DP217" s="19">
        <f t="shared" si="64"/>
        <v>208056.40000000002</v>
      </c>
      <c r="DQ217"/>
      <c r="DR217" s="71" t="s">
        <v>101</v>
      </c>
      <c r="DU217" s="58">
        <v>4</v>
      </c>
      <c r="DW217" s="58">
        <v>233320</v>
      </c>
      <c r="DX217" s="59">
        <f t="shared" si="65"/>
        <v>314920</v>
      </c>
      <c r="DY217" s="59">
        <f t="shared" si="66"/>
        <v>81600</v>
      </c>
      <c r="EB217" s="23"/>
      <c r="EK217" s="59"/>
      <c r="EL217" s="59"/>
      <c r="EM217" s="59"/>
      <c r="EN217" s="59"/>
      <c r="EO217" s="59"/>
      <c r="EP217" s="59"/>
    </row>
    <row r="218" spans="1:146" s="58" customFormat="1" x14ac:dyDescent="0.5">
      <c r="A218">
        <v>90696</v>
      </c>
      <c r="B218" t="s">
        <v>22</v>
      </c>
      <c r="C218" s="38" t="s">
        <v>104</v>
      </c>
      <c r="D218" s="19">
        <f t="shared" ref="D218:BO218" si="68">+D16*D170</f>
        <v>0</v>
      </c>
      <c r="E218" s="19">
        <f t="shared" si="68"/>
        <v>0</v>
      </c>
      <c r="F218" s="19">
        <f t="shared" si="68"/>
        <v>0</v>
      </c>
      <c r="G218" s="19">
        <f t="shared" si="68"/>
        <v>0</v>
      </c>
      <c r="H218" s="19">
        <f t="shared" si="68"/>
        <v>0</v>
      </c>
      <c r="I218" s="19">
        <f t="shared" si="68"/>
        <v>0</v>
      </c>
      <c r="J218" s="19">
        <f t="shared" si="68"/>
        <v>0</v>
      </c>
      <c r="K218" s="19">
        <f t="shared" si="68"/>
        <v>0</v>
      </c>
      <c r="L218" s="19">
        <f t="shared" si="68"/>
        <v>0</v>
      </c>
      <c r="M218" s="19">
        <f t="shared" si="68"/>
        <v>0</v>
      </c>
      <c r="N218" s="19">
        <f t="shared" si="68"/>
        <v>0</v>
      </c>
      <c r="O218" s="19">
        <f t="shared" si="68"/>
        <v>0</v>
      </c>
      <c r="P218" s="19">
        <f t="shared" si="68"/>
        <v>0</v>
      </c>
      <c r="Q218" s="19">
        <f t="shared" si="68"/>
        <v>0</v>
      </c>
      <c r="R218" s="19">
        <f t="shared" si="68"/>
        <v>0</v>
      </c>
      <c r="S218" s="19">
        <f t="shared" si="68"/>
        <v>0</v>
      </c>
      <c r="T218" s="19">
        <f t="shared" si="68"/>
        <v>0</v>
      </c>
      <c r="U218" s="19">
        <f t="shared" si="68"/>
        <v>0</v>
      </c>
      <c r="V218" s="19">
        <f t="shared" si="68"/>
        <v>0</v>
      </c>
      <c r="W218" s="19">
        <f t="shared" si="68"/>
        <v>0</v>
      </c>
      <c r="X218" s="19">
        <f t="shared" si="68"/>
        <v>0</v>
      </c>
      <c r="Y218" s="19">
        <f t="shared" si="68"/>
        <v>916.49999999999989</v>
      </c>
      <c r="Z218" s="19">
        <f t="shared" si="68"/>
        <v>1099.8</v>
      </c>
      <c r="AA218" s="19">
        <f t="shared" si="68"/>
        <v>1649.6999999999998</v>
      </c>
      <c r="AB218" s="19">
        <f t="shared" si="68"/>
        <v>1099.8</v>
      </c>
      <c r="AC218" s="19">
        <f t="shared" si="68"/>
        <v>1466.3999999999999</v>
      </c>
      <c r="AD218" s="19">
        <f t="shared" si="68"/>
        <v>1283.0999999999999</v>
      </c>
      <c r="AE218" s="19">
        <f t="shared" si="68"/>
        <v>1832.9999999999998</v>
      </c>
      <c r="AF218" s="19">
        <f t="shared" si="68"/>
        <v>1832.9999999999998</v>
      </c>
      <c r="AG218" s="19">
        <f t="shared" si="68"/>
        <v>38309.699999999997</v>
      </c>
      <c r="AH218" s="19">
        <f t="shared" si="68"/>
        <v>21995.999999999996</v>
      </c>
      <c r="AI218" s="19">
        <f t="shared" si="68"/>
        <v>6782.0999999999995</v>
      </c>
      <c r="AJ218" s="19">
        <f t="shared" si="68"/>
        <v>12079.47</v>
      </c>
      <c r="AK218" s="19">
        <f t="shared" si="68"/>
        <v>11731.199999999999</v>
      </c>
      <c r="AL218" s="19">
        <f t="shared" si="68"/>
        <v>14114.099999999999</v>
      </c>
      <c r="AM218" s="19">
        <f t="shared" si="68"/>
        <v>80036.19</v>
      </c>
      <c r="AN218" s="19">
        <f t="shared" si="68"/>
        <v>60621.599999999999</v>
      </c>
      <c r="AO218" s="19">
        <f t="shared" si="68"/>
        <v>64802.399999999994</v>
      </c>
      <c r="AP218" s="19">
        <f t="shared" si="68"/>
        <v>62738.13</v>
      </c>
      <c r="AQ218" s="19">
        <f t="shared" si="68"/>
        <v>89625.9</v>
      </c>
      <c r="AR218" s="19">
        <f t="shared" si="68"/>
        <v>105826.5</v>
      </c>
      <c r="AS218" s="19">
        <f t="shared" si="68"/>
        <v>73817.25</v>
      </c>
      <c r="AT218" s="19">
        <f t="shared" si="68"/>
        <v>39195</v>
      </c>
      <c r="AU218" s="19">
        <f t="shared" si="68"/>
        <v>0</v>
      </c>
      <c r="AV218" s="19">
        <f t="shared" si="68"/>
        <v>0</v>
      </c>
      <c r="AW218" s="19">
        <f t="shared" si="68"/>
        <v>0</v>
      </c>
      <c r="AX218" s="19">
        <f t="shared" si="68"/>
        <v>74737.200000000012</v>
      </c>
      <c r="AY218" s="19">
        <f t="shared" si="68"/>
        <v>77596</v>
      </c>
      <c r="AZ218" s="19">
        <f t="shared" si="68"/>
        <v>0</v>
      </c>
      <c r="BA218" s="19">
        <f t="shared" si="68"/>
        <v>0</v>
      </c>
      <c r="BB218" s="19">
        <f t="shared" si="68"/>
        <v>0</v>
      </c>
      <c r="BC218" s="19">
        <f t="shared" si="68"/>
        <v>78821.200000000012</v>
      </c>
      <c r="BD218" s="19">
        <f t="shared" si="68"/>
        <v>0</v>
      </c>
      <c r="BE218" s="19">
        <f t="shared" si="68"/>
        <v>0</v>
      </c>
      <c r="BF218" s="19">
        <f t="shared" si="68"/>
        <v>0</v>
      </c>
      <c r="BG218" s="19">
        <f t="shared" si="68"/>
        <v>57584.4</v>
      </c>
      <c r="BH218" s="19">
        <f t="shared" si="68"/>
        <v>51050.000000000007</v>
      </c>
      <c r="BI218" s="19">
        <f t="shared" si="68"/>
        <v>0</v>
      </c>
      <c r="BJ218" s="19">
        <f t="shared" si="68"/>
        <v>0</v>
      </c>
      <c r="BK218" s="19">
        <f t="shared" si="68"/>
        <v>0</v>
      </c>
      <c r="BL218" s="19">
        <f t="shared" si="68"/>
        <v>122111.6</v>
      </c>
      <c r="BM218" s="19">
        <f t="shared" si="68"/>
        <v>89848.000000000015</v>
      </c>
      <c r="BN218" s="19">
        <f t="shared" si="68"/>
        <v>125125</v>
      </c>
      <c r="BO218" s="19">
        <f t="shared" si="68"/>
        <v>0</v>
      </c>
      <c r="BP218" s="19">
        <f t="shared" si="67"/>
        <v>125125</v>
      </c>
      <c r="BQ218" s="19">
        <f t="shared" si="67"/>
        <v>125125</v>
      </c>
      <c r="BR218" s="19">
        <f t="shared" si="67"/>
        <v>75075</v>
      </c>
      <c r="BS218" s="19">
        <f t="shared" si="67"/>
        <v>50050</v>
      </c>
      <c r="BT218" s="19">
        <f t="shared" si="67"/>
        <v>75075</v>
      </c>
      <c r="BU218" s="19">
        <f t="shared" si="67"/>
        <v>75075</v>
      </c>
      <c r="BV218" s="19">
        <f t="shared" si="67"/>
        <v>150150</v>
      </c>
      <c r="BW218" s="19">
        <f t="shared" si="67"/>
        <v>0</v>
      </c>
      <c r="BX218" s="19">
        <f t="shared" si="67"/>
        <v>0</v>
      </c>
      <c r="BY218" s="19">
        <f t="shared" si="67"/>
        <v>0</v>
      </c>
      <c r="BZ218" s="19">
        <f t="shared" si="67"/>
        <v>75075</v>
      </c>
      <c r="CA218" s="19">
        <f t="shared" si="67"/>
        <v>124876.3</v>
      </c>
      <c r="CB218" s="19">
        <f t="shared" si="64"/>
        <v>125362.20000000001</v>
      </c>
      <c r="CC218" s="19">
        <f t="shared" si="64"/>
        <v>125362.20000000001</v>
      </c>
      <c r="CD218" s="19">
        <f t="shared" si="64"/>
        <v>75314.5</v>
      </c>
      <c r="CE218" s="19">
        <f t="shared" si="64"/>
        <v>97180</v>
      </c>
      <c r="CF218" s="19">
        <f t="shared" si="64"/>
        <v>77744</v>
      </c>
      <c r="CG218" s="19">
        <f t="shared" si="64"/>
        <v>87462</v>
      </c>
      <c r="CH218" s="19">
        <f t="shared" si="64"/>
        <v>97180</v>
      </c>
      <c r="CI218" s="19">
        <f t="shared" si="64"/>
        <v>111757.00000000001</v>
      </c>
      <c r="CJ218" s="19">
        <f t="shared" si="64"/>
        <v>170065</v>
      </c>
      <c r="CK218" s="19">
        <f t="shared" si="64"/>
        <v>121475.00000000001</v>
      </c>
      <c r="CL218" s="19">
        <f t="shared" si="64"/>
        <v>121475.00000000001</v>
      </c>
      <c r="CM218" s="19">
        <f t="shared" si="64"/>
        <v>72885</v>
      </c>
      <c r="CN218" s="19">
        <f t="shared" si="64"/>
        <v>160347</v>
      </c>
      <c r="CO218" s="19">
        <f t="shared" si="64"/>
        <v>145770</v>
      </c>
      <c r="CP218" s="19">
        <f t="shared" si="64"/>
        <v>116616.00000000001</v>
      </c>
      <c r="CQ218" s="19">
        <f t="shared" si="64"/>
        <v>102039</v>
      </c>
      <c r="CR218" s="19">
        <f t="shared" si="64"/>
        <v>87462</v>
      </c>
      <c r="CS218" s="19">
        <f t="shared" si="64"/>
        <v>72885</v>
      </c>
      <c r="CT218" s="19">
        <f t="shared" si="64"/>
        <v>72885</v>
      </c>
      <c r="CU218" s="19">
        <f t="shared" si="64"/>
        <v>82603</v>
      </c>
      <c r="CV218" s="19">
        <f t="shared" si="64"/>
        <v>92321</v>
      </c>
      <c r="CW218" s="19">
        <f t="shared" si="64"/>
        <v>121475.00000000001</v>
      </c>
      <c r="CX218" s="19">
        <f t="shared" si="64"/>
        <v>140911</v>
      </c>
      <c r="CY218" s="19">
        <f t="shared" si="64"/>
        <v>86580</v>
      </c>
      <c r="CZ218" s="19">
        <f t="shared" si="64"/>
        <v>96200</v>
      </c>
      <c r="DA218" s="19">
        <f t="shared" si="64"/>
        <v>129870</v>
      </c>
      <c r="DB218" s="19">
        <f t="shared" si="64"/>
        <v>105820</v>
      </c>
      <c r="DC218" s="19">
        <f t="shared" si="64"/>
        <v>96200</v>
      </c>
      <c r="DD218" s="19">
        <f t="shared" si="64"/>
        <v>0</v>
      </c>
      <c r="DE218" s="19">
        <f t="shared" si="64"/>
        <v>0</v>
      </c>
      <c r="DF218" s="19">
        <f t="shared" si="64"/>
        <v>0</v>
      </c>
      <c r="DG218" s="19">
        <f t="shared" si="64"/>
        <v>0</v>
      </c>
      <c r="DH218" s="19">
        <f t="shared" si="64"/>
        <v>0</v>
      </c>
      <c r="DI218" s="19">
        <f t="shared" si="64"/>
        <v>76960</v>
      </c>
      <c r="DJ218" s="19">
        <f t="shared" si="64"/>
        <v>125060</v>
      </c>
      <c r="DK218" s="19">
        <f t="shared" si="64"/>
        <v>113307.6</v>
      </c>
      <c r="DL218" s="19">
        <f t="shared" si="64"/>
        <v>104095.6</v>
      </c>
      <c r="DM218" s="19">
        <f t="shared" si="64"/>
        <v>103635</v>
      </c>
      <c r="DN218" s="19">
        <f t="shared" si="64"/>
        <v>100871.40000000001</v>
      </c>
      <c r="DO218" s="19">
        <f t="shared" si="64"/>
        <v>81986.8</v>
      </c>
      <c r="DP218" s="19">
        <f t="shared" si="64"/>
        <v>64944.600000000006</v>
      </c>
      <c r="DQ218"/>
      <c r="DR218" s="71"/>
      <c r="DU218" s="58">
        <v>5</v>
      </c>
      <c r="DW218" s="58">
        <v>88418</v>
      </c>
      <c r="DX218" s="59">
        <f t="shared" si="65"/>
        <v>105820</v>
      </c>
      <c r="DY218" s="59">
        <f t="shared" si="66"/>
        <v>17402</v>
      </c>
      <c r="EB218" s="23"/>
      <c r="EK218" s="59"/>
      <c r="EL218" s="59"/>
      <c r="EM218" s="59"/>
      <c r="EN218" s="59"/>
      <c r="EO218" s="59"/>
      <c r="EP218" s="59"/>
    </row>
    <row r="219" spans="1:146" s="58" customFormat="1" x14ac:dyDescent="0.5">
      <c r="A219">
        <v>90696</v>
      </c>
      <c r="B219" s="26" t="s">
        <v>20</v>
      </c>
      <c r="C219" s="38" t="s">
        <v>105</v>
      </c>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f t="shared" si="64"/>
        <v>72885</v>
      </c>
      <c r="CO219" s="19">
        <f t="shared" si="64"/>
        <v>38872</v>
      </c>
      <c r="CP219" s="19">
        <f t="shared" si="64"/>
        <v>14577.000000000002</v>
      </c>
      <c r="CQ219" s="19">
        <f t="shared" si="64"/>
        <v>19436</v>
      </c>
      <c r="CR219" s="19">
        <f t="shared" si="64"/>
        <v>26724.500000000004</v>
      </c>
      <c r="CS219" s="19">
        <f t="shared" si="64"/>
        <v>27210.400000000001</v>
      </c>
      <c r="CT219" s="19">
        <f t="shared" si="64"/>
        <v>24295</v>
      </c>
      <c r="CU219" s="19">
        <f t="shared" si="64"/>
        <v>34013</v>
      </c>
      <c r="CV219" s="19">
        <f t="shared" si="64"/>
        <v>38872</v>
      </c>
      <c r="CW219" s="19">
        <f t="shared" si="64"/>
        <v>38872</v>
      </c>
      <c r="CX219" s="19">
        <f t="shared" si="64"/>
        <v>38872</v>
      </c>
      <c r="CY219" s="19">
        <f t="shared" si="64"/>
        <v>38480</v>
      </c>
      <c r="CZ219" s="19">
        <f t="shared" si="64"/>
        <v>38480</v>
      </c>
      <c r="DA219" s="19">
        <f t="shared" si="64"/>
        <v>38480</v>
      </c>
      <c r="DB219" s="19">
        <f t="shared" ref="DB219:DP234" si="69">+DB17*DB171</f>
        <v>48100</v>
      </c>
      <c r="DC219" s="19">
        <f t="shared" si="69"/>
        <v>33670</v>
      </c>
      <c r="DD219" s="19">
        <f t="shared" si="69"/>
        <v>19240</v>
      </c>
      <c r="DE219" s="19">
        <f t="shared" si="69"/>
        <v>43290</v>
      </c>
      <c r="DF219" s="19">
        <f t="shared" si="69"/>
        <v>43290</v>
      </c>
      <c r="DG219" s="19">
        <f t="shared" si="69"/>
        <v>0</v>
      </c>
      <c r="DH219" s="19">
        <f t="shared" si="69"/>
        <v>28860</v>
      </c>
      <c r="DI219" s="19">
        <f t="shared" si="69"/>
        <v>29822</v>
      </c>
      <c r="DJ219" s="19">
        <f t="shared" si="69"/>
        <v>48100</v>
      </c>
      <c r="DK219" s="19">
        <f t="shared" si="69"/>
        <v>40072.200000000004</v>
      </c>
      <c r="DL219" s="19">
        <f t="shared" si="69"/>
        <v>38690.400000000001</v>
      </c>
      <c r="DM219" s="19">
        <f t="shared" si="69"/>
        <v>53890.200000000004</v>
      </c>
      <c r="DN219" s="19">
        <f t="shared" si="69"/>
        <v>39151</v>
      </c>
      <c r="DO219" s="19">
        <f t="shared" si="69"/>
        <v>40993.4</v>
      </c>
      <c r="DP219" s="19">
        <f t="shared" si="69"/>
        <v>17963.400000000001</v>
      </c>
      <c r="DQ219"/>
      <c r="DR219" s="71"/>
      <c r="DU219" s="58">
        <v>6</v>
      </c>
      <c r="DW219" s="58">
        <v>39570</v>
      </c>
      <c r="DX219" s="59">
        <f t="shared" si="65"/>
        <v>48100</v>
      </c>
      <c r="DY219" s="59">
        <f t="shared" si="66"/>
        <v>8530</v>
      </c>
      <c r="EB219" s="23"/>
      <c r="EK219" s="59"/>
      <c r="EL219" s="59"/>
      <c r="EM219" s="59"/>
      <c r="EN219" s="59"/>
      <c r="EO219" s="59"/>
      <c r="EP219" s="59"/>
    </row>
    <row r="220" spans="1:146" s="58" customFormat="1" x14ac:dyDescent="0.5">
      <c r="A220">
        <v>90633</v>
      </c>
      <c r="B220" t="s">
        <v>31</v>
      </c>
      <c r="C220" s="38" t="s">
        <v>106</v>
      </c>
      <c r="D220" s="19">
        <f t="shared" ref="D220:BO223" si="70">+D18*D172</f>
        <v>120849.3</v>
      </c>
      <c r="E220" s="19">
        <f t="shared" si="70"/>
        <v>134652.6</v>
      </c>
      <c r="F220" s="19">
        <f t="shared" si="70"/>
        <v>0</v>
      </c>
      <c r="G220" s="19">
        <f t="shared" si="70"/>
        <v>107891.1</v>
      </c>
      <c r="H220" s="19">
        <f t="shared" si="70"/>
        <v>123666.3</v>
      </c>
      <c r="I220" s="19">
        <f t="shared" si="70"/>
        <v>180851.40000000002</v>
      </c>
      <c r="J220" s="19">
        <f t="shared" si="70"/>
        <v>149864.40000000002</v>
      </c>
      <c r="K220" s="19">
        <f t="shared" si="70"/>
        <v>102820.5</v>
      </c>
      <c r="L220" s="19">
        <f t="shared" si="70"/>
        <v>174935.7</v>
      </c>
      <c r="M220" s="19">
        <f t="shared" si="70"/>
        <v>152399.70000000001</v>
      </c>
      <c r="N220" s="19">
        <f t="shared" si="70"/>
        <v>179442.90000000002</v>
      </c>
      <c r="O220" s="19">
        <f t="shared" si="70"/>
        <v>182541.6</v>
      </c>
      <c r="P220" s="19">
        <f t="shared" si="70"/>
        <v>165639.6</v>
      </c>
      <c r="Q220" s="19">
        <f t="shared" si="70"/>
        <v>71417.5</v>
      </c>
      <c r="R220" s="19">
        <f t="shared" si="70"/>
        <v>49555</v>
      </c>
      <c r="S220" s="19">
        <f t="shared" si="70"/>
        <v>67442.5</v>
      </c>
      <c r="T220" s="19">
        <f t="shared" si="70"/>
        <v>80030</v>
      </c>
      <c r="U220" s="19">
        <f t="shared" si="70"/>
        <v>67442.5</v>
      </c>
      <c r="V220" s="19">
        <f t="shared" si="70"/>
        <v>58697.5</v>
      </c>
      <c r="W220" s="19">
        <f t="shared" si="70"/>
        <v>49952.5</v>
      </c>
      <c r="X220" s="19">
        <f t="shared" si="70"/>
        <v>60817.5</v>
      </c>
      <c r="Y220" s="19">
        <f t="shared" si="70"/>
        <v>30223.8</v>
      </c>
      <c r="Z220" s="19">
        <f t="shared" si="70"/>
        <v>39698.1</v>
      </c>
      <c r="AA220" s="19">
        <f t="shared" si="70"/>
        <v>43378.2</v>
      </c>
      <c r="AB220" s="19">
        <f t="shared" si="70"/>
        <v>47841.3</v>
      </c>
      <c r="AC220" s="19">
        <f t="shared" si="70"/>
        <v>41577.300000000003</v>
      </c>
      <c r="AD220" s="19">
        <f t="shared" si="70"/>
        <v>49250.7</v>
      </c>
      <c r="AE220" s="19">
        <f t="shared" si="70"/>
        <v>54261.9</v>
      </c>
      <c r="AF220" s="19">
        <f t="shared" si="70"/>
        <v>63579.6</v>
      </c>
      <c r="AG220" s="19">
        <f t="shared" si="70"/>
        <v>40716</v>
      </c>
      <c r="AH220" s="19">
        <f t="shared" si="70"/>
        <v>61465.5</v>
      </c>
      <c r="AI220" s="19">
        <f t="shared" si="70"/>
        <v>34060.5</v>
      </c>
      <c r="AJ220" s="19">
        <f t="shared" si="70"/>
        <v>40191.39</v>
      </c>
      <c r="AK220" s="19">
        <f t="shared" si="70"/>
        <v>57707.1</v>
      </c>
      <c r="AL220" s="19">
        <f t="shared" si="70"/>
        <v>36096.300000000003</v>
      </c>
      <c r="AM220" s="19">
        <f t="shared" si="70"/>
        <v>69201.2</v>
      </c>
      <c r="AN220" s="19">
        <f t="shared" si="70"/>
        <v>66783</v>
      </c>
      <c r="AO220" s="19">
        <f t="shared" si="70"/>
        <v>62941.000000000007</v>
      </c>
      <c r="AP220" s="19">
        <f t="shared" si="70"/>
        <v>65336.600000000006</v>
      </c>
      <c r="AQ220" s="19">
        <f t="shared" si="70"/>
        <v>81699</v>
      </c>
      <c r="AR220" s="19">
        <f t="shared" si="70"/>
        <v>101700</v>
      </c>
      <c r="AS220" s="19">
        <f t="shared" si="70"/>
        <v>8814</v>
      </c>
      <c r="AT220" s="19">
        <f t="shared" si="70"/>
        <v>75710</v>
      </c>
      <c r="AU220" s="19">
        <f t="shared" si="70"/>
        <v>109844.1</v>
      </c>
      <c r="AV220" s="19">
        <f t="shared" si="70"/>
        <v>108297.00000000001</v>
      </c>
      <c r="AW220" s="19">
        <f t="shared" si="70"/>
        <v>110531.70000000001</v>
      </c>
      <c r="AX220" s="19">
        <f t="shared" si="70"/>
        <v>107437.50000000001</v>
      </c>
      <c r="AY220" s="19">
        <f t="shared" si="70"/>
        <v>110703.6</v>
      </c>
      <c r="AZ220" s="19">
        <f t="shared" si="70"/>
        <v>107781.3</v>
      </c>
      <c r="BA220" s="19">
        <f t="shared" si="70"/>
        <v>109844.1</v>
      </c>
      <c r="BB220" s="19">
        <f t="shared" si="70"/>
        <v>108297.00000000001</v>
      </c>
      <c r="BC220" s="19">
        <f t="shared" si="70"/>
        <v>110531.70000000001</v>
      </c>
      <c r="BD220" s="19">
        <f t="shared" si="70"/>
        <v>156600.90000000002</v>
      </c>
      <c r="BE220" s="19">
        <f t="shared" si="70"/>
        <v>112766.40000000001</v>
      </c>
      <c r="BF220" s="19">
        <f t="shared" si="70"/>
        <v>92654.1</v>
      </c>
      <c r="BG220" s="19">
        <f t="shared" si="70"/>
        <v>90763.200000000012</v>
      </c>
      <c r="BH220" s="19">
        <f t="shared" si="70"/>
        <v>96264</v>
      </c>
      <c r="BI220" s="19">
        <f t="shared" si="70"/>
        <v>104515.20000000001</v>
      </c>
      <c r="BJ220" s="19">
        <f t="shared" si="70"/>
        <v>106062.3</v>
      </c>
      <c r="BK220" s="19">
        <f t="shared" si="70"/>
        <v>140442.30000000002</v>
      </c>
      <c r="BL220" s="19">
        <f t="shared" si="70"/>
        <v>116892.00000000001</v>
      </c>
      <c r="BM220" s="19">
        <f t="shared" si="70"/>
        <v>120330.00000000001</v>
      </c>
      <c r="BN220" s="19">
        <f t="shared" si="70"/>
        <v>176880</v>
      </c>
      <c r="BO220" s="19">
        <f t="shared" si="70"/>
        <v>0</v>
      </c>
      <c r="BP220" s="19">
        <f t="shared" ref="BP220:DA229" si="71">+BP18*BP172</f>
        <v>176880</v>
      </c>
      <c r="BQ220" s="19">
        <f t="shared" si="71"/>
        <v>198990</v>
      </c>
      <c r="BR220" s="19">
        <f t="shared" si="71"/>
        <v>146589.29999999999</v>
      </c>
      <c r="BS220" s="19">
        <f t="shared" si="71"/>
        <v>141504</v>
      </c>
      <c r="BT220" s="19">
        <f t="shared" si="71"/>
        <v>132660</v>
      </c>
      <c r="BU220" s="19">
        <f t="shared" si="71"/>
        <v>77385</v>
      </c>
      <c r="BV220" s="19">
        <f t="shared" si="71"/>
        <v>145926</v>
      </c>
      <c r="BW220" s="19">
        <f t="shared" si="71"/>
        <v>143715</v>
      </c>
      <c r="BX220" s="19">
        <f t="shared" si="71"/>
        <v>176880</v>
      </c>
      <c r="BY220" s="19">
        <f t="shared" si="71"/>
        <v>176880</v>
      </c>
      <c r="BZ220" s="19">
        <f t="shared" si="71"/>
        <v>154770</v>
      </c>
      <c r="CA220" s="19">
        <f t="shared" si="71"/>
        <v>205835.2</v>
      </c>
      <c r="CB220" s="19">
        <f t="shared" si="71"/>
        <v>205835.2</v>
      </c>
      <c r="CC220" s="19">
        <f t="shared" si="71"/>
        <v>231564.6</v>
      </c>
      <c r="CD220" s="19">
        <f t="shared" si="71"/>
        <v>170613.4</v>
      </c>
      <c r="CE220" s="19">
        <f t="shared" si="71"/>
        <v>164618.20000000001</v>
      </c>
      <c r="CF220" s="19">
        <f t="shared" si="71"/>
        <v>99920</v>
      </c>
      <c r="CG220" s="19">
        <f t="shared" si="71"/>
        <v>162370</v>
      </c>
      <c r="CH220" s="19">
        <f t="shared" si="71"/>
        <v>149880</v>
      </c>
      <c r="CI220" s="19">
        <f t="shared" si="71"/>
        <v>124900</v>
      </c>
      <c r="CJ220" s="19">
        <f t="shared" si="71"/>
        <v>199840</v>
      </c>
      <c r="CK220" s="19">
        <f t="shared" si="71"/>
        <v>205835.2</v>
      </c>
      <c r="CL220" s="19">
        <f t="shared" si="71"/>
        <v>149880</v>
      </c>
      <c r="CM220" s="19">
        <f t="shared" si="71"/>
        <v>162370</v>
      </c>
      <c r="CN220" s="19">
        <f t="shared" si="71"/>
        <v>187350</v>
      </c>
      <c r="CO220" s="19">
        <f t="shared" si="71"/>
        <v>174860</v>
      </c>
      <c r="CP220" s="19">
        <f t="shared" si="71"/>
        <v>144884</v>
      </c>
      <c r="CQ220" s="19">
        <f t="shared" si="71"/>
        <v>142386</v>
      </c>
      <c r="CR220" s="19">
        <f t="shared" si="71"/>
        <v>119904</v>
      </c>
      <c r="CS220" s="19">
        <f t="shared" si="71"/>
        <v>114908</v>
      </c>
      <c r="CT220" s="19">
        <f t="shared" si="71"/>
        <v>117406</v>
      </c>
      <c r="CU220" s="19">
        <f t="shared" si="71"/>
        <v>109912</v>
      </c>
      <c r="CV220" s="19">
        <f t="shared" si="71"/>
        <v>129896</v>
      </c>
      <c r="CW220" s="19">
        <f t="shared" si="71"/>
        <v>132394</v>
      </c>
      <c r="CX220" s="19">
        <f t="shared" si="71"/>
        <v>144884</v>
      </c>
      <c r="CY220" s="19">
        <f t="shared" si="71"/>
        <v>64298</v>
      </c>
      <c r="CZ220" s="19">
        <f t="shared" si="71"/>
        <v>131069</v>
      </c>
      <c r="DA220" s="19">
        <f t="shared" si="71"/>
        <v>175583</v>
      </c>
      <c r="DB220" s="19">
        <f t="shared" si="69"/>
        <v>128596</v>
      </c>
      <c r="DC220" s="19">
        <f t="shared" si="69"/>
        <v>145907</v>
      </c>
      <c r="DD220" s="19">
        <f t="shared" si="69"/>
        <v>114994.5</v>
      </c>
      <c r="DE220" s="19">
        <f t="shared" si="69"/>
        <v>105844.40000000001</v>
      </c>
      <c r="DF220" s="19">
        <f t="shared" si="69"/>
        <v>123650</v>
      </c>
      <c r="DG220" s="19">
        <f t="shared" si="69"/>
        <v>49460</v>
      </c>
      <c r="DH220" s="19">
        <f t="shared" si="69"/>
        <v>123650</v>
      </c>
      <c r="DI220" s="19">
        <f t="shared" si="69"/>
        <v>96447</v>
      </c>
      <c r="DJ220" s="19">
        <f t="shared" si="69"/>
        <v>145907</v>
      </c>
      <c r="DK220" s="19">
        <f t="shared" si="69"/>
        <v>133390.39999999999</v>
      </c>
      <c r="DL220" s="19">
        <f t="shared" si="69"/>
        <v>145288</v>
      </c>
      <c r="DM220" s="19">
        <f t="shared" si="69"/>
        <v>130187.2</v>
      </c>
      <c r="DN220" s="19">
        <f t="shared" si="69"/>
        <v>121264</v>
      </c>
      <c r="DO220" s="19">
        <f t="shared" si="69"/>
        <v>127212.79999999999</v>
      </c>
      <c r="DP220" s="19">
        <f t="shared" si="69"/>
        <v>116688</v>
      </c>
      <c r="DQ220"/>
      <c r="DR220" s="71" t="s">
        <v>101</v>
      </c>
      <c r="DU220" s="58">
        <v>7</v>
      </c>
      <c r="DW220" s="58">
        <v>101815.99999999999</v>
      </c>
      <c r="DX220" s="59">
        <f t="shared" si="65"/>
        <v>128596</v>
      </c>
      <c r="DY220" s="59">
        <f t="shared" si="66"/>
        <v>26780.000000000015</v>
      </c>
      <c r="EB220" s="23"/>
      <c r="EK220" s="59"/>
      <c r="EL220" s="59"/>
      <c r="EM220" s="59"/>
      <c r="EN220" s="59"/>
      <c r="EO220" s="59"/>
      <c r="EP220" s="59"/>
    </row>
    <row r="221" spans="1:146" s="58" customFormat="1" x14ac:dyDescent="0.5">
      <c r="A221">
        <v>90633</v>
      </c>
      <c r="B221" t="s">
        <v>29</v>
      </c>
      <c r="C221" s="38" t="s">
        <v>107</v>
      </c>
      <c r="D221" s="19">
        <f t="shared" si="70"/>
        <v>0</v>
      </c>
      <c r="E221" s="19">
        <f t="shared" si="70"/>
        <v>0</v>
      </c>
      <c r="F221" s="19">
        <f t="shared" si="70"/>
        <v>0</v>
      </c>
      <c r="G221" s="19">
        <f t="shared" si="70"/>
        <v>0</v>
      </c>
      <c r="H221" s="19">
        <f t="shared" si="70"/>
        <v>0</v>
      </c>
      <c r="I221" s="19">
        <f t="shared" si="70"/>
        <v>1138068</v>
      </c>
      <c r="J221" s="19">
        <f t="shared" si="70"/>
        <v>0</v>
      </c>
      <c r="K221" s="19">
        <f t="shared" si="70"/>
        <v>0</v>
      </c>
      <c r="L221" s="19">
        <f t="shared" si="70"/>
        <v>0</v>
      </c>
      <c r="M221" s="19">
        <f t="shared" si="70"/>
        <v>0</v>
      </c>
      <c r="N221" s="19">
        <f t="shared" si="70"/>
        <v>0</v>
      </c>
      <c r="O221" s="19">
        <f t="shared" si="70"/>
        <v>0</v>
      </c>
      <c r="P221" s="19">
        <f t="shared" si="70"/>
        <v>0</v>
      </c>
      <c r="Q221" s="19">
        <f t="shared" si="70"/>
        <v>0</v>
      </c>
      <c r="R221" s="19">
        <f t="shared" si="70"/>
        <v>11395</v>
      </c>
      <c r="S221" s="19">
        <f t="shared" si="70"/>
        <v>11395</v>
      </c>
      <c r="T221" s="19">
        <f t="shared" si="70"/>
        <v>10997.5</v>
      </c>
      <c r="U221" s="19">
        <f t="shared" si="70"/>
        <v>1855</v>
      </c>
      <c r="V221" s="19">
        <f t="shared" si="70"/>
        <v>5830</v>
      </c>
      <c r="W221" s="19">
        <f t="shared" si="70"/>
        <v>4637.5</v>
      </c>
      <c r="X221" s="19">
        <f t="shared" si="70"/>
        <v>6890</v>
      </c>
      <c r="Y221" s="19">
        <f t="shared" si="70"/>
        <v>4854.6000000000004</v>
      </c>
      <c r="Z221" s="19">
        <f t="shared" si="70"/>
        <v>3523.5</v>
      </c>
      <c r="AA221" s="19">
        <f t="shared" si="70"/>
        <v>5089.5</v>
      </c>
      <c r="AB221" s="19">
        <f t="shared" si="70"/>
        <v>4463.1000000000004</v>
      </c>
      <c r="AC221" s="19">
        <f t="shared" si="70"/>
        <v>4384.8</v>
      </c>
      <c r="AD221" s="19">
        <f t="shared" si="70"/>
        <v>7047</v>
      </c>
      <c r="AE221" s="19">
        <f t="shared" si="70"/>
        <v>6890.4</v>
      </c>
      <c r="AF221" s="19">
        <f t="shared" si="70"/>
        <v>5950.8</v>
      </c>
      <c r="AG221" s="19">
        <f t="shared" si="70"/>
        <v>2349</v>
      </c>
      <c r="AH221" s="19">
        <f t="shared" si="70"/>
        <v>5324.4</v>
      </c>
      <c r="AI221" s="19">
        <f t="shared" si="70"/>
        <v>2740.5</v>
      </c>
      <c r="AJ221" s="19">
        <f t="shared" si="70"/>
        <v>4384.8</v>
      </c>
      <c r="AK221" s="19">
        <f t="shared" si="70"/>
        <v>7360.2</v>
      </c>
      <c r="AL221" s="19">
        <f t="shared" si="70"/>
        <v>2740.5</v>
      </c>
      <c r="AM221" s="19">
        <f t="shared" si="70"/>
        <v>6780</v>
      </c>
      <c r="AN221" s="19">
        <f t="shared" si="70"/>
        <v>8136.0000000000009</v>
      </c>
      <c r="AO221" s="19">
        <f t="shared" si="70"/>
        <v>5650</v>
      </c>
      <c r="AP221" s="19">
        <f t="shared" si="70"/>
        <v>7006</v>
      </c>
      <c r="AQ221" s="19">
        <f t="shared" si="70"/>
        <v>8701</v>
      </c>
      <c r="AR221" s="19">
        <f t="shared" si="70"/>
        <v>6780</v>
      </c>
      <c r="AS221" s="19">
        <f t="shared" si="70"/>
        <v>5650</v>
      </c>
      <c r="AT221" s="19">
        <f t="shared" si="70"/>
        <v>9040</v>
      </c>
      <c r="AU221" s="19">
        <f t="shared" si="70"/>
        <v>10657.800000000001</v>
      </c>
      <c r="AV221" s="19">
        <f t="shared" si="70"/>
        <v>17018.100000000002</v>
      </c>
      <c r="AW221" s="19">
        <f t="shared" si="70"/>
        <v>10829.7</v>
      </c>
      <c r="AX221" s="19">
        <f t="shared" si="70"/>
        <v>11861.1</v>
      </c>
      <c r="AY221" s="19">
        <f t="shared" si="70"/>
        <v>10657.800000000001</v>
      </c>
      <c r="AZ221" s="19">
        <f t="shared" si="70"/>
        <v>12033</v>
      </c>
      <c r="BA221" s="19">
        <f t="shared" si="70"/>
        <v>10485.900000000001</v>
      </c>
      <c r="BB221" s="19">
        <f t="shared" si="70"/>
        <v>12033</v>
      </c>
      <c r="BC221" s="19">
        <f t="shared" si="70"/>
        <v>1719.0000000000002</v>
      </c>
      <c r="BD221" s="19">
        <f t="shared" si="70"/>
        <v>17190</v>
      </c>
      <c r="BE221" s="19">
        <f t="shared" si="70"/>
        <v>3094.2000000000003</v>
      </c>
      <c r="BF221" s="19">
        <f t="shared" si="70"/>
        <v>9970.2000000000007</v>
      </c>
      <c r="BG221" s="19">
        <f t="shared" si="70"/>
        <v>7907.4000000000005</v>
      </c>
      <c r="BH221" s="19">
        <f t="shared" si="70"/>
        <v>9798.3000000000011</v>
      </c>
      <c r="BI221" s="19">
        <f t="shared" si="70"/>
        <v>14095.800000000001</v>
      </c>
      <c r="BJ221" s="19">
        <f t="shared" si="70"/>
        <v>17190</v>
      </c>
      <c r="BK221" s="19">
        <f t="shared" si="70"/>
        <v>17190</v>
      </c>
      <c r="BL221" s="19">
        <f t="shared" si="70"/>
        <v>11001.6</v>
      </c>
      <c r="BM221" s="19">
        <f t="shared" si="70"/>
        <v>12033</v>
      </c>
      <c r="BN221" s="19">
        <f t="shared" si="70"/>
        <v>26532</v>
      </c>
      <c r="BO221" s="19">
        <f t="shared" si="70"/>
        <v>0</v>
      </c>
      <c r="BP221" s="19">
        <f t="shared" si="71"/>
        <v>26532</v>
      </c>
      <c r="BQ221" s="19">
        <f t="shared" si="71"/>
        <v>26532</v>
      </c>
      <c r="BR221" s="19">
        <f t="shared" si="71"/>
        <v>15477</v>
      </c>
      <c r="BS221" s="19">
        <f t="shared" si="71"/>
        <v>13266</v>
      </c>
      <c r="BT221" s="19">
        <f t="shared" si="71"/>
        <v>14371.5</v>
      </c>
      <c r="BU221" s="19">
        <f t="shared" si="71"/>
        <v>13266</v>
      </c>
      <c r="BV221" s="19">
        <f t="shared" si="71"/>
        <v>14371.5</v>
      </c>
      <c r="BW221" s="19">
        <f t="shared" si="71"/>
        <v>15477</v>
      </c>
      <c r="BX221" s="19">
        <f t="shared" si="71"/>
        <v>22110</v>
      </c>
      <c r="BY221" s="19">
        <f t="shared" si="71"/>
        <v>0</v>
      </c>
      <c r="BZ221" s="19">
        <f t="shared" si="71"/>
        <v>15477</v>
      </c>
      <c r="CA221" s="19">
        <f t="shared" si="71"/>
        <v>0</v>
      </c>
      <c r="CB221" s="19">
        <f t="shared" si="71"/>
        <v>0</v>
      </c>
      <c r="CC221" s="19">
        <f t="shared" si="71"/>
        <v>0</v>
      </c>
      <c r="CD221" s="19">
        <f t="shared" si="71"/>
        <v>0</v>
      </c>
      <c r="CE221" s="19">
        <f t="shared" si="71"/>
        <v>22110</v>
      </c>
      <c r="CF221" s="19">
        <f t="shared" si="71"/>
        <v>0</v>
      </c>
      <c r="CG221" s="19">
        <f t="shared" si="71"/>
        <v>13708.199999999999</v>
      </c>
      <c r="CH221" s="19">
        <f t="shared" si="71"/>
        <v>0</v>
      </c>
      <c r="CI221" s="19">
        <f t="shared" si="71"/>
        <v>0</v>
      </c>
      <c r="CJ221" s="19">
        <f t="shared" si="71"/>
        <v>30954</v>
      </c>
      <c r="CK221" s="19">
        <f t="shared" si="71"/>
        <v>22773.3</v>
      </c>
      <c r="CL221" s="19">
        <f t="shared" si="71"/>
        <v>19899</v>
      </c>
      <c r="CM221" s="19">
        <f t="shared" si="71"/>
        <v>19899</v>
      </c>
      <c r="CN221" s="19">
        <f t="shared" si="71"/>
        <v>26532</v>
      </c>
      <c r="CO221" s="19">
        <f t="shared" si="71"/>
        <v>24321</v>
      </c>
      <c r="CP221" s="19">
        <f t="shared" si="71"/>
        <v>15477</v>
      </c>
      <c r="CQ221" s="19">
        <f t="shared" si="71"/>
        <v>26532</v>
      </c>
      <c r="CR221" s="19">
        <f t="shared" si="71"/>
        <v>15477</v>
      </c>
      <c r="CS221" s="19">
        <f t="shared" si="71"/>
        <v>15477</v>
      </c>
      <c r="CT221" s="19">
        <f t="shared" si="71"/>
        <v>17688</v>
      </c>
      <c r="CU221" s="19">
        <f t="shared" si="71"/>
        <v>15477</v>
      </c>
      <c r="CV221" s="19">
        <f t="shared" si="71"/>
        <v>17688</v>
      </c>
      <c r="CW221" s="19">
        <f t="shared" si="71"/>
        <v>17688</v>
      </c>
      <c r="CX221" s="19">
        <f t="shared" si="71"/>
        <v>37587</v>
      </c>
      <c r="CY221" s="19">
        <f t="shared" si="71"/>
        <v>22504.3</v>
      </c>
      <c r="CZ221" s="19">
        <f t="shared" si="71"/>
        <v>24730</v>
      </c>
      <c r="DA221" s="19">
        <f t="shared" si="71"/>
        <v>32149</v>
      </c>
      <c r="DB221" s="19">
        <f t="shared" si="69"/>
        <v>24730</v>
      </c>
      <c r="DC221" s="19">
        <f t="shared" si="69"/>
        <v>30912.5</v>
      </c>
      <c r="DD221" s="19">
        <f t="shared" si="69"/>
        <v>24730</v>
      </c>
      <c r="DE221" s="19">
        <f t="shared" si="69"/>
        <v>21762.400000000001</v>
      </c>
      <c r="DF221" s="19">
        <f t="shared" si="69"/>
        <v>29676</v>
      </c>
      <c r="DG221" s="19">
        <f t="shared" si="69"/>
        <v>14590.7</v>
      </c>
      <c r="DH221" s="19">
        <f t="shared" si="69"/>
        <v>24730</v>
      </c>
      <c r="DI221" s="19">
        <f t="shared" si="69"/>
        <v>24730</v>
      </c>
      <c r="DJ221" s="19">
        <f t="shared" si="69"/>
        <v>32149</v>
      </c>
      <c r="DK221" s="19">
        <f t="shared" si="69"/>
        <v>22880</v>
      </c>
      <c r="DL221" s="19">
        <f t="shared" si="69"/>
        <v>28371.199999999997</v>
      </c>
      <c r="DM221" s="19">
        <f t="shared" si="69"/>
        <v>25168</v>
      </c>
      <c r="DN221" s="19">
        <f t="shared" si="69"/>
        <v>18761.599999999999</v>
      </c>
      <c r="DO221" s="19">
        <f t="shared" si="69"/>
        <v>30659.199999999997</v>
      </c>
      <c r="DP221" s="19">
        <f t="shared" si="69"/>
        <v>12126.4</v>
      </c>
      <c r="DQ221"/>
      <c r="DR221" s="71" t="s">
        <v>101</v>
      </c>
      <c r="DU221" s="58">
        <v>8</v>
      </c>
      <c r="DW221" s="58">
        <v>19290</v>
      </c>
      <c r="DX221" s="59">
        <f t="shared" si="65"/>
        <v>24730</v>
      </c>
      <c r="DY221" s="59">
        <f t="shared" si="66"/>
        <v>5440</v>
      </c>
      <c r="EB221" s="23"/>
      <c r="EK221" s="59"/>
      <c r="EL221" s="59"/>
      <c r="EM221" s="59"/>
      <c r="EN221" s="59"/>
      <c r="EO221" s="59"/>
      <c r="EP221" s="59"/>
    </row>
    <row r="222" spans="1:146" s="58" customFormat="1" x14ac:dyDescent="0.5">
      <c r="A222">
        <v>90744</v>
      </c>
      <c r="B222" t="s">
        <v>327</v>
      </c>
      <c r="C222" s="38" t="s">
        <v>108</v>
      </c>
      <c r="D222" s="19">
        <f t="shared" si="70"/>
        <v>193066.80000000002</v>
      </c>
      <c r="E222" s="19">
        <f t="shared" si="70"/>
        <v>156840.6</v>
      </c>
      <c r="F222" s="19">
        <f t="shared" si="70"/>
        <v>155374.80000000002</v>
      </c>
      <c r="G222" s="19">
        <f t="shared" si="70"/>
        <v>151396.20000000001</v>
      </c>
      <c r="H222" s="19">
        <f t="shared" si="70"/>
        <v>127943.40000000001</v>
      </c>
      <c r="I222" s="19">
        <f t="shared" si="70"/>
        <v>61563.600000000006</v>
      </c>
      <c r="J222" s="19">
        <f t="shared" si="70"/>
        <v>61144.800000000003</v>
      </c>
      <c r="K222" s="19">
        <f t="shared" si="70"/>
        <v>59260.200000000004</v>
      </c>
      <c r="L222" s="19">
        <f t="shared" si="70"/>
        <v>63238.8</v>
      </c>
      <c r="M222" s="19">
        <f t="shared" si="70"/>
        <v>103862.40000000001</v>
      </c>
      <c r="N222" s="19">
        <f t="shared" si="70"/>
        <v>110353.8</v>
      </c>
      <c r="O222" s="19">
        <f t="shared" si="70"/>
        <v>113494.8</v>
      </c>
      <c r="P222" s="19">
        <f t="shared" si="70"/>
        <v>114332.40000000001</v>
      </c>
      <c r="Q222" s="19">
        <f t="shared" si="70"/>
        <v>42947.5</v>
      </c>
      <c r="R222" s="19">
        <f t="shared" si="70"/>
        <v>60577.5</v>
      </c>
      <c r="S222" s="19">
        <f t="shared" si="70"/>
        <v>50840</v>
      </c>
      <c r="T222" s="19">
        <f t="shared" si="70"/>
        <v>61090</v>
      </c>
      <c r="U222" s="19">
        <f t="shared" si="70"/>
        <v>50327.5</v>
      </c>
      <c r="V222" s="19">
        <f t="shared" si="70"/>
        <v>47867.5</v>
      </c>
      <c r="W222" s="19">
        <f t="shared" si="70"/>
        <v>51250</v>
      </c>
      <c r="X222" s="19">
        <f t="shared" si="70"/>
        <v>57707.5</v>
      </c>
      <c r="Y222" s="19">
        <f t="shared" si="70"/>
        <v>28563.800000000003</v>
      </c>
      <c r="Z222" s="19">
        <f t="shared" si="70"/>
        <v>36757.4</v>
      </c>
      <c r="AA222" s="19">
        <f t="shared" si="70"/>
        <v>37781.600000000006</v>
      </c>
      <c r="AB222" s="19">
        <f t="shared" si="70"/>
        <v>39716.200000000004</v>
      </c>
      <c r="AC222" s="19">
        <f t="shared" si="70"/>
        <v>31750.2</v>
      </c>
      <c r="AD222" s="19">
        <f t="shared" si="70"/>
        <v>38862.700000000004</v>
      </c>
      <c r="AE222" s="19">
        <f t="shared" si="70"/>
        <v>40000.700000000004</v>
      </c>
      <c r="AF222" s="19">
        <f t="shared" si="70"/>
        <v>36529.800000000003</v>
      </c>
      <c r="AG222" s="19">
        <f t="shared" si="70"/>
        <v>26799.9</v>
      </c>
      <c r="AH222" s="19">
        <f t="shared" si="70"/>
        <v>21394.400000000001</v>
      </c>
      <c r="AI222" s="19">
        <f t="shared" si="70"/>
        <v>13030.1</v>
      </c>
      <c r="AJ222" s="19">
        <f t="shared" si="70"/>
        <v>15812.51</v>
      </c>
      <c r="AK222" s="19">
        <f t="shared" si="70"/>
        <v>15647.500000000002</v>
      </c>
      <c r="AL222" s="19">
        <f t="shared" si="70"/>
        <v>16671.7</v>
      </c>
      <c r="AM222" s="19">
        <f t="shared" si="70"/>
        <v>13523.34</v>
      </c>
      <c r="AN222" s="19">
        <f t="shared" si="70"/>
        <v>46953.9</v>
      </c>
      <c r="AO222" s="19">
        <f t="shared" si="70"/>
        <v>26830.799999999999</v>
      </c>
      <c r="AP222" s="19">
        <f t="shared" si="70"/>
        <v>18743.009999999998</v>
      </c>
      <c r="AQ222" s="19">
        <f t="shared" si="70"/>
        <v>42636.3</v>
      </c>
      <c r="AR222" s="19">
        <f t="shared" si="70"/>
        <v>38781.300000000003</v>
      </c>
      <c r="AS222" s="19">
        <f t="shared" si="70"/>
        <v>42713.4</v>
      </c>
      <c r="AT222" s="19">
        <f t="shared" si="70"/>
        <v>48418.8</v>
      </c>
      <c r="AU222" s="19">
        <f t="shared" si="70"/>
        <v>50578</v>
      </c>
      <c r="AV222" s="19">
        <f t="shared" si="70"/>
        <v>51425</v>
      </c>
      <c r="AW222" s="19">
        <f t="shared" si="70"/>
        <v>94743</v>
      </c>
      <c r="AX222" s="19">
        <f t="shared" si="70"/>
        <v>100067</v>
      </c>
      <c r="AY222" s="19">
        <f t="shared" si="70"/>
        <v>166980</v>
      </c>
      <c r="AZ222" s="19">
        <f t="shared" si="70"/>
        <v>51304</v>
      </c>
      <c r="BA222" s="19">
        <f t="shared" si="70"/>
        <v>50578</v>
      </c>
      <c r="BB222" s="19">
        <f t="shared" si="70"/>
        <v>52635</v>
      </c>
      <c r="BC222" s="19">
        <f t="shared" si="70"/>
        <v>49852</v>
      </c>
      <c r="BD222" s="19">
        <f t="shared" si="70"/>
        <v>78771</v>
      </c>
      <c r="BE222" s="19">
        <f t="shared" si="70"/>
        <v>72600</v>
      </c>
      <c r="BF222" s="19">
        <f t="shared" si="70"/>
        <v>68970</v>
      </c>
      <c r="BG222" s="19">
        <f t="shared" si="70"/>
        <v>68002</v>
      </c>
      <c r="BH222" s="19">
        <f t="shared" si="70"/>
        <v>76593</v>
      </c>
      <c r="BI222" s="19">
        <f t="shared" si="70"/>
        <v>61710</v>
      </c>
      <c r="BJ222" s="19">
        <f t="shared" si="70"/>
        <v>78650</v>
      </c>
      <c r="BK222" s="19">
        <f t="shared" si="70"/>
        <v>102850</v>
      </c>
      <c r="BL222" s="19">
        <f t="shared" si="70"/>
        <v>102850</v>
      </c>
      <c r="BM222" s="19">
        <f t="shared" si="70"/>
        <v>60500</v>
      </c>
      <c r="BN222" s="19">
        <f t="shared" si="70"/>
        <v>64512</v>
      </c>
      <c r="BO222" s="19">
        <f t="shared" si="70"/>
        <v>0</v>
      </c>
      <c r="BP222" s="19">
        <f t="shared" si="71"/>
        <v>64512</v>
      </c>
      <c r="BQ222" s="19">
        <f t="shared" si="71"/>
        <v>63792</v>
      </c>
      <c r="BR222" s="19">
        <f t="shared" si="71"/>
        <v>62640</v>
      </c>
      <c r="BS222" s="19">
        <f t="shared" si="71"/>
        <v>57600</v>
      </c>
      <c r="BT222" s="19">
        <f t="shared" si="71"/>
        <v>57600</v>
      </c>
      <c r="BU222" s="19">
        <f t="shared" si="71"/>
        <v>50400</v>
      </c>
      <c r="BV222" s="19">
        <f t="shared" si="71"/>
        <v>61200</v>
      </c>
      <c r="BW222" s="19">
        <f t="shared" si="71"/>
        <v>63792</v>
      </c>
      <c r="BX222" s="19">
        <f t="shared" si="71"/>
        <v>63360</v>
      </c>
      <c r="BY222" s="19">
        <f t="shared" si="71"/>
        <v>63360</v>
      </c>
      <c r="BZ222" s="19">
        <f t="shared" si="71"/>
        <v>61920</v>
      </c>
      <c r="CA222" s="19">
        <f t="shared" si="71"/>
        <v>74890.2</v>
      </c>
      <c r="CB222" s="19">
        <f t="shared" si="71"/>
        <v>74728.100000000006</v>
      </c>
      <c r="CC222" s="19">
        <f t="shared" si="71"/>
        <v>73917.600000000006</v>
      </c>
      <c r="CD222" s="19">
        <f t="shared" si="71"/>
        <v>72620.800000000003</v>
      </c>
      <c r="CE222" s="19">
        <f t="shared" si="71"/>
        <v>50251</v>
      </c>
      <c r="CF222" s="19">
        <f t="shared" si="71"/>
        <v>50251</v>
      </c>
      <c r="CG222" s="19">
        <f t="shared" si="71"/>
        <v>64840</v>
      </c>
      <c r="CH222" s="19">
        <f t="shared" si="71"/>
        <v>64840</v>
      </c>
      <c r="CI222" s="19">
        <f t="shared" si="71"/>
        <v>56735</v>
      </c>
      <c r="CJ222" s="19">
        <f t="shared" si="71"/>
        <v>72945</v>
      </c>
      <c r="CK222" s="19">
        <f t="shared" si="71"/>
        <v>64840</v>
      </c>
      <c r="CL222" s="19">
        <f t="shared" si="71"/>
        <v>72945</v>
      </c>
      <c r="CM222" s="19">
        <f t="shared" si="71"/>
        <v>0</v>
      </c>
      <c r="CN222" s="19">
        <f t="shared" si="71"/>
        <v>81050</v>
      </c>
      <c r="CO222" s="19">
        <f t="shared" si="71"/>
        <v>81050</v>
      </c>
      <c r="CP222" s="19">
        <f t="shared" si="71"/>
        <v>66461</v>
      </c>
      <c r="CQ222" s="19">
        <f t="shared" si="71"/>
        <v>71324</v>
      </c>
      <c r="CR222" s="19">
        <f t="shared" si="71"/>
        <v>59977</v>
      </c>
      <c r="CS222" s="19">
        <f t="shared" si="71"/>
        <v>72945</v>
      </c>
      <c r="CT222" s="19">
        <f t="shared" si="71"/>
        <v>55114</v>
      </c>
      <c r="CU222" s="19">
        <f t="shared" si="71"/>
        <v>61598</v>
      </c>
      <c r="CV222" s="19">
        <f t="shared" si="71"/>
        <v>0</v>
      </c>
      <c r="CW222" s="19">
        <f t="shared" si="71"/>
        <v>0</v>
      </c>
      <c r="CX222" s="19">
        <f t="shared" si="71"/>
        <v>0</v>
      </c>
      <c r="CY222" s="19">
        <f t="shared" si="71"/>
        <v>0</v>
      </c>
      <c r="CZ222" s="19">
        <f t="shared" si="71"/>
        <v>0</v>
      </c>
      <c r="DA222" s="19">
        <f t="shared" si="71"/>
        <v>0</v>
      </c>
      <c r="DB222" s="19">
        <f t="shared" si="69"/>
        <v>0</v>
      </c>
      <c r="DC222" s="19">
        <f t="shared" si="69"/>
        <v>0</v>
      </c>
      <c r="DD222" s="19">
        <f t="shared" si="69"/>
        <v>0</v>
      </c>
      <c r="DE222" s="19">
        <f t="shared" si="69"/>
        <v>0</v>
      </c>
      <c r="DF222" s="19">
        <f t="shared" si="69"/>
        <v>0</v>
      </c>
      <c r="DG222" s="19">
        <f t="shared" si="69"/>
        <v>0</v>
      </c>
      <c r="DH222" s="19">
        <f t="shared" si="69"/>
        <v>0</v>
      </c>
      <c r="DI222" s="19">
        <f t="shared" si="69"/>
        <v>0</v>
      </c>
      <c r="DJ222" s="19">
        <f t="shared" si="69"/>
        <v>0</v>
      </c>
      <c r="DK222" s="19">
        <f t="shared" si="69"/>
        <v>0</v>
      </c>
      <c r="DL222" s="19">
        <f t="shared" si="69"/>
        <v>0</v>
      </c>
      <c r="DM222" s="19">
        <f t="shared" si="69"/>
        <v>0</v>
      </c>
      <c r="DN222" s="19">
        <f t="shared" si="69"/>
        <v>0</v>
      </c>
      <c r="DO222" s="19">
        <f t="shared" si="69"/>
        <v>0</v>
      </c>
      <c r="DP222" s="19">
        <f t="shared" si="69"/>
        <v>0</v>
      </c>
      <c r="DQ222"/>
      <c r="DR222" s="71" t="s">
        <v>101</v>
      </c>
      <c r="DU222" s="58">
        <v>9</v>
      </c>
      <c r="DW222" s="58">
        <v>0</v>
      </c>
      <c r="DX222" s="59">
        <f t="shared" si="65"/>
        <v>0</v>
      </c>
      <c r="DY222" s="59">
        <f t="shared" si="66"/>
        <v>0</v>
      </c>
      <c r="EB222" s="23"/>
      <c r="EK222" s="59"/>
      <c r="EL222" s="59"/>
      <c r="EM222" s="59"/>
      <c r="EN222" s="59"/>
      <c r="EO222" s="59"/>
      <c r="EP222" s="59"/>
    </row>
    <row r="223" spans="1:146" s="58" customFormat="1" x14ac:dyDescent="0.5">
      <c r="A223">
        <v>90743</v>
      </c>
      <c r="B223" t="s">
        <v>34</v>
      </c>
      <c r="C223" s="38" t="s">
        <v>109</v>
      </c>
      <c r="D223" s="19">
        <f t="shared" si="70"/>
        <v>0</v>
      </c>
      <c r="E223" s="19">
        <f t="shared" si="70"/>
        <v>0</v>
      </c>
      <c r="F223" s="19">
        <f t="shared" si="70"/>
        <v>0</v>
      </c>
      <c r="G223" s="19">
        <f t="shared" si="70"/>
        <v>0</v>
      </c>
      <c r="H223" s="19">
        <f t="shared" si="70"/>
        <v>0</v>
      </c>
      <c r="I223" s="19">
        <f t="shared" si="70"/>
        <v>0</v>
      </c>
      <c r="J223" s="19">
        <f t="shared" si="70"/>
        <v>0</v>
      </c>
      <c r="K223" s="19">
        <f t="shared" si="70"/>
        <v>0</v>
      </c>
      <c r="L223" s="19">
        <f t="shared" si="70"/>
        <v>0</v>
      </c>
      <c r="M223" s="19">
        <f t="shared" si="70"/>
        <v>0</v>
      </c>
      <c r="N223" s="19">
        <f t="shared" si="70"/>
        <v>0</v>
      </c>
      <c r="O223" s="19">
        <f t="shared" si="70"/>
        <v>0</v>
      </c>
      <c r="P223" s="19">
        <f t="shared" si="70"/>
        <v>0</v>
      </c>
      <c r="Q223" s="19">
        <f t="shared" si="70"/>
        <v>0</v>
      </c>
      <c r="R223" s="19">
        <f t="shared" si="70"/>
        <v>3587.5</v>
      </c>
      <c r="S223" s="19">
        <f t="shared" si="70"/>
        <v>4612.5</v>
      </c>
      <c r="T223" s="19">
        <f t="shared" si="70"/>
        <v>4510</v>
      </c>
      <c r="U223" s="19">
        <f t="shared" si="70"/>
        <v>5125</v>
      </c>
      <c r="V223" s="19">
        <f t="shared" si="70"/>
        <v>4817.5</v>
      </c>
      <c r="W223" s="19">
        <f t="shared" si="70"/>
        <v>5432.5</v>
      </c>
      <c r="X223" s="19">
        <f t="shared" si="70"/>
        <v>6867.5</v>
      </c>
      <c r="Y223" s="19">
        <f t="shared" si="70"/>
        <v>2219.1000000000004</v>
      </c>
      <c r="Z223" s="19">
        <f t="shared" si="70"/>
        <v>3983.0000000000005</v>
      </c>
      <c r="AA223" s="19">
        <f t="shared" si="70"/>
        <v>4324.4000000000005</v>
      </c>
      <c r="AB223" s="19">
        <f t="shared" si="70"/>
        <v>4096.8</v>
      </c>
      <c r="AC223" s="19">
        <f t="shared" si="70"/>
        <v>2958.8</v>
      </c>
      <c r="AD223" s="19">
        <f t="shared" si="70"/>
        <v>3414.0000000000005</v>
      </c>
      <c r="AE223" s="19">
        <f t="shared" si="70"/>
        <v>4267.5</v>
      </c>
      <c r="AF223" s="19">
        <f t="shared" si="70"/>
        <v>4722.7000000000007</v>
      </c>
      <c r="AG223" s="19">
        <f t="shared" si="70"/>
        <v>2105.3000000000002</v>
      </c>
      <c r="AH223" s="19">
        <f t="shared" si="70"/>
        <v>2048.4</v>
      </c>
      <c r="AI223" s="19">
        <f t="shared" si="70"/>
        <v>1479.4</v>
      </c>
      <c r="AJ223" s="19">
        <f t="shared" si="70"/>
        <v>3129.5</v>
      </c>
      <c r="AK223" s="19">
        <f t="shared" si="70"/>
        <v>1251.8000000000002</v>
      </c>
      <c r="AL223" s="19">
        <f t="shared" si="70"/>
        <v>1138</v>
      </c>
      <c r="AM223" s="19">
        <f t="shared" si="70"/>
        <v>1773.3</v>
      </c>
      <c r="AN223" s="19">
        <f t="shared" si="70"/>
        <v>3315.3</v>
      </c>
      <c r="AO223" s="19">
        <f t="shared" si="70"/>
        <v>1927.5</v>
      </c>
      <c r="AP223" s="19">
        <f t="shared" si="70"/>
        <v>2081.6999999999998</v>
      </c>
      <c r="AQ223" s="19">
        <f t="shared" si="70"/>
        <v>3238.2</v>
      </c>
      <c r="AR223" s="19">
        <f t="shared" si="70"/>
        <v>3084</v>
      </c>
      <c r="AS223" s="19">
        <f t="shared" si="70"/>
        <v>0</v>
      </c>
      <c r="AT223" s="19">
        <f t="shared" si="70"/>
        <v>6939</v>
      </c>
      <c r="AU223" s="19">
        <f t="shared" si="70"/>
        <v>3630</v>
      </c>
      <c r="AV223" s="19">
        <f t="shared" si="70"/>
        <v>4356</v>
      </c>
      <c r="AW223" s="19">
        <f t="shared" si="70"/>
        <v>3751</v>
      </c>
      <c r="AX223" s="19">
        <f t="shared" si="70"/>
        <v>4235</v>
      </c>
      <c r="AY223" s="19">
        <f t="shared" si="70"/>
        <v>3872</v>
      </c>
      <c r="AZ223" s="19">
        <f t="shared" si="70"/>
        <v>4235</v>
      </c>
      <c r="BA223" s="19">
        <f t="shared" si="70"/>
        <v>3630</v>
      </c>
      <c r="BB223" s="19">
        <f t="shared" si="70"/>
        <v>4356</v>
      </c>
      <c r="BC223" s="19">
        <f t="shared" si="70"/>
        <v>3751</v>
      </c>
      <c r="BD223" s="19">
        <f t="shared" si="70"/>
        <v>4235</v>
      </c>
      <c r="BE223" s="19">
        <f t="shared" si="70"/>
        <v>6534</v>
      </c>
      <c r="BF223" s="19">
        <f t="shared" si="70"/>
        <v>6171</v>
      </c>
      <c r="BG223" s="19">
        <f t="shared" si="70"/>
        <v>5324</v>
      </c>
      <c r="BH223" s="19">
        <f t="shared" si="70"/>
        <v>6776</v>
      </c>
      <c r="BI223" s="19">
        <f t="shared" si="70"/>
        <v>3993</v>
      </c>
      <c r="BJ223" s="19">
        <f t="shared" si="70"/>
        <v>8470</v>
      </c>
      <c r="BK223" s="19">
        <f t="shared" si="70"/>
        <v>12100</v>
      </c>
      <c r="BL223" s="19">
        <f t="shared" si="70"/>
        <v>7260</v>
      </c>
      <c r="BM223" s="19">
        <f t="shared" si="70"/>
        <v>7260</v>
      </c>
      <c r="BN223" s="19">
        <f t="shared" si="70"/>
        <v>5472</v>
      </c>
      <c r="BO223" s="19">
        <f t="shared" ref="BO223:CA226" si="72">+BO21*BO175</f>
        <v>0</v>
      </c>
      <c r="BP223" s="19">
        <f t="shared" si="72"/>
        <v>5472</v>
      </c>
      <c r="BQ223" s="19">
        <f t="shared" si="72"/>
        <v>5184</v>
      </c>
      <c r="BR223" s="19">
        <f t="shared" si="72"/>
        <v>4752</v>
      </c>
      <c r="BS223" s="19">
        <f t="shared" si="72"/>
        <v>5184</v>
      </c>
      <c r="BT223" s="19">
        <f t="shared" si="72"/>
        <v>4464</v>
      </c>
      <c r="BU223" s="19">
        <f t="shared" si="72"/>
        <v>5328</v>
      </c>
      <c r="BV223" s="19">
        <f t="shared" si="72"/>
        <v>4608</v>
      </c>
      <c r="BW223" s="19">
        <f t="shared" si="72"/>
        <v>5184</v>
      </c>
      <c r="BX223" s="19">
        <f t="shared" si="72"/>
        <v>4752</v>
      </c>
      <c r="BY223" s="19">
        <f t="shared" si="72"/>
        <v>5184</v>
      </c>
      <c r="BZ223" s="19">
        <f t="shared" si="72"/>
        <v>4464</v>
      </c>
      <c r="CA223" s="19">
        <f t="shared" si="72"/>
        <v>0</v>
      </c>
      <c r="CB223" s="19">
        <f t="shared" si="71"/>
        <v>0</v>
      </c>
      <c r="CC223" s="19">
        <f t="shared" si="71"/>
        <v>0</v>
      </c>
      <c r="CD223" s="19">
        <f t="shared" si="71"/>
        <v>0</v>
      </c>
      <c r="CE223" s="19">
        <f t="shared" si="71"/>
        <v>6016.5</v>
      </c>
      <c r="CF223" s="19">
        <f t="shared" si="71"/>
        <v>0</v>
      </c>
      <c r="CG223" s="19">
        <f t="shared" si="71"/>
        <v>10314</v>
      </c>
      <c r="CH223" s="19">
        <f t="shared" si="71"/>
        <v>7305.7500000000009</v>
      </c>
      <c r="CI223" s="19">
        <f t="shared" si="71"/>
        <v>6360.3</v>
      </c>
      <c r="CJ223" s="19">
        <f t="shared" si="71"/>
        <v>12033</v>
      </c>
      <c r="CK223" s="19">
        <f t="shared" si="71"/>
        <v>6876.0000000000009</v>
      </c>
      <c r="CL223" s="19">
        <f t="shared" si="71"/>
        <v>12033</v>
      </c>
      <c r="CM223" s="19">
        <f t="shared" si="71"/>
        <v>11173.5</v>
      </c>
      <c r="CN223" s="19">
        <f t="shared" si="71"/>
        <v>0</v>
      </c>
      <c r="CO223" s="19">
        <f t="shared" si="71"/>
        <v>0</v>
      </c>
      <c r="CP223" s="19">
        <f t="shared" si="71"/>
        <v>0</v>
      </c>
      <c r="CQ223" s="19">
        <f t="shared" si="71"/>
        <v>0</v>
      </c>
      <c r="CR223" s="19">
        <f t="shared" si="71"/>
        <v>0</v>
      </c>
      <c r="CS223" s="19">
        <f t="shared" si="71"/>
        <v>0</v>
      </c>
      <c r="CT223" s="19">
        <f t="shared" si="71"/>
        <v>0</v>
      </c>
      <c r="CU223" s="19">
        <f t="shared" si="71"/>
        <v>0</v>
      </c>
      <c r="CV223" s="19">
        <f t="shared" si="71"/>
        <v>0</v>
      </c>
      <c r="CW223" s="19">
        <f t="shared" si="71"/>
        <v>0</v>
      </c>
      <c r="CX223" s="19">
        <f t="shared" si="71"/>
        <v>0</v>
      </c>
      <c r="CY223" s="19">
        <f t="shared" si="71"/>
        <v>0</v>
      </c>
      <c r="CZ223" s="19">
        <f t="shared" si="71"/>
        <v>0</v>
      </c>
      <c r="DA223" s="19">
        <f t="shared" si="71"/>
        <v>0</v>
      </c>
      <c r="DB223" s="19">
        <f t="shared" si="69"/>
        <v>0</v>
      </c>
      <c r="DC223" s="19">
        <f t="shared" si="69"/>
        <v>0</v>
      </c>
      <c r="DD223" s="19">
        <f t="shared" si="69"/>
        <v>0</v>
      </c>
      <c r="DE223" s="19">
        <f t="shared" si="69"/>
        <v>0</v>
      </c>
      <c r="DF223" s="19">
        <f t="shared" si="69"/>
        <v>0</v>
      </c>
      <c r="DG223" s="19">
        <f t="shared" si="69"/>
        <v>0</v>
      </c>
      <c r="DH223" s="19">
        <f t="shared" si="69"/>
        <v>0</v>
      </c>
      <c r="DI223" s="19">
        <f t="shared" si="69"/>
        <v>0</v>
      </c>
      <c r="DJ223" s="19">
        <f t="shared" si="69"/>
        <v>0</v>
      </c>
      <c r="DK223" s="19">
        <f t="shared" si="69"/>
        <v>0</v>
      </c>
      <c r="DL223" s="19">
        <f t="shared" si="69"/>
        <v>0</v>
      </c>
      <c r="DM223" s="19">
        <f t="shared" si="69"/>
        <v>0</v>
      </c>
      <c r="DN223" s="19">
        <f t="shared" si="69"/>
        <v>0</v>
      </c>
      <c r="DO223" s="19">
        <f t="shared" si="69"/>
        <v>0</v>
      </c>
      <c r="DP223" s="19">
        <f t="shared" si="69"/>
        <v>0</v>
      </c>
      <c r="DQ223"/>
      <c r="DR223" s="71"/>
      <c r="DU223" s="58">
        <v>10</v>
      </c>
      <c r="DW223" s="58">
        <v>0</v>
      </c>
      <c r="DX223" s="59">
        <f t="shared" si="65"/>
        <v>0</v>
      </c>
      <c r="DY223" s="59">
        <f t="shared" si="66"/>
        <v>0</v>
      </c>
      <c r="EB223" s="23"/>
      <c r="EK223" s="59"/>
      <c r="EL223" s="59"/>
      <c r="EM223" s="59"/>
      <c r="EN223" s="59"/>
      <c r="EO223" s="59"/>
      <c r="EP223" s="59"/>
    </row>
    <row r="224" spans="1:146" s="58" customFormat="1" x14ac:dyDescent="0.5">
      <c r="A224">
        <v>90748</v>
      </c>
      <c r="B224" t="s">
        <v>35</v>
      </c>
      <c r="C224" s="38" t="s">
        <v>110</v>
      </c>
      <c r="D224" s="19">
        <f t="shared" ref="D224:BO226" si="73">+D22*D176</f>
        <v>0</v>
      </c>
      <c r="E224" s="19">
        <f t="shared" si="73"/>
        <v>0</v>
      </c>
      <c r="F224" s="19">
        <f t="shared" si="73"/>
        <v>0</v>
      </c>
      <c r="G224" s="19">
        <f t="shared" si="73"/>
        <v>0</v>
      </c>
      <c r="H224" s="19">
        <f t="shared" si="73"/>
        <v>0</v>
      </c>
      <c r="I224" s="19">
        <f t="shared" si="73"/>
        <v>0</v>
      </c>
      <c r="J224" s="19">
        <f t="shared" si="73"/>
        <v>0</v>
      </c>
      <c r="K224" s="19">
        <f t="shared" si="73"/>
        <v>0</v>
      </c>
      <c r="L224" s="19">
        <f t="shared" si="73"/>
        <v>0</v>
      </c>
      <c r="M224" s="19">
        <f t="shared" si="73"/>
        <v>0</v>
      </c>
      <c r="N224" s="19">
        <f t="shared" si="73"/>
        <v>0</v>
      </c>
      <c r="O224" s="19">
        <f t="shared" si="73"/>
        <v>0</v>
      </c>
      <c r="P224" s="19">
        <f t="shared" si="73"/>
        <v>0</v>
      </c>
      <c r="Q224" s="19">
        <f t="shared" si="73"/>
        <v>0</v>
      </c>
      <c r="R224" s="19">
        <f t="shared" si="73"/>
        <v>2655</v>
      </c>
      <c r="S224" s="19">
        <f t="shared" si="73"/>
        <v>3835</v>
      </c>
      <c r="T224" s="19">
        <f t="shared" si="73"/>
        <v>2655</v>
      </c>
      <c r="U224" s="19">
        <f t="shared" si="73"/>
        <v>0</v>
      </c>
      <c r="V224" s="19">
        <f t="shared" si="73"/>
        <v>0</v>
      </c>
      <c r="W224" s="19">
        <f t="shared" si="73"/>
        <v>0</v>
      </c>
      <c r="X224" s="19">
        <f t="shared" si="73"/>
        <v>0</v>
      </c>
      <c r="Y224" s="19">
        <f t="shared" si="73"/>
        <v>0</v>
      </c>
      <c r="Z224" s="19">
        <f t="shared" si="73"/>
        <v>0</v>
      </c>
      <c r="AA224" s="19">
        <f t="shared" si="73"/>
        <v>0</v>
      </c>
      <c r="AB224" s="19">
        <f t="shared" si="73"/>
        <v>0</v>
      </c>
      <c r="AC224" s="19">
        <f t="shared" si="73"/>
        <v>0</v>
      </c>
      <c r="AD224" s="19">
        <f t="shared" si="73"/>
        <v>0</v>
      </c>
      <c r="AE224" s="19">
        <f t="shared" si="73"/>
        <v>162.19999999999999</v>
      </c>
      <c r="AF224" s="19">
        <f t="shared" si="73"/>
        <v>0</v>
      </c>
      <c r="AG224" s="19">
        <f t="shared" si="73"/>
        <v>0</v>
      </c>
      <c r="AH224" s="19">
        <f t="shared" si="73"/>
        <v>0</v>
      </c>
      <c r="AI224" s="19">
        <f t="shared" si="73"/>
        <v>0</v>
      </c>
      <c r="AJ224" s="19">
        <f t="shared" si="73"/>
        <v>0</v>
      </c>
      <c r="AK224" s="19">
        <f t="shared" si="73"/>
        <v>0</v>
      </c>
      <c r="AL224" s="19">
        <f t="shared" si="73"/>
        <v>0</v>
      </c>
      <c r="AM224" s="19">
        <f t="shared" si="73"/>
        <v>0</v>
      </c>
      <c r="AN224" s="19">
        <f t="shared" si="73"/>
        <v>0</v>
      </c>
      <c r="AO224" s="19">
        <f t="shared" si="73"/>
        <v>0</v>
      </c>
      <c r="AP224" s="19">
        <f t="shared" si="73"/>
        <v>0</v>
      </c>
      <c r="AQ224" s="19">
        <f t="shared" si="73"/>
        <v>0</v>
      </c>
      <c r="AR224" s="19">
        <f t="shared" si="73"/>
        <v>0</v>
      </c>
      <c r="AS224" s="19">
        <f t="shared" si="73"/>
        <v>0</v>
      </c>
      <c r="AT224" s="19">
        <f t="shared" si="73"/>
        <v>0</v>
      </c>
      <c r="AU224" s="19">
        <f t="shared" si="73"/>
        <v>0</v>
      </c>
      <c r="AV224" s="19">
        <f t="shared" si="73"/>
        <v>0</v>
      </c>
      <c r="AW224" s="19">
        <f t="shared" si="73"/>
        <v>0</v>
      </c>
      <c r="AX224" s="19">
        <f t="shared" si="73"/>
        <v>0</v>
      </c>
      <c r="AY224" s="19">
        <f t="shared" si="73"/>
        <v>0</v>
      </c>
      <c r="AZ224" s="19">
        <f t="shared" si="73"/>
        <v>0</v>
      </c>
      <c r="BA224" s="19">
        <f t="shared" si="73"/>
        <v>0</v>
      </c>
      <c r="BB224" s="19">
        <f t="shared" si="73"/>
        <v>0</v>
      </c>
      <c r="BC224" s="19">
        <f t="shared" si="73"/>
        <v>0</v>
      </c>
      <c r="BD224" s="19">
        <f t="shared" si="73"/>
        <v>0</v>
      </c>
      <c r="BE224" s="19">
        <f t="shared" si="73"/>
        <v>0</v>
      </c>
      <c r="BF224" s="19">
        <f t="shared" si="73"/>
        <v>0</v>
      </c>
      <c r="BG224" s="19">
        <f t="shared" si="73"/>
        <v>0</v>
      </c>
      <c r="BH224" s="19">
        <f t="shared" si="73"/>
        <v>0</v>
      </c>
      <c r="BI224" s="19">
        <f t="shared" si="73"/>
        <v>0</v>
      </c>
      <c r="BJ224" s="19">
        <f t="shared" si="73"/>
        <v>0</v>
      </c>
      <c r="BK224" s="19">
        <f t="shared" si="73"/>
        <v>0</v>
      </c>
      <c r="BL224" s="19">
        <f t="shared" si="73"/>
        <v>0</v>
      </c>
      <c r="BM224" s="19">
        <f t="shared" si="73"/>
        <v>0</v>
      </c>
      <c r="BN224" s="19">
        <f t="shared" si="73"/>
        <v>0</v>
      </c>
      <c r="BO224" s="19">
        <f t="shared" si="73"/>
        <v>0</v>
      </c>
      <c r="BP224" s="19">
        <f t="shared" si="72"/>
        <v>0</v>
      </c>
      <c r="BQ224" s="19">
        <f t="shared" si="72"/>
        <v>0</v>
      </c>
      <c r="BR224" s="19">
        <f t="shared" si="72"/>
        <v>0</v>
      </c>
      <c r="BS224" s="19">
        <f t="shared" si="72"/>
        <v>0</v>
      </c>
      <c r="BT224" s="19">
        <f t="shared" si="72"/>
        <v>0</v>
      </c>
      <c r="BU224" s="19">
        <f t="shared" si="72"/>
        <v>0</v>
      </c>
      <c r="BV224" s="19">
        <f t="shared" si="72"/>
        <v>0</v>
      </c>
      <c r="BW224" s="19">
        <f t="shared" si="72"/>
        <v>0</v>
      </c>
      <c r="BX224" s="19">
        <f t="shared" si="72"/>
        <v>0</v>
      </c>
      <c r="BY224" s="19">
        <f t="shared" si="72"/>
        <v>0</v>
      </c>
      <c r="BZ224" s="19">
        <f t="shared" si="72"/>
        <v>0</v>
      </c>
      <c r="CA224" s="19">
        <f t="shared" si="72"/>
        <v>0</v>
      </c>
      <c r="CB224" s="19">
        <f t="shared" si="71"/>
        <v>0</v>
      </c>
      <c r="CC224" s="19">
        <f t="shared" si="71"/>
        <v>0</v>
      </c>
      <c r="CD224" s="19">
        <f t="shared" si="71"/>
        <v>0</v>
      </c>
      <c r="CE224" s="19">
        <f t="shared" si="71"/>
        <v>0</v>
      </c>
      <c r="CF224" s="19">
        <f t="shared" si="71"/>
        <v>0</v>
      </c>
      <c r="CG224" s="19">
        <f t="shared" si="71"/>
        <v>0</v>
      </c>
      <c r="CH224" s="19">
        <f t="shared" si="71"/>
        <v>0</v>
      </c>
      <c r="CI224" s="19">
        <f t="shared" si="71"/>
        <v>0</v>
      </c>
      <c r="CJ224" s="19">
        <f t="shared" si="71"/>
        <v>0</v>
      </c>
      <c r="CK224" s="19">
        <f t="shared" si="71"/>
        <v>0</v>
      </c>
      <c r="CL224" s="19">
        <f t="shared" si="71"/>
        <v>0</v>
      </c>
      <c r="CM224" s="19">
        <f t="shared" si="71"/>
        <v>0</v>
      </c>
      <c r="CN224" s="19">
        <f t="shared" si="71"/>
        <v>0</v>
      </c>
      <c r="CO224" s="19">
        <f t="shared" si="71"/>
        <v>45747</v>
      </c>
      <c r="CP224" s="19">
        <f t="shared" si="71"/>
        <v>0</v>
      </c>
      <c r="CQ224" s="19">
        <f t="shared" si="71"/>
        <v>0</v>
      </c>
      <c r="CR224" s="19">
        <f t="shared" si="71"/>
        <v>45747</v>
      </c>
      <c r="CS224" s="19">
        <f t="shared" si="71"/>
        <v>45747</v>
      </c>
      <c r="CT224" s="19">
        <f t="shared" si="71"/>
        <v>45747</v>
      </c>
      <c r="CU224" s="19">
        <f t="shared" si="71"/>
        <v>43056</v>
      </c>
      <c r="CV224" s="19">
        <f t="shared" si="71"/>
        <v>40365</v>
      </c>
      <c r="CW224" s="19">
        <f t="shared" si="71"/>
        <v>45747</v>
      </c>
      <c r="CX224" s="19">
        <f t="shared" si="71"/>
        <v>48438</v>
      </c>
      <c r="CY224" s="19">
        <f t="shared" si="71"/>
        <v>0</v>
      </c>
      <c r="CZ224" s="19">
        <f t="shared" si="71"/>
        <v>0</v>
      </c>
      <c r="DA224" s="19">
        <f t="shared" si="71"/>
        <v>0</v>
      </c>
      <c r="DB224" s="19">
        <f t="shared" si="69"/>
        <v>0</v>
      </c>
      <c r="DC224" s="19">
        <f t="shared" si="69"/>
        <v>0</v>
      </c>
      <c r="DD224" s="19">
        <f t="shared" si="69"/>
        <v>0</v>
      </c>
      <c r="DE224" s="19">
        <f t="shared" si="69"/>
        <v>0</v>
      </c>
      <c r="DF224" s="19">
        <f t="shared" si="69"/>
        <v>0</v>
      </c>
      <c r="DG224" s="19">
        <f t="shared" si="69"/>
        <v>0</v>
      </c>
      <c r="DH224" s="19">
        <f t="shared" si="69"/>
        <v>0</v>
      </c>
      <c r="DI224" s="19">
        <f t="shared" si="69"/>
        <v>0</v>
      </c>
      <c r="DJ224" s="19">
        <f t="shared" si="69"/>
        <v>0</v>
      </c>
      <c r="DK224" s="19">
        <f t="shared" si="69"/>
        <v>0</v>
      </c>
      <c r="DL224" s="19">
        <f t="shared" si="69"/>
        <v>0</v>
      </c>
      <c r="DM224" s="19">
        <f t="shared" si="69"/>
        <v>0</v>
      </c>
      <c r="DN224" s="19">
        <f t="shared" si="69"/>
        <v>0</v>
      </c>
      <c r="DO224" s="19">
        <f t="shared" si="69"/>
        <v>0</v>
      </c>
      <c r="DP224" s="19">
        <f t="shared" si="69"/>
        <v>0</v>
      </c>
      <c r="DQ224"/>
      <c r="DR224" s="71"/>
      <c r="DU224" s="58">
        <v>11</v>
      </c>
      <c r="DW224" s="58">
        <v>0</v>
      </c>
      <c r="DX224" s="59">
        <f t="shared" si="65"/>
        <v>0</v>
      </c>
      <c r="DY224" s="59">
        <f t="shared" si="66"/>
        <v>0</v>
      </c>
      <c r="EB224" s="23"/>
      <c r="EK224" s="59"/>
      <c r="EL224" s="59"/>
      <c r="EM224" s="59"/>
      <c r="EN224" s="59"/>
      <c r="EO224" s="59"/>
      <c r="EP224" s="59"/>
    </row>
    <row r="225" spans="1:146" s="58" customFormat="1" x14ac:dyDescent="0.5">
      <c r="A225">
        <v>90648</v>
      </c>
      <c r="B225" t="s">
        <v>328</v>
      </c>
      <c r="C225" s="38" t="s">
        <v>111</v>
      </c>
      <c r="D225" s="19">
        <f t="shared" si="73"/>
        <v>98880.75</v>
      </c>
      <c r="E225" s="19">
        <f t="shared" si="73"/>
        <v>48573</v>
      </c>
      <c r="F225" s="19">
        <f t="shared" si="73"/>
        <v>131494.04999999999</v>
      </c>
      <c r="G225" s="19">
        <f t="shared" si="73"/>
        <v>125133.29999999999</v>
      </c>
      <c r="H225" s="19">
        <f t="shared" si="73"/>
        <v>99690.3</v>
      </c>
      <c r="I225" s="19">
        <f t="shared" si="73"/>
        <v>138548.69999999998</v>
      </c>
      <c r="J225" s="19">
        <f t="shared" si="73"/>
        <v>141208.65</v>
      </c>
      <c r="K225" s="19">
        <f t="shared" si="73"/>
        <v>126521.09999999999</v>
      </c>
      <c r="L225" s="19">
        <f t="shared" si="73"/>
        <v>107207.54999999999</v>
      </c>
      <c r="M225" s="19">
        <f t="shared" si="73"/>
        <v>108711</v>
      </c>
      <c r="N225" s="19">
        <f t="shared" si="73"/>
        <v>96220.800000000003</v>
      </c>
      <c r="O225" s="19">
        <f t="shared" si="73"/>
        <v>129874.95</v>
      </c>
      <c r="P225" s="19">
        <f t="shared" si="73"/>
        <v>109404.9</v>
      </c>
      <c r="Q225" s="19">
        <f t="shared" si="73"/>
        <v>36025.599999999999</v>
      </c>
      <c r="R225" s="19">
        <f t="shared" si="73"/>
        <v>37021.5</v>
      </c>
      <c r="S225" s="19">
        <f t="shared" si="73"/>
        <v>33600.800000000003</v>
      </c>
      <c r="T225" s="19">
        <f t="shared" si="73"/>
        <v>36025.599999999999</v>
      </c>
      <c r="U225" s="19">
        <f t="shared" si="73"/>
        <v>27495.5</v>
      </c>
      <c r="V225" s="19">
        <f t="shared" si="73"/>
        <v>21650</v>
      </c>
      <c r="W225" s="19">
        <f t="shared" si="73"/>
        <v>21650</v>
      </c>
      <c r="X225" s="19">
        <f t="shared" si="73"/>
        <v>21909.8</v>
      </c>
      <c r="Y225" s="19">
        <f t="shared" si="73"/>
        <v>12522.199999999999</v>
      </c>
      <c r="Z225" s="19">
        <f t="shared" si="73"/>
        <v>14790</v>
      </c>
      <c r="AA225" s="19">
        <f t="shared" si="73"/>
        <v>16071.8</v>
      </c>
      <c r="AB225" s="19">
        <f t="shared" si="73"/>
        <v>19029.8</v>
      </c>
      <c r="AC225" s="19">
        <f t="shared" si="73"/>
        <v>18512.149999999998</v>
      </c>
      <c r="AD225" s="19">
        <f t="shared" si="73"/>
        <v>19720</v>
      </c>
      <c r="AE225" s="19">
        <f t="shared" si="73"/>
        <v>22653.35</v>
      </c>
      <c r="AF225" s="19">
        <f t="shared" si="73"/>
        <v>25783.899999999998</v>
      </c>
      <c r="AG225" s="19">
        <f t="shared" si="73"/>
        <v>79841.349999999991</v>
      </c>
      <c r="AH225" s="19">
        <f t="shared" si="73"/>
        <v>18832.599999999999</v>
      </c>
      <c r="AI225" s="19">
        <f t="shared" si="73"/>
        <v>21149.699999999997</v>
      </c>
      <c r="AJ225" s="19">
        <f t="shared" si="73"/>
        <v>60648.859999999993</v>
      </c>
      <c r="AK225" s="19">
        <f t="shared" si="73"/>
        <v>87532.15</v>
      </c>
      <c r="AL225" s="19">
        <f t="shared" si="73"/>
        <v>22875.199999999997</v>
      </c>
      <c r="AM225" s="19">
        <f t="shared" si="73"/>
        <v>65474.46</v>
      </c>
      <c r="AN225" s="19">
        <f t="shared" si="73"/>
        <v>73393.2</v>
      </c>
      <c r="AO225" s="19">
        <f t="shared" si="73"/>
        <v>116416.8</v>
      </c>
      <c r="AP225" s="19">
        <f t="shared" si="73"/>
        <v>44115.840000000004</v>
      </c>
      <c r="AQ225" s="19">
        <f t="shared" si="73"/>
        <v>0</v>
      </c>
      <c r="AR225" s="19">
        <f t="shared" si="73"/>
        <v>0</v>
      </c>
      <c r="AS225" s="19">
        <f t="shared" si="73"/>
        <v>0</v>
      </c>
      <c r="AT225" s="19">
        <f t="shared" si="73"/>
        <v>0</v>
      </c>
      <c r="AU225" s="19">
        <f t="shared" si="73"/>
        <v>0</v>
      </c>
      <c r="AV225" s="19">
        <f t="shared" si="73"/>
        <v>0</v>
      </c>
      <c r="AW225" s="19">
        <f t="shared" si="73"/>
        <v>79002</v>
      </c>
      <c r="AX225" s="19">
        <f t="shared" si="73"/>
        <v>80746.2</v>
      </c>
      <c r="AY225" s="19">
        <f t="shared" si="73"/>
        <v>78591.599999999991</v>
      </c>
      <c r="AZ225" s="19">
        <f t="shared" si="73"/>
        <v>80746.2</v>
      </c>
      <c r="BA225" s="19">
        <f t="shared" si="73"/>
        <v>78591.599999999991</v>
      </c>
      <c r="BB225" s="19">
        <f t="shared" si="73"/>
        <v>80951.399999999994</v>
      </c>
      <c r="BC225" s="19">
        <f t="shared" si="73"/>
        <v>79002</v>
      </c>
      <c r="BD225" s="19">
        <f t="shared" si="73"/>
        <v>80746.2</v>
      </c>
      <c r="BE225" s="19">
        <f t="shared" si="73"/>
        <v>34268.400000000001</v>
      </c>
      <c r="BF225" s="19">
        <f t="shared" si="73"/>
        <v>25650</v>
      </c>
      <c r="BG225" s="19">
        <f t="shared" si="73"/>
        <v>25444.799999999999</v>
      </c>
      <c r="BH225" s="19">
        <f t="shared" si="73"/>
        <v>35910</v>
      </c>
      <c r="BI225" s="19">
        <f t="shared" si="73"/>
        <v>25650</v>
      </c>
      <c r="BJ225" s="19">
        <f t="shared" si="73"/>
        <v>71820</v>
      </c>
      <c r="BK225" s="19">
        <f t="shared" si="73"/>
        <v>92340</v>
      </c>
      <c r="BL225" s="19">
        <f t="shared" si="73"/>
        <v>82080</v>
      </c>
      <c r="BM225" s="19">
        <f t="shared" si="73"/>
        <v>71820</v>
      </c>
      <c r="BN225" s="19">
        <f t="shared" si="73"/>
        <v>99794.799999999988</v>
      </c>
      <c r="BO225" s="19">
        <f t="shared" si="73"/>
        <v>0</v>
      </c>
      <c r="BP225" s="19">
        <f t="shared" si="72"/>
        <v>99794.799999999988</v>
      </c>
      <c r="BQ225" s="19">
        <f t="shared" si="72"/>
        <v>94633</v>
      </c>
      <c r="BR225" s="19">
        <f t="shared" si="72"/>
        <v>96968.099999999991</v>
      </c>
      <c r="BS225" s="19">
        <f t="shared" si="72"/>
        <v>81114</v>
      </c>
      <c r="BT225" s="19">
        <f t="shared" si="72"/>
        <v>61449.999999999993</v>
      </c>
      <c r="BU225" s="19">
        <f t="shared" si="72"/>
        <v>104465</v>
      </c>
      <c r="BV225" s="19">
        <f t="shared" si="72"/>
        <v>0</v>
      </c>
      <c r="BW225" s="19">
        <f t="shared" si="72"/>
        <v>0</v>
      </c>
      <c r="BX225" s="19">
        <f t="shared" si="72"/>
        <v>0</v>
      </c>
      <c r="BY225" s="19">
        <f t="shared" si="72"/>
        <v>0</v>
      </c>
      <c r="BZ225" s="19">
        <f t="shared" si="72"/>
        <v>0</v>
      </c>
      <c r="CA225" s="19">
        <f t="shared" si="72"/>
        <v>0</v>
      </c>
      <c r="CB225" s="19">
        <f t="shared" si="71"/>
        <v>0</v>
      </c>
      <c r="CC225" s="19">
        <f t="shared" si="71"/>
        <v>0</v>
      </c>
      <c r="CD225" s="19">
        <f t="shared" si="71"/>
        <v>0</v>
      </c>
      <c r="CE225" s="19">
        <f t="shared" si="71"/>
        <v>0</v>
      </c>
      <c r="CF225" s="19">
        <f t="shared" si="71"/>
        <v>0</v>
      </c>
      <c r="CG225" s="19">
        <f t="shared" si="71"/>
        <v>93450</v>
      </c>
      <c r="CH225" s="19">
        <f t="shared" si="71"/>
        <v>93450</v>
      </c>
      <c r="CI225" s="19">
        <f t="shared" si="71"/>
        <v>66750</v>
      </c>
      <c r="CJ225" s="19">
        <f t="shared" si="71"/>
        <v>93450</v>
      </c>
      <c r="CK225" s="19">
        <f t="shared" si="71"/>
        <v>80100</v>
      </c>
      <c r="CL225" s="19">
        <f t="shared" si="71"/>
        <v>66750</v>
      </c>
      <c r="CM225" s="19">
        <f t="shared" si="71"/>
        <v>73425</v>
      </c>
      <c r="CN225" s="19">
        <f t="shared" si="71"/>
        <v>82770</v>
      </c>
      <c r="CO225" s="19">
        <f t="shared" si="71"/>
        <v>80100</v>
      </c>
      <c r="CP225" s="19">
        <f t="shared" si="71"/>
        <v>74760</v>
      </c>
      <c r="CQ225" s="19">
        <f t="shared" si="71"/>
        <v>77430</v>
      </c>
      <c r="CR225" s="19">
        <f t="shared" si="71"/>
        <v>57405</v>
      </c>
      <c r="CS225" s="19">
        <f t="shared" si="71"/>
        <v>60075</v>
      </c>
      <c r="CT225" s="19">
        <f t="shared" si="71"/>
        <v>62745</v>
      </c>
      <c r="CU225" s="19">
        <f t="shared" si="71"/>
        <v>53400</v>
      </c>
      <c r="CV225" s="19">
        <f t="shared" si="71"/>
        <v>58740</v>
      </c>
      <c r="CW225" s="19">
        <f t="shared" si="71"/>
        <v>50730</v>
      </c>
      <c r="CX225" s="19">
        <f t="shared" si="71"/>
        <v>58740</v>
      </c>
      <c r="CY225" s="19">
        <f t="shared" si="71"/>
        <v>51558</v>
      </c>
      <c r="CZ225" s="19">
        <f t="shared" si="71"/>
        <v>50236</v>
      </c>
      <c r="DA225" s="19">
        <f t="shared" si="71"/>
        <v>51558</v>
      </c>
      <c r="DB225" s="19">
        <f t="shared" si="69"/>
        <v>54202</v>
      </c>
      <c r="DC225" s="19">
        <f t="shared" si="69"/>
        <v>48914</v>
      </c>
      <c r="DD225" s="19">
        <f t="shared" si="69"/>
        <v>50236</v>
      </c>
      <c r="DE225" s="19">
        <f t="shared" si="69"/>
        <v>46005.600000000006</v>
      </c>
      <c r="DF225" s="19">
        <f t="shared" si="69"/>
        <v>50236</v>
      </c>
      <c r="DG225" s="19">
        <f t="shared" si="69"/>
        <v>38999</v>
      </c>
      <c r="DH225" s="19">
        <f t="shared" si="69"/>
        <v>50236</v>
      </c>
      <c r="DI225" s="19">
        <f t="shared" si="69"/>
        <v>39660</v>
      </c>
      <c r="DJ225" s="19">
        <f t="shared" si="69"/>
        <v>59490</v>
      </c>
      <c r="DK225" s="19">
        <f t="shared" si="69"/>
        <v>41145</v>
      </c>
      <c r="DL225" s="19">
        <f t="shared" si="69"/>
        <v>46420</v>
      </c>
      <c r="DM225" s="19">
        <f t="shared" si="69"/>
        <v>32916</v>
      </c>
      <c r="DN225" s="19">
        <f t="shared" si="69"/>
        <v>43044</v>
      </c>
      <c r="DO225" s="19">
        <f t="shared" si="69"/>
        <v>40090</v>
      </c>
      <c r="DP225" s="19">
        <f t="shared" si="69"/>
        <v>30489.500000000004</v>
      </c>
      <c r="DQ225"/>
      <c r="DR225" s="71" t="s">
        <v>101</v>
      </c>
      <c r="DU225" s="58">
        <v>12</v>
      </c>
      <c r="DW225" s="58">
        <v>37843</v>
      </c>
      <c r="DX225" s="59">
        <f t="shared" si="65"/>
        <v>54202</v>
      </c>
      <c r="DY225" s="59">
        <f t="shared" si="66"/>
        <v>16359</v>
      </c>
      <c r="EB225" s="23"/>
      <c r="EK225" s="59"/>
      <c r="EL225" s="59"/>
      <c r="EM225" s="59"/>
      <c r="EN225" s="59"/>
      <c r="EO225" s="59"/>
      <c r="EP225" s="59"/>
    </row>
    <row r="226" spans="1:146" s="58" customFormat="1" x14ac:dyDescent="0.5">
      <c r="A226">
        <v>90647</v>
      </c>
      <c r="B226" t="s">
        <v>35</v>
      </c>
      <c r="C226" s="38" t="s">
        <v>112</v>
      </c>
      <c r="D226" s="19">
        <f t="shared" si="73"/>
        <v>0</v>
      </c>
      <c r="E226" s="19">
        <f t="shared" si="73"/>
        <v>0</v>
      </c>
      <c r="F226" s="19">
        <f t="shared" si="73"/>
        <v>0</v>
      </c>
      <c r="G226" s="19">
        <f t="shared" si="73"/>
        <v>0</v>
      </c>
      <c r="H226" s="19">
        <f t="shared" si="73"/>
        <v>0</v>
      </c>
      <c r="I226" s="19">
        <f t="shared" si="73"/>
        <v>0</v>
      </c>
      <c r="J226" s="19">
        <f t="shared" si="73"/>
        <v>0</v>
      </c>
      <c r="K226" s="19">
        <f t="shared" si="73"/>
        <v>0</v>
      </c>
      <c r="L226" s="19">
        <f t="shared" si="73"/>
        <v>0</v>
      </c>
      <c r="M226" s="19">
        <f t="shared" si="73"/>
        <v>0</v>
      </c>
      <c r="N226" s="19">
        <f t="shared" si="73"/>
        <v>0</v>
      </c>
      <c r="O226" s="19">
        <f t="shared" si="73"/>
        <v>0</v>
      </c>
      <c r="P226" s="19">
        <f t="shared" si="73"/>
        <v>0</v>
      </c>
      <c r="Q226" s="19">
        <f t="shared" si="73"/>
        <v>0</v>
      </c>
      <c r="R226" s="19">
        <f t="shared" si="73"/>
        <v>6711.5</v>
      </c>
      <c r="S226" s="19">
        <f t="shared" si="73"/>
        <v>5196</v>
      </c>
      <c r="T226" s="19">
        <f t="shared" si="73"/>
        <v>5542.4</v>
      </c>
      <c r="U226" s="19">
        <f t="shared" si="73"/>
        <v>5455.8</v>
      </c>
      <c r="V226" s="19">
        <f t="shared" si="73"/>
        <v>2684.6</v>
      </c>
      <c r="W226" s="19">
        <f t="shared" si="73"/>
        <v>2857.8</v>
      </c>
      <c r="X226" s="19">
        <f t="shared" si="73"/>
        <v>4936.2</v>
      </c>
      <c r="Y226" s="19">
        <f t="shared" si="73"/>
        <v>1922.6999999999998</v>
      </c>
      <c r="Z226" s="19">
        <f t="shared" si="73"/>
        <v>2267.7999999999997</v>
      </c>
      <c r="AA226" s="19">
        <f t="shared" si="73"/>
        <v>2662.2</v>
      </c>
      <c r="AB226" s="19">
        <f t="shared" si="73"/>
        <v>3697.5</v>
      </c>
      <c r="AC226" s="19">
        <f t="shared" si="73"/>
        <v>3105.8999999999996</v>
      </c>
      <c r="AD226" s="19">
        <f t="shared" si="73"/>
        <v>2958</v>
      </c>
      <c r="AE226" s="19">
        <f t="shared" si="73"/>
        <v>3993.2999999999997</v>
      </c>
      <c r="AF226" s="19">
        <f t="shared" si="73"/>
        <v>3253.7999999999997</v>
      </c>
      <c r="AG226" s="19">
        <f t="shared" si="73"/>
        <v>3451</v>
      </c>
      <c r="AH226" s="19">
        <f t="shared" si="73"/>
        <v>3105.8999999999996</v>
      </c>
      <c r="AI226" s="19">
        <f t="shared" si="73"/>
        <v>8183.7999999999993</v>
      </c>
      <c r="AJ226" s="19">
        <f t="shared" si="73"/>
        <v>4284.17</v>
      </c>
      <c r="AK226" s="19">
        <f t="shared" si="73"/>
        <v>5669.5</v>
      </c>
      <c r="AL226" s="19">
        <f t="shared" si="73"/>
        <v>4535.5999999999995</v>
      </c>
      <c r="AM226" s="19">
        <f t="shared" si="73"/>
        <v>7166.16</v>
      </c>
      <c r="AN226" s="19">
        <f t="shared" si="73"/>
        <v>6460.2</v>
      </c>
      <c r="AO226" s="19">
        <f t="shared" si="73"/>
        <v>8924.4</v>
      </c>
      <c r="AP226" s="19">
        <f t="shared" si="73"/>
        <v>4235.76</v>
      </c>
      <c r="AQ226" s="19">
        <f t="shared" si="73"/>
        <v>74259</v>
      </c>
      <c r="AR226" s="19">
        <f t="shared" si="73"/>
        <v>6526.8</v>
      </c>
      <c r="AS226" s="19">
        <f t="shared" si="73"/>
        <v>8591.4</v>
      </c>
      <c r="AT226" s="19">
        <f t="shared" si="73"/>
        <v>6327</v>
      </c>
      <c r="AU226" s="19">
        <f t="shared" si="73"/>
        <v>9952.1999999999989</v>
      </c>
      <c r="AV226" s="19">
        <f t="shared" si="73"/>
        <v>6874.2</v>
      </c>
      <c r="AW226" s="19">
        <f t="shared" si="73"/>
        <v>7182</v>
      </c>
      <c r="AX226" s="19">
        <f t="shared" si="73"/>
        <v>6771.5999999999995</v>
      </c>
      <c r="AY226" s="19">
        <f t="shared" si="73"/>
        <v>7079.4</v>
      </c>
      <c r="AZ226" s="19">
        <f t="shared" si="73"/>
        <v>7079.4</v>
      </c>
      <c r="BA226" s="19">
        <f t="shared" si="73"/>
        <v>6976.8</v>
      </c>
      <c r="BB226" s="19">
        <f t="shared" si="73"/>
        <v>6874.2</v>
      </c>
      <c r="BC226" s="19">
        <f t="shared" si="73"/>
        <v>7182</v>
      </c>
      <c r="BD226" s="19">
        <f t="shared" si="73"/>
        <v>6669</v>
      </c>
      <c r="BE226" s="19">
        <f t="shared" si="73"/>
        <v>6771.5999999999995</v>
      </c>
      <c r="BF226" s="19">
        <f t="shared" si="73"/>
        <v>3385.7999999999997</v>
      </c>
      <c r="BG226" s="19">
        <f t="shared" si="73"/>
        <v>3591</v>
      </c>
      <c r="BH226" s="19">
        <f t="shared" si="73"/>
        <v>5745.5999999999995</v>
      </c>
      <c r="BI226" s="19">
        <f t="shared" si="73"/>
        <v>3898.7999999999997</v>
      </c>
      <c r="BJ226" s="19">
        <f t="shared" si="73"/>
        <v>10260</v>
      </c>
      <c r="BK226" s="19">
        <f t="shared" si="73"/>
        <v>10260</v>
      </c>
      <c r="BL226" s="19">
        <f t="shared" si="73"/>
        <v>10260</v>
      </c>
      <c r="BM226" s="19">
        <f t="shared" si="73"/>
        <v>15390</v>
      </c>
      <c r="BN226" s="19">
        <f t="shared" si="73"/>
        <v>12290</v>
      </c>
      <c r="BO226" s="19">
        <f t="shared" si="73"/>
        <v>0</v>
      </c>
      <c r="BP226" s="19">
        <f t="shared" si="72"/>
        <v>12290</v>
      </c>
      <c r="BQ226" s="19">
        <f t="shared" si="72"/>
        <v>12290</v>
      </c>
      <c r="BR226" s="19">
        <f t="shared" si="72"/>
        <v>12290</v>
      </c>
      <c r="BS226" s="19">
        <f t="shared" si="72"/>
        <v>12290</v>
      </c>
      <c r="BT226" s="19">
        <f t="shared" si="72"/>
        <v>8603</v>
      </c>
      <c r="BU226" s="19">
        <f t="shared" si="72"/>
        <v>8603</v>
      </c>
      <c r="BV226" s="19">
        <f t="shared" si="72"/>
        <v>8603</v>
      </c>
      <c r="BW226" s="19">
        <f t="shared" si="72"/>
        <v>8603</v>
      </c>
      <c r="BX226" s="19">
        <f t="shared" si="72"/>
        <v>12290</v>
      </c>
      <c r="BY226" s="19">
        <f t="shared" si="72"/>
        <v>12290</v>
      </c>
      <c r="BZ226" s="19">
        <f t="shared" si="72"/>
        <v>8603</v>
      </c>
      <c r="CA226" s="19">
        <f t="shared" si="72"/>
        <v>17963.2</v>
      </c>
      <c r="CB226" s="19">
        <f t="shared" si="71"/>
        <v>17963.2</v>
      </c>
      <c r="CC226" s="19">
        <f t="shared" si="71"/>
        <v>8720</v>
      </c>
      <c r="CD226" s="19">
        <f t="shared" si="71"/>
        <v>17963.2</v>
      </c>
      <c r="CE226" s="19">
        <f t="shared" si="71"/>
        <v>20928</v>
      </c>
      <c r="CF226" s="19">
        <f t="shared" si="71"/>
        <v>17440</v>
      </c>
      <c r="CG226" s="19">
        <f t="shared" si="71"/>
        <v>34880</v>
      </c>
      <c r="CH226" s="19">
        <f t="shared" si="71"/>
        <v>40112</v>
      </c>
      <c r="CI226" s="19">
        <f t="shared" si="71"/>
        <v>29648.000000000004</v>
      </c>
      <c r="CJ226" s="19">
        <f t="shared" si="71"/>
        <v>43600</v>
      </c>
      <c r="CK226" s="19">
        <f t="shared" si="71"/>
        <v>24416</v>
      </c>
      <c r="CL226" s="19">
        <f t="shared" si="71"/>
        <v>31392.000000000004</v>
      </c>
      <c r="CM226" s="19">
        <f t="shared" si="71"/>
        <v>31392.000000000004</v>
      </c>
      <c r="CN226" s="19">
        <f t="shared" si="71"/>
        <v>31392.000000000004</v>
      </c>
      <c r="CO226" s="19">
        <f t="shared" si="71"/>
        <v>29648.000000000004</v>
      </c>
      <c r="CP226" s="19">
        <f t="shared" si="71"/>
        <v>29648.000000000004</v>
      </c>
      <c r="CQ226" s="19">
        <f t="shared" si="71"/>
        <v>31392.000000000004</v>
      </c>
      <c r="CR226" s="19">
        <f t="shared" si="71"/>
        <v>0</v>
      </c>
      <c r="CS226" s="19">
        <f t="shared" si="71"/>
        <v>0</v>
      </c>
      <c r="CT226" s="19">
        <f t="shared" si="71"/>
        <v>0</v>
      </c>
      <c r="CU226" s="19">
        <f t="shared" si="71"/>
        <v>0</v>
      </c>
      <c r="CV226" s="19">
        <f t="shared" si="71"/>
        <v>0</v>
      </c>
      <c r="CW226" s="19">
        <f t="shared" si="71"/>
        <v>0</v>
      </c>
      <c r="CX226" s="19">
        <f t="shared" si="71"/>
        <v>0</v>
      </c>
      <c r="CY226" s="19">
        <f t="shared" si="71"/>
        <v>27632</v>
      </c>
      <c r="CZ226" s="19">
        <f t="shared" si="71"/>
        <v>0</v>
      </c>
      <c r="DA226" s="19">
        <f t="shared" si="71"/>
        <v>29359</v>
      </c>
      <c r="DB226" s="19">
        <f t="shared" si="69"/>
        <v>32813</v>
      </c>
      <c r="DC226" s="19">
        <f t="shared" si="69"/>
        <v>0</v>
      </c>
      <c r="DD226" s="19">
        <f t="shared" si="69"/>
        <v>0</v>
      </c>
      <c r="DE226" s="19">
        <f t="shared" si="69"/>
        <v>0</v>
      </c>
      <c r="DF226" s="19">
        <f t="shared" si="69"/>
        <v>0</v>
      </c>
      <c r="DG226" s="19">
        <f t="shared" si="69"/>
        <v>0</v>
      </c>
      <c r="DH226" s="19">
        <f t="shared" si="69"/>
        <v>0</v>
      </c>
      <c r="DI226" s="19">
        <f t="shared" si="69"/>
        <v>29359</v>
      </c>
      <c r="DJ226" s="19">
        <f t="shared" si="69"/>
        <v>0</v>
      </c>
      <c r="DK226" s="19">
        <f t="shared" si="69"/>
        <v>25924.799999999999</v>
      </c>
      <c r="DL226" s="19">
        <f t="shared" si="69"/>
        <v>24009.9</v>
      </c>
      <c r="DM226" s="19">
        <f t="shared" si="69"/>
        <v>26808.600000000002</v>
      </c>
      <c r="DN226" s="19">
        <f t="shared" si="69"/>
        <v>21653.100000000002</v>
      </c>
      <c r="DO226" s="19">
        <f t="shared" si="69"/>
        <v>29312.7</v>
      </c>
      <c r="DP226" s="19">
        <f t="shared" si="69"/>
        <v>20327.400000000001</v>
      </c>
      <c r="DQ226"/>
      <c r="DR226" s="71"/>
      <c r="DU226" s="58">
        <v>13</v>
      </c>
      <c r="DW226" s="58">
        <v>24871</v>
      </c>
      <c r="DX226" s="59">
        <f t="shared" si="65"/>
        <v>32813</v>
      </c>
      <c r="DY226" s="59">
        <f t="shared" si="66"/>
        <v>7942</v>
      </c>
      <c r="EB226" s="23"/>
      <c r="EK226" s="59"/>
      <c r="EL226" s="59"/>
      <c r="EM226" s="59"/>
      <c r="EN226" s="59"/>
      <c r="EO226" s="59"/>
      <c r="EP226" s="59"/>
    </row>
    <row r="227" spans="1:146" s="58" customFormat="1" x14ac:dyDescent="0.5">
      <c r="A227">
        <v>90647</v>
      </c>
      <c r="B227" t="s">
        <v>38</v>
      </c>
      <c r="C227" s="38" t="s">
        <v>113</v>
      </c>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f t="shared" si="71"/>
        <v>1744.0000000000002</v>
      </c>
      <c r="CO227" s="19">
        <f t="shared" si="71"/>
        <v>0</v>
      </c>
      <c r="CP227" s="19">
        <f t="shared" si="71"/>
        <v>0</v>
      </c>
      <c r="CQ227" s="19">
        <f t="shared" si="71"/>
        <v>0</v>
      </c>
      <c r="CR227" s="19">
        <f t="shared" si="71"/>
        <v>0</v>
      </c>
      <c r="CS227" s="19">
        <f t="shared" si="71"/>
        <v>0</v>
      </c>
      <c r="CT227" s="19">
        <f t="shared" si="71"/>
        <v>0</v>
      </c>
      <c r="CU227" s="19">
        <f t="shared" si="71"/>
        <v>0</v>
      </c>
      <c r="CV227" s="19">
        <f t="shared" si="71"/>
        <v>0</v>
      </c>
      <c r="CW227" s="19">
        <f t="shared" si="71"/>
        <v>0</v>
      </c>
      <c r="CX227" s="19">
        <f t="shared" si="71"/>
        <v>0</v>
      </c>
      <c r="CY227" s="19">
        <f t="shared" si="71"/>
        <v>0</v>
      </c>
      <c r="CZ227" s="19">
        <f t="shared" si="71"/>
        <v>0</v>
      </c>
      <c r="DA227" s="19">
        <f t="shared" si="71"/>
        <v>0</v>
      </c>
      <c r="DB227" s="19">
        <f t="shared" si="69"/>
        <v>0</v>
      </c>
      <c r="DC227" s="19">
        <f t="shared" si="69"/>
        <v>0</v>
      </c>
      <c r="DD227" s="19">
        <f t="shared" si="69"/>
        <v>0</v>
      </c>
      <c r="DE227" s="19">
        <f t="shared" si="69"/>
        <v>0</v>
      </c>
      <c r="DF227" s="19">
        <f t="shared" si="69"/>
        <v>0</v>
      </c>
      <c r="DG227" s="19">
        <f t="shared" si="69"/>
        <v>0</v>
      </c>
      <c r="DH227" s="19">
        <f t="shared" si="69"/>
        <v>0</v>
      </c>
      <c r="DI227" s="19">
        <f t="shared" si="69"/>
        <v>0</v>
      </c>
      <c r="DJ227" s="19">
        <f t="shared" si="69"/>
        <v>0</v>
      </c>
      <c r="DK227" s="19">
        <f t="shared" si="69"/>
        <v>0</v>
      </c>
      <c r="DL227" s="19">
        <f t="shared" si="69"/>
        <v>0</v>
      </c>
      <c r="DM227" s="19">
        <f t="shared" si="69"/>
        <v>0</v>
      </c>
      <c r="DN227" s="19">
        <f t="shared" si="69"/>
        <v>0</v>
      </c>
      <c r="DO227" s="19">
        <f t="shared" si="69"/>
        <v>0</v>
      </c>
      <c r="DP227" s="19">
        <f t="shared" si="69"/>
        <v>0</v>
      </c>
      <c r="DQ227"/>
      <c r="DR227" s="71"/>
      <c r="DU227" s="58">
        <v>14</v>
      </c>
      <c r="DW227" s="58">
        <v>0</v>
      </c>
      <c r="DX227" s="59">
        <f t="shared" si="65"/>
        <v>0</v>
      </c>
      <c r="DY227" s="59">
        <f t="shared" si="66"/>
        <v>0</v>
      </c>
      <c r="EB227" s="23"/>
      <c r="EK227" s="59"/>
      <c r="EL227" s="59"/>
      <c r="EM227" s="59"/>
      <c r="EN227" s="59"/>
      <c r="EO227" s="59"/>
      <c r="EP227" s="59"/>
    </row>
    <row r="228" spans="1:146" s="58" customFormat="1" x14ac:dyDescent="0.5">
      <c r="A228">
        <v>90649</v>
      </c>
      <c r="B228" t="s">
        <v>302</v>
      </c>
      <c r="C228" s="38" t="s">
        <v>115</v>
      </c>
      <c r="D228" s="19">
        <f t="shared" ref="D228:BO231" si="74">+D26*D180</f>
        <v>99574.8</v>
      </c>
      <c r="E228" s="19">
        <f t="shared" si="74"/>
        <v>0</v>
      </c>
      <c r="F228" s="19">
        <f t="shared" si="74"/>
        <v>172341</v>
      </c>
      <c r="G228" s="19">
        <f t="shared" si="74"/>
        <v>334469.2</v>
      </c>
      <c r="H228" s="19">
        <f t="shared" si="74"/>
        <v>385533.2</v>
      </c>
      <c r="I228" s="19">
        <f t="shared" si="74"/>
        <v>224681.60000000001</v>
      </c>
      <c r="J228" s="19">
        <f t="shared" si="74"/>
        <v>227234.8</v>
      </c>
      <c r="K228" s="19">
        <f t="shared" si="74"/>
        <v>144255.79999999999</v>
      </c>
      <c r="L228" s="19">
        <f t="shared" si="74"/>
        <v>311490.39999999997</v>
      </c>
      <c r="M228" s="19">
        <f t="shared" si="74"/>
        <v>181277.19999999998</v>
      </c>
      <c r="N228" s="19">
        <f t="shared" si="74"/>
        <v>123830.2</v>
      </c>
      <c r="O228" s="19">
        <f t="shared" si="74"/>
        <v>155745.19999999998</v>
      </c>
      <c r="P228" s="19">
        <f t="shared" si="74"/>
        <v>151915.4</v>
      </c>
      <c r="Q228" s="19">
        <f t="shared" si="74"/>
        <v>95673.600000000006</v>
      </c>
      <c r="R228" s="19">
        <f t="shared" si="74"/>
        <v>195696</v>
      </c>
      <c r="S228" s="19">
        <f t="shared" si="74"/>
        <v>265276.79999999999</v>
      </c>
      <c r="T228" s="19">
        <f t="shared" si="74"/>
        <v>380520</v>
      </c>
      <c r="U228" s="19">
        <f t="shared" si="74"/>
        <v>429444</v>
      </c>
      <c r="V228" s="19">
        <f t="shared" si="74"/>
        <v>432705.6</v>
      </c>
      <c r="W228" s="19">
        <f t="shared" si="74"/>
        <v>268538.40000000002</v>
      </c>
      <c r="X228" s="19">
        <f t="shared" si="74"/>
        <v>333770.40000000002</v>
      </c>
      <c r="Y228" s="19">
        <f t="shared" si="74"/>
        <v>163246</v>
      </c>
      <c r="Z228" s="19">
        <f t="shared" si="74"/>
        <v>219592.19999999998</v>
      </c>
      <c r="AA228" s="19">
        <f t="shared" si="74"/>
        <v>236969.99999999997</v>
      </c>
      <c r="AB228" s="19">
        <f t="shared" si="74"/>
        <v>248028.59999999998</v>
      </c>
      <c r="AC228" s="19">
        <f t="shared" si="74"/>
        <v>367040.19999999995</v>
      </c>
      <c r="AD228" s="19">
        <f t="shared" si="74"/>
        <v>381785</v>
      </c>
      <c r="AE228" s="19">
        <f t="shared" si="74"/>
        <v>636132.79999999993</v>
      </c>
      <c r="AF228" s="19">
        <f t="shared" si="74"/>
        <v>815176.79999999993</v>
      </c>
      <c r="AG228" s="19">
        <f t="shared" si="74"/>
        <v>349135.8</v>
      </c>
      <c r="AH228" s="19">
        <f t="shared" si="74"/>
        <v>297002.39999999997</v>
      </c>
      <c r="AI228" s="19">
        <f t="shared" si="74"/>
        <v>263300</v>
      </c>
      <c r="AJ228" s="19">
        <f t="shared" si="74"/>
        <v>172777.46</v>
      </c>
      <c r="AK228" s="19">
        <f t="shared" si="74"/>
        <v>369673.19999999995</v>
      </c>
      <c r="AL228" s="19">
        <f t="shared" si="74"/>
        <v>269092.59999999998</v>
      </c>
      <c r="AM228" s="19">
        <f t="shared" si="74"/>
        <v>534172.79999999993</v>
      </c>
      <c r="AN228" s="19">
        <f t="shared" si="74"/>
        <v>688383.39999999991</v>
      </c>
      <c r="AO228" s="19">
        <f t="shared" si="74"/>
        <v>539737.1</v>
      </c>
      <c r="AP228" s="19">
        <f t="shared" si="74"/>
        <v>842514.50999999989</v>
      </c>
      <c r="AQ228" s="19">
        <f t="shared" si="74"/>
        <v>1131937.5999999999</v>
      </c>
      <c r="AR228" s="19">
        <f t="shared" si="74"/>
        <v>1185195.8999999999</v>
      </c>
      <c r="AS228" s="19">
        <f t="shared" si="74"/>
        <v>260727.19999999998</v>
      </c>
      <c r="AT228" s="19">
        <f t="shared" si="74"/>
        <v>519864.6</v>
      </c>
      <c r="AU228" s="19">
        <f t="shared" si="74"/>
        <v>814398.00000000012</v>
      </c>
      <c r="AV228" s="19">
        <f t="shared" si="74"/>
        <v>790068.50000000012</v>
      </c>
      <c r="AW228" s="19">
        <f t="shared" si="74"/>
        <v>691470.00000000012</v>
      </c>
      <c r="AX228" s="19">
        <f t="shared" si="74"/>
        <v>769580.50000000012</v>
      </c>
      <c r="AY228" s="19">
        <f t="shared" si="74"/>
        <v>831044.50000000012</v>
      </c>
      <c r="AZ228" s="19">
        <f t="shared" si="74"/>
        <v>769580.50000000012</v>
      </c>
      <c r="BA228" s="19">
        <f t="shared" si="74"/>
        <v>814398.00000000012</v>
      </c>
      <c r="BB228" s="19">
        <f t="shared" si="74"/>
        <v>790068.50000000012</v>
      </c>
      <c r="BC228" s="19">
        <f t="shared" si="74"/>
        <v>1024400.0000000001</v>
      </c>
      <c r="BD228" s="19">
        <f t="shared" si="74"/>
        <v>1438001.5000000002</v>
      </c>
      <c r="BE228" s="19">
        <f t="shared" si="74"/>
        <v>751653.50000000012</v>
      </c>
      <c r="BF228" s="19">
        <f t="shared" si="74"/>
        <v>763178.00000000012</v>
      </c>
      <c r="BG228" s="19">
        <f t="shared" si="74"/>
        <v>788788.00000000012</v>
      </c>
      <c r="BH228" s="19">
        <f t="shared" si="74"/>
        <v>691470.00000000012</v>
      </c>
      <c r="BI228" s="19">
        <f t="shared" si="74"/>
        <v>658177.00000000012</v>
      </c>
      <c r="BJ228" s="19">
        <f t="shared" si="74"/>
        <v>927082.00000000012</v>
      </c>
      <c r="BK228" s="19">
        <f t="shared" si="74"/>
        <v>1055132</v>
      </c>
      <c r="BL228" s="19">
        <f t="shared" si="74"/>
        <v>0</v>
      </c>
      <c r="BM228" s="19">
        <f t="shared" si="74"/>
        <v>0</v>
      </c>
      <c r="BN228" s="19">
        <f t="shared" si="74"/>
        <v>0</v>
      </c>
      <c r="BO228" s="19">
        <f t="shared" si="74"/>
        <v>0</v>
      </c>
      <c r="BP228" s="19">
        <f t="shared" ref="BP228:CM233" si="75">+BP26*BP180</f>
        <v>0</v>
      </c>
      <c r="BQ228" s="19">
        <f t="shared" si="75"/>
        <v>0</v>
      </c>
      <c r="BR228" s="19">
        <f t="shared" si="75"/>
        <v>0</v>
      </c>
      <c r="BS228" s="19">
        <f t="shared" si="75"/>
        <v>0</v>
      </c>
      <c r="BT228" s="19">
        <f t="shared" si="75"/>
        <v>0</v>
      </c>
      <c r="BU228" s="19">
        <f t="shared" si="75"/>
        <v>0</v>
      </c>
      <c r="BV228" s="19">
        <f t="shared" si="75"/>
        <v>0</v>
      </c>
      <c r="BW228" s="19">
        <f t="shared" si="75"/>
        <v>0</v>
      </c>
      <c r="BX228" s="19">
        <f t="shared" si="75"/>
        <v>0</v>
      </c>
      <c r="BY228" s="19">
        <f t="shared" si="75"/>
        <v>0</v>
      </c>
      <c r="BZ228" s="19">
        <f t="shared" si="75"/>
        <v>0</v>
      </c>
      <c r="CA228" s="19">
        <f t="shared" si="75"/>
        <v>0</v>
      </c>
      <c r="CB228" s="19">
        <f t="shared" si="75"/>
        <v>0</v>
      </c>
      <c r="CC228" s="19">
        <f t="shared" si="75"/>
        <v>0</v>
      </c>
      <c r="CD228" s="19">
        <f t="shared" si="75"/>
        <v>0</v>
      </c>
      <c r="CE228" s="19">
        <f t="shared" si="75"/>
        <v>0</v>
      </c>
      <c r="CF228" s="19">
        <f t="shared" si="75"/>
        <v>0</v>
      </c>
      <c r="CG228" s="19">
        <f t="shared" si="75"/>
        <v>0</v>
      </c>
      <c r="CH228" s="19">
        <f t="shared" si="75"/>
        <v>0</v>
      </c>
      <c r="CI228" s="19">
        <f t="shared" si="75"/>
        <v>0</v>
      </c>
      <c r="CJ228" s="19">
        <f t="shared" si="75"/>
        <v>0</v>
      </c>
      <c r="CK228" s="19">
        <f t="shared" si="75"/>
        <v>0</v>
      </c>
      <c r="CL228" s="19">
        <f t="shared" si="75"/>
        <v>0</v>
      </c>
      <c r="CM228" s="19">
        <f t="shared" si="75"/>
        <v>0</v>
      </c>
      <c r="CN228" s="19">
        <f t="shared" si="71"/>
        <v>0</v>
      </c>
      <c r="CO228" s="19">
        <f t="shared" si="71"/>
        <v>0</v>
      </c>
      <c r="CP228" s="19">
        <f t="shared" si="71"/>
        <v>0</v>
      </c>
      <c r="CQ228" s="19">
        <f t="shared" si="71"/>
        <v>0</v>
      </c>
      <c r="CR228" s="19">
        <f t="shared" si="71"/>
        <v>0</v>
      </c>
      <c r="CS228" s="19">
        <f t="shared" si="71"/>
        <v>0</v>
      </c>
      <c r="CT228" s="19">
        <f t="shared" si="71"/>
        <v>0</v>
      </c>
      <c r="CU228" s="19">
        <f t="shared" si="71"/>
        <v>0</v>
      </c>
      <c r="CV228" s="19">
        <f t="shared" si="71"/>
        <v>0</v>
      </c>
      <c r="CW228" s="19">
        <f t="shared" si="71"/>
        <v>0</v>
      </c>
      <c r="CX228" s="19">
        <f t="shared" si="71"/>
        <v>0</v>
      </c>
      <c r="CY228" s="19">
        <f t="shared" si="71"/>
        <v>0</v>
      </c>
      <c r="CZ228" s="19">
        <f t="shared" si="71"/>
        <v>0</v>
      </c>
      <c r="DA228" s="19">
        <f t="shared" si="71"/>
        <v>0</v>
      </c>
      <c r="DB228" s="19">
        <f t="shared" si="69"/>
        <v>1055460</v>
      </c>
      <c r="DC228" s="19">
        <f t="shared" si="69"/>
        <v>1073051</v>
      </c>
      <c r="DD228" s="19">
        <f t="shared" si="69"/>
        <v>879550</v>
      </c>
      <c r="DE228" s="19">
        <f t="shared" si="69"/>
        <v>686049</v>
      </c>
      <c r="DF228" s="19">
        <f t="shared" si="69"/>
        <v>879550</v>
      </c>
      <c r="DG228" s="19">
        <f t="shared" si="69"/>
        <v>457366</v>
      </c>
      <c r="DH228" s="19">
        <f t="shared" si="69"/>
        <v>1020278</v>
      </c>
      <c r="DI228" s="19">
        <f t="shared" si="69"/>
        <v>738822</v>
      </c>
      <c r="DJ228" s="19">
        <f t="shared" si="69"/>
        <v>1266552</v>
      </c>
      <c r="DK228" s="19">
        <f t="shared" si="69"/>
        <v>1736113.5999999999</v>
      </c>
      <c r="DL228" s="19">
        <f t="shared" si="69"/>
        <v>2000304.7999999998</v>
      </c>
      <c r="DM228" s="19">
        <f t="shared" si="69"/>
        <v>2626020.7999999998</v>
      </c>
      <c r="DN228" s="19">
        <f t="shared" si="69"/>
        <v>1291160</v>
      </c>
      <c r="DO228" s="19">
        <f t="shared" si="69"/>
        <v>1152112</v>
      </c>
      <c r="DP228" s="19">
        <f t="shared" si="69"/>
        <v>885934.39999999991</v>
      </c>
      <c r="DQ228"/>
      <c r="DR228" s="71" t="s">
        <v>101</v>
      </c>
      <c r="DU228" s="58">
        <v>15</v>
      </c>
      <c r="DW228" s="58">
        <v>1008600</v>
      </c>
      <c r="DX228" s="59">
        <f t="shared" si="65"/>
        <v>1055460</v>
      </c>
      <c r="DY228" s="59">
        <f t="shared" si="66"/>
        <v>46860</v>
      </c>
      <c r="EB228" s="23"/>
      <c r="EK228" s="59"/>
      <c r="EL228" s="59"/>
      <c r="EM228" s="59"/>
      <c r="EN228" s="59"/>
      <c r="EO228" s="59"/>
      <c r="EP228" s="59"/>
    </row>
    <row r="229" spans="1:146" s="58" customFormat="1" x14ac:dyDescent="0.5">
      <c r="A229">
        <v>90651</v>
      </c>
      <c r="B229" t="s">
        <v>303</v>
      </c>
      <c r="C229" s="38" t="s">
        <v>115</v>
      </c>
      <c r="D229" s="19">
        <f t="shared" si="74"/>
        <v>0</v>
      </c>
      <c r="E229" s="19">
        <f t="shared" si="74"/>
        <v>0</v>
      </c>
      <c r="F229" s="19">
        <f t="shared" si="74"/>
        <v>0</v>
      </c>
      <c r="G229" s="19">
        <f t="shared" si="74"/>
        <v>0</v>
      </c>
      <c r="H229" s="19">
        <f t="shared" si="74"/>
        <v>0</v>
      </c>
      <c r="I229" s="19">
        <f t="shared" si="74"/>
        <v>0</v>
      </c>
      <c r="J229" s="19">
        <f t="shared" si="74"/>
        <v>0</v>
      </c>
      <c r="K229" s="19">
        <f t="shared" si="74"/>
        <v>0</v>
      </c>
      <c r="L229" s="19">
        <f t="shared" si="74"/>
        <v>0</v>
      </c>
      <c r="M229" s="19">
        <f t="shared" si="74"/>
        <v>0</v>
      </c>
      <c r="N229" s="19">
        <f t="shared" si="74"/>
        <v>0</v>
      </c>
      <c r="O229" s="19">
        <f t="shared" si="74"/>
        <v>0</v>
      </c>
      <c r="P229" s="19">
        <f t="shared" si="74"/>
        <v>0</v>
      </c>
      <c r="Q229" s="19">
        <f t="shared" si="74"/>
        <v>0</v>
      </c>
      <c r="R229" s="19">
        <f t="shared" si="74"/>
        <v>0</v>
      </c>
      <c r="S229" s="19">
        <f t="shared" si="74"/>
        <v>0</v>
      </c>
      <c r="T229" s="19">
        <f t="shared" si="74"/>
        <v>0</v>
      </c>
      <c r="U229" s="19">
        <f t="shared" si="74"/>
        <v>0</v>
      </c>
      <c r="V229" s="19">
        <f t="shared" si="74"/>
        <v>0</v>
      </c>
      <c r="W229" s="19">
        <f t="shared" si="74"/>
        <v>0</v>
      </c>
      <c r="X229" s="19">
        <f t="shared" si="74"/>
        <v>0</v>
      </c>
      <c r="Y229" s="19">
        <f t="shared" si="74"/>
        <v>0</v>
      </c>
      <c r="Z229" s="19">
        <f t="shared" si="74"/>
        <v>0</v>
      </c>
      <c r="AA229" s="19">
        <f t="shared" si="74"/>
        <v>0</v>
      </c>
      <c r="AB229" s="19">
        <f t="shared" si="74"/>
        <v>0</v>
      </c>
      <c r="AC229" s="19">
        <f t="shared" si="74"/>
        <v>0</v>
      </c>
      <c r="AD229" s="19">
        <f t="shared" si="74"/>
        <v>0</v>
      </c>
      <c r="AE229" s="19">
        <f t="shared" si="74"/>
        <v>0</v>
      </c>
      <c r="AF229" s="19">
        <f t="shared" si="74"/>
        <v>0</v>
      </c>
      <c r="AG229" s="19">
        <f t="shared" si="74"/>
        <v>0</v>
      </c>
      <c r="AH229" s="19">
        <f t="shared" si="74"/>
        <v>0</v>
      </c>
      <c r="AI229" s="19">
        <f t="shared" si="74"/>
        <v>0</v>
      </c>
      <c r="AJ229" s="19">
        <f t="shared" si="74"/>
        <v>0</v>
      </c>
      <c r="AK229" s="19">
        <f t="shared" si="74"/>
        <v>0</v>
      </c>
      <c r="AL229" s="19">
        <f t="shared" si="74"/>
        <v>0</v>
      </c>
      <c r="AM229" s="19">
        <f t="shared" si="74"/>
        <v>0</v>
      </c>
      <c r="AN229" s="19">
        <f t="shared" si="74"/>
        <v>0</v>
      </c>
      <c r="AO229" s="19">
        <f t="shared" si="74"/>
        <v>0</v>
      </c>
      <c r="AP229" s="19">
        <f t="shared" si="74"/>
        <v>0</v>
      </c>
      <c r="AQ229" s="19">
        <f t="shared" si="74"/>
        <v>0</v>
      </c>
      <c r="AR229" s="19">
        <f t="shared" si="74"/>
        <v>0</v>
      </c>
      <c r="AS229" s="19">
        <f t="shared" si="74"/>
        <v>0</v>
      </c>
      <c r="AT229" s="19">
        <f t="shared" si="74"/>
        <v>0</v>
      </c>
      <c r="AU229" s="19">
        <f t="shared" si="74"/>
        <v>0</v>
      </c>
      <c r="AV229" s="19">
        <f t="shared" si="74"/>
        <v>0</v>
      </c>
      <c r="AW229" s="19">
        <f t="shared" si="74"/>
        <v>0</v>
      </c>
      <c r="AX229" s="19">
        <f t="shared" si="74"/>
        <v>0</v>
      </c>
      <c r="AY229" s="19">
        <f t="shared" si="74"/>
        <v>0</v>
      </c>
      <c r="AZ229" s="19">
        <f t="shared" si="74"/>
        <v>0</v>
      </c>
      <c r="BA229" s="19">
        <f t="shared" si="74"/>
        <v>0</v>
      </c>
      <c r="BB229" s="19">
        <f t="shared" si="74"/>
        <v>0</v>
      </c>
      <c r="BC229" s="19">
        <f t="shared" si="74"/>
        <v>0</v>
      </c>
      <c r="BD229" s="19">
        <f t="shared" si="74"/>
        <v>0</v>
      </c>
      <c r="BE229" s="19">
        <f t="shared" si="74"/>
        <v>0</v>
      </c>
      <c r="BF229" s="19">
        <f t="shared" si="74"/>
        <v>0</v>
      </c>
      <c r="BG229" s="19">
        <f t="shared" si="74"/>
        <v>0</v>
      </c>
      <c r="BH229" s="19">
        <f t="shared" si="74"/>
        <v>0</v>
      </c>
      <c r="BI229" s="19">
        <f t="shared" si="74"/>
        <v>0</v>
      </c>
      <c r="BJ229" s="19">
        <f t="shared" si="74"/>
        <v>0</v>
      </c>
      <c r="BK229" s="19">
        <f t="shared" si="74"/>
        <v>0</v>
      </c>
      <c r="BL229" s="19">
        <f t="shared" si="74"/>
        <v>1110193.5</v>
      </c>
      <c r="BM229" s="19">
        <f t="shared" si="74"/>
        <v>1280500</v>
      </c>
      <c r="BN229" s="19">
        <f t="shared" si="74"/>
        <v>1745400</v>
      </c>
      <c r="BO229" s="19">
        <f t="shared" si="74"/>
        <v>0</v>
      </c>
      <c r="BP229" s="19">
        <f t="shared" si="75"/>
        <v>2094480</v>
      </c>
      <c r="BQ229" s="19">
        <f t="shared" si="75"/>
        <v>2618100</v>
      </c>
      <c r="BR229" s="19">
        <f t="shared" si="75"/>
        <v>1832670</v>
      </c>
      <c r="BS229" s="19">
        <f t="shared" si="75"/>
        <v>1309050</v>
      </c>
      <c r="BT229" s="19">
        <f t="shared" si="75"/>
        <v>1221780</v>
      </c>
      <c r="BU229" s="19">
        <f t="shared" si="75"/>
        <v>1221780</v>
      </c>
      <c r="BV229" s="19">
        <f t="shared" si="75"/>
        <v>1431228</v>
      </c>
      <c r="BW229" s="19">
        <f t="shared" si="75"/>
        <v>1221780</v>
      </c>
      <c r="BX229" s="19">
        <f t="shared" si="75"/>
        <v>1221780</v>
      </c>
      <c r="BY229" s="19">
        <f t="shared" si="75"/>
        <v>1221780</v>
      </c>
      <c r="BZ229" s="19">
        <f t="shared" si="75"/>
        <v>1221780</v>
      </c>
      <c r="CA229" s="19">
        <f t="shared" si="75"/>
        <v>1688055</v>
      </c>
      <c r="CB229" s="19">
        <f t="shared" si="75"/>
        <v>1840868.4</v>
      </c>
      <c r="CC229" s="19">
        <f t="shared" si="75"/>
        <v>1776900</v>
      </c>
      <c r="CD229" s="19">
        <f t="shared" si="75"/>
        <v>1421520</v>
      </c>
      <c r="CE229" s="19">
        <f t="shared" si="75"/>
        <v>1332675</v>
      </c>
      <c r="CF229" s="19">
        <f t="shared" si="75"/>
        <v>1279368</v>
      </c>
      <c r="CG229" s="19">
        <f t="shared" si="75"/>
        <v>1439289</v>
      </c>
      <c r="CH229" s="19">
        <f t="shared" si="75"/>
        <v>1208292</v>
      </c>
      <c r="CI229" s="19">
        <f t="shared" si="75"/>
        <v>746298</v>
      </c>
      <c r="CJ229" s="19">
        <f t="shared" si="75"/>
        <v>1332675</v>
      </c>
      <c r="CK229" s="19">
        <f t="shared" si="75"/>
        <v>1279368</v>
      </c>
      <c r="CL229" s="19">
        <f t="shared" si="75"/>
        <v>1066140</v>
      </c>
      <c r="CM229" s="19">
        <f t="shared" si="75"/>
        <v>1243830</v>
      </c>
      <c r="CN229" s="19">
        <f t="shared" si="71"/>
        <v>2487660</v>
      </c>
      <c r="CO229" s="19">
        <f t="shared" si="71"/>
        <v>2487660</v>
      </c>
      <c r="CP229" s="19">
        <f t="shared" si="71"/>
        <v>1457058</v>
      </c>
      <c r="CQ229" s="19">
        <f t="shared" si="71"/>
        <v>1563672</v>
      </c>
      <c r="CR229" s="19">
        <f t="shared" si="71"/>
        <v>995064</v>
      </c>
      <c r="CS229" s="19">
        <f t="shared" si="71"/>
        <v>817374</v>
      </c>
      <c r="CT229" s="19">
        <f t="shared" si="71"/>
        <v>799605</v>
      </c>
      <c r="CU229" s="19">
        <f t="shared" si="71"/>
        <v>746298</v>
      </c>
      <c r="CV229" s="19">
        <f t="shared" si="71"/>
        <v>977295</v>
      </c>
      <c r="CW229" s="19">
        <f>+CW27*CW181</f>
        <v>977295</v>
      </c>
      <c r="CX229" s="19">
        <f>+CX27*CX181</f>
        <v>1403751</v>
      </c>
      <c r="CY229" s="19">
        <f>+CY27*CY181</f>
        <v>562912</v>
      </c>
      <c r="CZ229" s="19">
        <f>+CZ27*CZ181</f>
        <v>2005374</v>
      </c>
      <c r="DA229" s="19">
        <f>+DA27*DA181</f>
        <v>2638650</v>
      </c>
      <c r="DB229" s="19">
        <f t="shared" si="69"/>
        <v>0</v>
      </c>
      <c r="DC229" s="19">
        <f t="shared" si="69"/>
        <v>0</v>
      </c>
      <c r="DD229" s="19">
        <f t="shared" si="69"/>
        <v>0</v>
      </c>
      <c r="DE229" s="19">
        <f t="shared" si="69"/>
        <v>0</v>
      </c>
      <c r="DF229" s="19">
        <f t="shared" si="69"/>
        <v>0</v>
      </c>
      <c r="DG229" s="19">
        <f t="shared" si="69"/>
        <v>0</v>
      </c>
      <c r="DH229" s="19">
        <f t="shared" si="69"/>
        <v>0</v>
      </c>
      <c r="DI229" s="19">
        <f t="shared" si="69"/>
        <v>0</v>
      </c>
      <c r="DJ229" s="19">
        <f t="shared" si="69"/>
        <v>0</v>
      </c>
      <c r="DK229" s="19">
        <f t="shared" si="69"/>
        <v>0</v>
      </c>
      <c r="DL229" s="19">
        <f t="shared" si="69"/>
        <v>0</v>
      </c>
      <c r="DM229" s="19">
        <f t="shared" si="69"/>
        <v>0</v>
      </c>
      <c r="DN229" s="19">
        <f t="shared" si="69"/>
        <v>0</v>
      </c>
      <c r="DO229" s="19">
        <f t="shared" si="69"/>
        <v>0</v>
      </c>
      <c r="DP229" s="19">
        <f t="shared" si="69"/>
        <v>0</v>
      </c>
      <c r="DQ229"/>
      <c r="DR229" s="71" t="s">
        <v>101</v>
      </c>
      <c r="DU229" s="58">
        <v>16</v>
      </c>
      <c r="DW229" s="58">
        <v>0</v>
      </c>
      <c r="DX229" s="59">
        <f t="shared" si="65"/>
        <v>0</v>
      </c>
      <c r="DY229" s="59">
        <f t="shared" si="66"/>
        <v>0</v>
      </c>
      <c r="EB229" s="23"/>
      <c r="EK229" s="59"/>
      <c r="EL229" s="59"/>
      <c r="EM229" s="59"/>
      <c r="EN229" s="59"/>
      <c r="EO229" s="59"/>
      <c r="EP229" s="59"/>
    </row>
    <row r="230" spans="1:146" s="58" customFormat="1" x14ac:dyDescent="0.5">
      <c r="A230">
        <v>90650</v>
      </c>
      <c r="B230" t="s">
        <v>116</v>
      </c>
      <c r="C230" s="38" t="s">
        <v>117</v>
      </c>
      <c r="D230" s="19">
        <f t="shared" si="74"/>
        <v>0</v>
      </c>
      <c r="E230" s="19">
        <f t="shared" si="74"/>
        <v>0</v>
      </c>
      <c r="F230" s="19">
        <f t="shared" si="74"/>
        <v>0</v>
      </c>
      <c r="G230" s="19">
        <f t="shared" si="74"/>
        <v>0</v>
      </c>
      <c r="H230" s="19">
        <f t="shared" si="74"/>
        <v>0</v>
      </c>
      <c r="I230" s="19">
        <f t="shared" si="74"/>
        <v>0</v>
      </c>
      <c r="J230" s="19">
        <f t="shared" si="74"/>
        <v>0</v>
      </c>
      <c r="K230" s="19">
        <f t="shared" si="74"/>
        <v>0</v>
      </c>
      <c r="L230" s="19">
        <f t="shared" si="74"/>
        <v>0</v>
      </c>
      <c r="M230" s="19">
        <f t="shared" si="74"/>
        <v>0</v>
      </c>
      <c r="N230" s="19">
        <f t="shared" si="74"/>
        <v>0</v>
      </c>
      <c r="O230" s="19">
        <f t="shared" si="74"/>
        <v>0</v>
      </c>
      <c r="P230" s="19">
        <f t="shared" si="74"/>
        <v>0</v>
      </c>
      <c r="Q230" s="19">
        <f t="shared" si="74"/>
        <v>0</v>
      </c>
      <c r="R230" s="19">
        <f t="shared" si="74"/>
        <v>7610.4</v>
      </c>
      <c r="S230" s="19">
        <f t="shared" si="74"/>
        <v>4348.8</v>
      </c>
      <c r="T230" s="19">
        <f t="shared" si="74"/>
        <v>5436</v>
      </c>
      <c r="U230" s="19">
        <f t="shared" si="74"/>
        <v>6523.2</v>
      </c>
      <c r="V230" s="19">
        <f t="shared" si="74"/>
        <v>0</v>
      </c>
      <c r="W230" s="19">
        <f t="shared" si="74"/>
        <v>0</v>
      </c>
      <c r="X230" s="19">
        <f t="shared" si="74"/>
        <v>1087.2</v>
      </c>
      <c r="Y230" s="19">
        <f t="shared" si="74"/>
        <v>526.59999999999991</v>
      </c>
      <c r="Z230" s="19">
        <f t="shared" si="74"/>
        <v>526.59999999999991</v>
      </c>
      <c r="AA230" s="19">
        <f t="shared" si="74"/>
        <v>526.59999999999991</v>
      </c>
      <c r="AB230" s="19">
        <f t="shared" si="74"/>
        <v>526.59999999999991</v>
      </c>
      <c r="AC230" s="19">
        <f t="shared" si="74"/>
        <v>0</v>
      </c>
      <c r="AD230" s="19">
        <f t="shared" si="74"/>
        <v>526.59999999999991</v>
      </c>
      <c r="AE230" s="19">
        <f t="shared" si="74"/>
        <v>4739.3999999999996</v>
      </c>
      <c r="AF230" s="19">
        <f t="shared" si="74"/>
        <v>5266</v>
      </c>
      <c r="AG230" s="19">
        <f t="shared" si="74"/>
        <v>5266</v>
      </c>
      <c r="AH230" s="19">
        <f t="shared" si="74"/>
        <v>1053.1999999999998</v>
      </c>
      <c r="AI230" s="19">
        <f t="shared" si="74"/>
        <v>0</v>
      </c>
      <c r="AJ230" s="19">
        <f t="shared" si="74"/>
        <v>0</v>
      </c>
      <c r="AK230" s="19">
        <f t="shared" si="74"/>
        <v>0</v>
      </c>
      <c r="AL230" s="19">
        <f t="shared" si="74"/>
        <v>0</v>
      </c>
      <c r="AM230" s="19">
        <f t="shared" si="74"/>
        <v>0</v>
      </c>
      <c r="AN230" s="19">
        <f t="shared" si="74"/>
        <v>0</v>
      </c>
      <c r="AO230" s="19">
        <f t="shared" si="74"/>
        <v>0</v>
      </c>
      <c r="AP230" s="19">
        <f t="shared" si="74"/>
        <v>0</v>
      </c>
      <c r="AQ230" s="19">
        <f t="shared" si="74"/>
        <v>0</v>
      </c>
      <c r="AR230" s="19">
        <f t="shared" si="74"/>
        <v>0</v>
      </c>
      <c r="AS230" s="19">
        <f t="shared" si="74"/>
        <v>0</v>
      </c>
      <c r="AT230" s="19">
        <f t="shared" si="74"/>
        <v>0</v>
      </c>
      <c r="AU230" s="19">
        <f t="shared" si="74"/>
        <v>0</v>
      </c>
      <c r="AV230" s="19">
        <f t="shared" si="74"/>
        <v>0</v>
      </c>
      <c r="AW230" s="19">
        <f t="shared" si="74"/>
        <v>0</v>
      </c>
      <c r="AX230" s="19">
        <f t="shared" si="74"/>
        <v>0</v>
      </c>
      <c r="AY230" s="19">
        <f t="shared" si="74"/>
        <v>0</v>
      </c>
      <c r="AZ230" s="19">
        <f t="shared" si="74"/>
        <v>0</v>
      </c>
      <c r="BA230" s="19">
        <f t="shared" si="74"/>
        <v>0</v>
      </c>
      <c r="BB230" s="19">
        <f t="shared" si="74"/>
        <v>0</v>
      </c>
      <c r="BC230" s="19">
        <f t="shared" si="74"/>
        <v>0</v>
      </c>
      <c r="BD230" s="19">
        <f t="shared" si="74"/>
        <v>0</v>
      </c>
      <c r="BE230" s="19">
        <f t="shared" si="74"/>
        <v>0</v>
      </c>
      <c r="BF230" s="19">
        <f t="shared" si="74"/>
        <v>0</v>
      </c>
      <c r="BG230" s="19">
        <f t="shared" si="74"/>
        <v>0</v>
      </c>
      <c r="BH230" s="19">
        <f t="shared" si="74"/>
        <v>0</v>
      </c>
      <c r="BI230" s="19">
        <f t="shared" si="74"/>
        <v>0</v>
      </c>
      <c r="BJ230" s="19">
        <f t="shared" si="74"/>
        <v>0</v>
      </c>
      <c r="BK230" s="19">
        <f t="shared" si="74"/>
        <v>0</v>
      </c>
      <c r="BL230" s="19">
        <f t="shared" si="74"/>
        <v>0</v>
      </c>
      <c r="BM230" s="19">
        <f t="shared" si="74"/>
        <v>0</v>
      </c>
      <c r="BN230" s="19">
        <f t="shared" si="74"/>
        <v>0</v>
      </c>
      <c r="BO230" s="19">
        <f t="shared" si="74"/>
        <v>0</v>
      </c>
      <c r="BP230" s="19">
        <f t="shared" si="75"/>
        <v>0</v>
      </c>
      <c r="BQ230" s="19">
        <f t="shared" si="75"/>
        <v>0</v>
      </c>
      <c r="BR230" s="19">
        <f t="shared" si="75"/>
        <v>0</v>
      </c>
      <c r="BS230" s="19">
        <f t="shared" si="75"/>
        <v>0</v>
      </c>
      <c r="BT230" s="19">
        <f t="shared" si="75"/>
        <v>0</v>
      </c>
      <c r="BU230" s="19">
        <f t="shared" si="75"/>
        <v>0</v>
      </c>
      <c r="BV230" s="19">
        <f t="shared" si="75"/>
        <v>0</v>
      </c>
      <c r="BW230" s="19">
        <f t="shared" si="75"/>
        <v>0</v>
      </c>
      <c r="BX230" s="19">
        <f t="shared" si="75"/>
        <v>0</v>
      </c>
      <c r="BY230" s="19">
        <f t="shared" si="75"/>
        <v>0</v>
      </c>
      <c r="BZ230" s="19">
        <f t="shared" si="75"/>
        <v>0</v>
      </c>
      <c r="CA230" s="19">
        <f t="shared" si="75"/>
        <v>0</v>
      </c>
      <c r="CB230" s="19">
        <f t="shared" si="75"/>
        <v>0</v>
      </c>
      <c r="CC230" s="19">
        <f t="shared" si="75"/>
        <v>0</v>
      </c>
      <c r="CD230" s="19">
        <f t="shared" si="75"/>
        <v>0</v>
      </c>
      <c r="CE230" s="19">
        <f t="shared" si="75"/>
        <v>0</v>
      </c>
      <c r="CF230" s="19">
        <f t="shared" si="75"/>
        <v>0</v>
      </c>
      <c r="CG230" s="19">
        <f t="shared" si="75"/>
        <v>0</v>
      </c>
      <c r="CH230" s="19">
        <f t="shared" si="75"/>
        <v>0</v>
      </c>
      <c r="CI230" s="19">
        <f t="shared" si="75"/>
        <v>0</v>
      </c>
      <c r="CJ230" s="19">
        <f t="shared" si="75"/>
        <v>0</v>
      </c>
      <c r="CK230" s="19">
        <f t="shared" si="75"/>
        <v>0</v>
      </c>
      <c r="CL230" s="19">
        <f t="shared" si="75"/>
        <v>0</v>
      </c>
      <c r="CM230" s="19">
        <f t="shared" si="75"/>
        <v>0</v>
      </c>
      <c r="CN230" s="19">
        <f t="shared" ref="CN230:DC245" si="76">+CN28*CN182</f>
        <v>0</v>
      </c>
      <c r="CO230" s="19">
        <f t="shared" si="76"/>
        <v>0</v>
      </c>
      <c r="CP230" s="19">
        <f t="shared" si="76"/>
        <v>0</v>
      </c>
      <c r="CQ230" s="19">
        <f t="shared" si="76"/>
        <v>0</v>
      </c>
      <c r="CR230" s="19">
        <f t="shared" si="76"/>
        <v>0</v>
      </c>
      <c r="CS230" s="19">
        <f t="shared" si="76"/>
        <v>0</v>
      </c>
      <c r="CT230" s="19">
        <f t="shared" si="76"/>
        <v>0</v>
      </c>
      <c r="CU230" s="19">
        <f t="shared" si="76"/>
        <v>0</v>
      </c>
      <c r="CV230" s="19">
        <f t="shared" si="76"/>
        <v>0</v>
      </c>
      <c r="CW230" s="19">
        <f t="shared" si="76"/>
        <v>0</v>
      </c>
      <c r="CX230" s="19">
        <f t="shared" si="76"/>
        <v>0</v>
      </c>
      <c r="CY230" s="19">
        <f t="shared" si="76"/>
        <v>0</v>
      </c>
      <c r="CZ230" s="19">
        <f t="shared" si="76"/>
        <v>0</v>
      </c>
      <c r="DA230" s="19">
        <f t="shared" si="76"/>
        <v>0</v>
      </c>
      <c r="DB230" s="19">
        <f t="shared" si="69"/>
        <v>0</v>
      </c>
      <c r="DC230" s="19">
        <f t="shared" si="69"/>
        <v>0</v>
      </c>
      <c r="DD230" s="19">
        <f t="shared" si="69"/>
        <v>0</v>
      </c>
      <c r="DE230" s="19">
        <f t="shared" si="69"/>
        <v>0</v>
      </c>
      <c r="DF230" s="19">
        <f t="shared" si="69"/>
        <v>0</v>
      </c>
      <c r="DG230" s="19">
        <f t="shared" si="69"/>
        <v>0</v>
      </c>
      <c r="DH230" s="19">
        <f t="shared" si="69"/>
        <v>0</v>
      </c>
      <c r="DI230" s="19">
        <f t="shared" si="69"/>
        <v>0</v>
      </c>
      <c r="DJ230" s="19">
        <f t="shared" si="69"/>
        <v>0</v>
      </c>
      <c r="DK230" s="19">
        <f t="shared" si="69"/>
        <v>0</v>
      </c>
      <c r="DL230" s="19">
        <f t="shared" si="69"/>
        <v>0</v>
      </c>
      <c r="DM230" s="19">
        <f t="shared" si="69"/>
        <v>0</v>
      </c>
      <c r="DN230" s="19">
        <f t="shared" si="69"/>
        <v>0</v>
      </c>
      <c r="DO230" s="19">
        <f t="shared" si="69"/>
        <v>0</v>
      </c>
      <c r="DP230" s="19">
        <f t="shared" si="69"/>
        <v>0</v>
      </c>
      <c r="DQ230"/>
      <c r="DR230" s="71"/>
      <c r="DU230" s="58">
        <v>17</v>
      </c>
      <c r="DW230" s="58">
        <v>0</v>
      </c>
      <c r="DX230" s="59">
        <f t="shared" si="65"/>
        <v>0</v>
      </c>
      <c r="DY230" s="59">
        <f t="shared" si="66"/>
        <v>0</v>
      </c>
      <c r="EB230" s="23"/>
      <c r="EK230" s="59"/>
      <c r="EL230" s="59"/>
      <c r="EM230" s="59"/>
      <c r="EN230" s="59"/>
      <c r="EO230" s="59"/>
      <c r="EP230" s="59"/>
    </row>
    <row r="231" spans="1:146" s="58" customFormat="1" x14ac:dyDescent="0.5">
      <c r="A231">
        <v>90713</v>
      </c>
      <c r="B231" t="s">
        <v>27</v>
      </c>
      <c r="C231" s="38" t="s">
        <v>28</v>
      </c>
      <c r="D231" s="19">
        <f t="shared" si="74"/>
        <v>140902.20000000001</v>
      </c>
      <c r="E231" s="19">
        <f t="shared" si="74"/>
        <v>173101.5</v>
      </c>
      <c r="F231" s="19">
        <f t="shared" si="74"/>
        <v>199490.4</v>
      </c>
      <c r="G231" s="19">
        <f t="shared" si="74"/>
        <v>248636.7</v>
      </c>
      <c r="H231" s="19">
        <f t="shared" si="74"/>
        <v>328529.7</v>
      </c>
      <c r="I231" s="19">
        <f t="shared" si="74"/>
        <v>170922.6</v>
      </c>
      <c r="J231" s="19">
        <f t="shared" si="74"/>
        <v>125165.70000000001</v>
      </c>
      <c r="K231" s="19">
        <f t="shared" si="74"/>
        <v>117902.7</v>
      </c>
      <c r="L231" s="19">
        <f t="shared" si="74"/>
        <v>124197.3</v>
      </c>
      <c r="M231" s="19">
        <f t="shared" si="74"/>
        <v>134123.4</v>
      </c>
      <c r="N231" s="19">
        <f t="shared" si="74"/>
        <v>162691.20000000001</v>
      </c>
      <c r="O231" s="19">
        <f t="shared" si="74"/>
        <v>222005.7</v>
      </c>
      <c r="P231" s="19">
        <f t="shared" si="74"/>
        <v>158091.30000000002</v>
      </c>
      <c r="Q231" s="19">
        <f t="shared" si="74"/>
        <v>66565.8</v>
      </c>
      <c r="R231" s="19">
        <f t="shared" si="74"/>
        <v>89928.400000000009</v>
      </c>
      <c r="S231" s="19">
        <f t="shared" si="74"/>
        <v>69031.199999999997</v>
      </c>
      <c r="T231" s="19">
        <f t="shared" si="74"/>
        <v>91689.400000000009</v>
      </c>
      <c r="U231" s="19">
        <f t="shared" si="74"/>
        <v>23480</v>
      </c>
      <c r="V231" s="19">
        <f t="shared" si="74"/>
        <v>11974.800000000001</v>
      </c>
      <c r="W231" s="19">
        <f t="shared" si="74"/>
        <v>23010.400000000001</v>
      </c>
      <c r="X231" s="19">
        <f t="shared" si="74"/>
        <v>16553.400000000001</v>
      </c>
      <c r="Y231" s="19">
        <f t="shared" si="74"/>
        <v>11054.4</v>
      </c>
      <c r="Z231" s="19">
        <f t="shared" si="74"/>
        <v>12304.6</v>
      </c>
      <c r="AA231" s="19">
        <f t="shared" si="74"/>
        <v>17634.400000000001</v>
      </c>
      <c r="AB231" s="19">
        <f t="shared" si="74"/>
        <v>20200.599999999999</v>
      </c>
      <c r="AC231" s="19">
        <f t="shared" si="74"/>
        <v>17700.2</v>
      </c>
      <c r="AD231" s="19">
        <f t="shared" si="74"/>
        <v>20398</v>
      </c>
      <c r="AE231" s="19">
        <f t="shared" si="74"/>
        <v>17173.8</v>
      </c>
      <c r="AF231" s="19">
        <f t="shared" si="74"/>
        <v>105280</v>
      </c>
      <c r="AG231" s="19">
        <f t="shared" si="74"/>
        <v>16252.6</v>
      </c>
      <c r="AH231" s="19">
        <f t="shared" si="74"/>
        <v>9606.7999999999993</v>
      </c>
      <c r="AI231" s="19">
        <f t="shared" si="74"/>
        <v>5987.8</v>
      </c>
      <c r="AJ231" s="19">
        <f t="shared" si="74"/>
        <v>11988.76</v>
      </c>
      <c r="AK231" s="19">
        <f t="shared" si="74"/>
        <v>13949.6</v>
      </c>
      <c r="AL231" s="19">
        <f t="shared" si="74"/>
        <v>10922.8</v>
      </c>
      <c r="AM231" s="19">
        <f t="shared" si="74"/>
        <v>25605.399999999998</v>
      </c>
      <c r="AN231" s="19">
        <f t="shared" si="74"/>
        <v>26668.6</v>
      </c>
      <c r="AO231" s="19">
        <f t="shared" si="74"/>
        <v>16213.8</v>
      </c>
      <c r="AP231" s="19">
        <f t="shared" si="74"/>
        <v>21503.219999999998</v>
      </c>
      <c r="AQ231" s="19">
        <f t="shared" si="74"/>
        <v>20112.199999999997</v>
      </c>
      <c r="AR231" s="19">
        <f t="shared" si="74"/>
        <v>30832.799999999999</v>
      </c>
      <c r="AS231" s="19">
        <f t="shared" si="74"/>
        <v>73272.2</v>
      </c>
      <c r="AT231" s="19">
        <f t="shared" si="74"/>
        <v>20821</v>
      </c>
      <c r="AU231" s="19">
        <f t="shared" si="74"/>
        <v>32784</v>
      </c>
      <c r="AV231" s="19">
        <f t="shared" si="74"/>
        <v>48766.2</v>
      </c>
      <c r="AW231" s="19">
        <f t="shared" si="74"/>
        <v>46990.400000000001</v>
      </c>
      <c r="AX231" s="19">
        <f t="shared" si="74"/>
        <v>48493</v>
      </c>
      <c r="AY231" s="19">
        <f t="shared" si="74"/>
        <v>46580.6</v>
      </c>
      <c r="AZ231" s="19">
        <f t="shared" si="74"/>
        <v>48493</v>
      </c>
      <c r="BA231" s="19">
        <f t="shared" si="74"/>
        <v>46444</v>
      </c>
      <c r="BB231" s="19">
        <f t="shared" si="74"/>
        <v>48766.2</v>
      </c>
      <c r="BC231" s="19">
        <f t="shared" si="74"/>
        <v>46853.8</v>
      </c>
      <c r="BD231" s="19">
        <f t="shared" si="74"/>
        <v>48629.599999999999</v>
      </c>
      <c r="BE231" s="19">
        <f t="shared" si="74"/>
        <v>35242.800000000003</v>
      </c>
      <c r="BF231" s="19">
        <f t="shared" si="74"/>
        <v>22539</v>
      </c>
      <c r="BG231" s="19">
        <f t="shared" si="74"/>
        <v>23358.6</v>
      </c>
      <c r="BH231" s="19">
        <f t="shared" si="74"/>
        <v>20490</v>
      </c>
      <c r="BI231" s="19">
        <f t="shared" si="74"/>
        <v>21582.799999999999</v>
      </c>
      <c r="BJ231" s="19">
        <f t="shared" si="74"/>
        <v>24724.6</v>
      </c>
      <c r="BK231" s="19">
        <f t="shared" si="74"/>
        <v>38384.6</v>
      </c>
      <c r="BL231" s="19">
        <f t="shared" si="74"/>
        <v>40980</v>
      </c>
      <c r="BM231" s="19">
        <f t="shared" si="74"/>
        <v>34150</v>
      </c>
      <c r="BN231" s="19">
        <f t="shared" si="74"/>
        <v>50268.800000000003</v>
      </c>
      <c r="BO231" s="19">
        <f t="shared" ref="BO231:CA233" si="77">+BO29*BO183</f>
        <v>0</v>
      </c>
      <c r="BP231" s="19">
        <f t="shared" si="77"/>
        <v>50268.800000000003</v>
      </c>
      <c r="BQ231" s="19">
        <f t="shared" si="77"/>
        <v>49995.6</v>
      </c>
      <c r="BR231" s="19">
        <f t="shared" si="77"/>
        <v>48083.199999999997</v>
      </c>
      <c r="BS231" s="19">
        <f t="shared" si="77"/>
        <v>49995.6</v>
      </c>
      <c r="BT231" s="19">
        <f t="shared" si="77"/>
        <v>27320</v>
      </c>
      <c r="BU231" s="19">
        <f t="shared" si="77"/>
        <v>28686</v>
      </c>
      <c r="BV231" s="19">
        <f t="shared" si="77"/>
        <v>0</v>
      </c>
      <c r="BW231" s="19">
        <f t="shared" si="77"/>
        <v>0</v>
      </c>
      <c r="BX231" s="19">
        <f t="shared" si="77"/>
        <v>0</v>
      </c>
      <c r="BY231" s="19">
        <f t="shared" si="77"/>
        <v>0</v>
      </c>
      <c r="BZ231" s="19">
        <f t="shared" si="77"/>
        <v>0</v>
      </c>
      <c r="CA231" s="19">
        <f t="shared" si="77"/>
        <v>0</v>
      </c>
      <c r="CB231" s="19">
        <f t="shared" si="75"/>
        <v>0</v>
      </c>
      <c r="CC231" s="19">
        <f t="shared" si="75"/>
        <v>0</v>
      </c>
      <c r="CD231" s="19">
        <f t="shared" si="75"/>
        <v>0</v>
      </c>
      <c r="CE231" s="19">
        <f t="shared" si="75"/>
        <v>0</v>
      </c>
      <c r="CF231" s="19">
        <f t="shared" si="75"/>
        <v>0</v>
      </c>
      <c r="CG231" s="19">
        <f t="shared" si="75"/>
        <v>26670</v>
      </c>
      <c r="CH231" s="19">
        <f t="shared" si="75"/>
        <v>26670</v>
      </c>
      <c r="CI231" s="19">
        <f t="shared" si="75"/>
        <v>24892</v>
      </c>
      <c r="CJ231" s="19">
        <f t="shared" si="75"/>
        <v>44450</v>
      </c>
      <c r="CK231" s="19">
        <f t="shared" si="75"/>
        <v>28448</v>
      </c>
      <c r="CL231" s="19">
        <f t="shared" si="75"/>
        <v>26670</v>
      </c>
      <c r="CM231" s="19">
        <f t="shared" si="75"/>
        <v>26670</v>
      </c>
      <c r="CN231" s="19">
        <f t="shared" si="76"/>
        <v>30226.000000000004</v>
      </c>
      <c r="CO231" s="19">
        <f t="shared" si="76"/>
        <v>32004.000000000004</v>
      </c>
      <c r="CP231" s="19">
        <f t="shared" si="76"/>
        <v>24892</v>
      </c>
      <c r="CQ231" s="19">
        <f t="shared" si="76"/>
        <v>28448</v>
      </c>
      <c r="CR231" s="19">
        <f t="shared" si="76"/>
        <v>21336</v>
      </c>
      <c r="CS231" s="19">
        <f t="shared" si="76"/>
        <v>19558</v>
      </c>
      <c r="CT231" s="19">
        <f t="shared" si="76"/>
        <v>21336</v>
      </c>
      <c r="CU231" s="19">
        <f t="shared" si="76"/>
        <v>19558</v>
      </c>
      <c r="CV231" s="19">
        <f t="shared" si="76"/>
        <v>17780</v>
      </c>
      <c r="CW231" s="19">
        <f t="shared" si="76"/>
        <v>21336</v>
      </c>
      <c r="CX231" s="19">
        <f t="shared" si="76"/>
        <v>21336</v>
      </c>
      <c r="CY231" s="19">
        <f t="shared" si="76"/>
        <v>0</v>
      </c>
      <c r="CZ231" s="19">
        <f t="shared" si="76"/>
        <v>14080.000000000002</v>
      </c>
      <c r="DA231" s="19">
        <f t="shared" si="76"/>
        <v>28160.000000000004</v>
      </c>
      <c r="DB231" s="19">
        <f t="shared" si="69"/>
        <v>21120</v>
      </c>
      <c r="DC231" s="19">
        <f t="shared" si="69"/>
        <v>21120</v>
      </c>
      <c r="DD231" s="19">
        <f t="shared" si="69"/>
        <v>15840.000000000002</v>
      </c>
      <c r="DE231" s="19">
        <f t="shared" si="69"/>
        <v>16192.000000000002</v>
      </c>
      <c r="DF231" s="19">
        <f t="shared" si="69"/>
        <v>14080.000000000002</v>
      </c>
      <c r="DG231" s="19">
        <f t="shared" si="69"/>
        <v>0</v>
      </c>
      <c r="DH231" s="19">
        <f t="shared" si="69"/>
        <v>17600</v>
      </c>
      <c r="DI231" s="19">
        <f t="shared" si="69"/>
        <v>14080.000000000002</v>
      </c>
      <c r="DJ231" s="19">
        <f t="shared" si="69"/>
        <v>17600</v>
      </c>
      <c r="DK231" s="19">
        <f t="shared" si="69"/>
        <v>18434.2</v>
      </c>
      <c r="DL231" s="19">
        <f t="shared" si="69"/>
        <v>18434.2</v>
      </c>
      <c r="DM231" s="19">
        <f t="shared" si="69"/>
        <v>17074.3</v>
      </c>
      <c r="DN231" s="19">
        <f t="shared" si="69"/>
        <v>18585.3</v>
      </c>
      <c r="DO231" s="19">
        <f t="shared" si="69"/>
        <v>18283.099999999999</v>
      </c>
      <c r="DP231" s="19">
        <f t="shared" si="69"/>
        <v>16016.599999999999</v>
      </c>
      <c r="DQ231"/>
      <c r="DR231" s="71" t="s">
        <v>101</v>
      </c>
      <c r="DU231" s="58">
        <v>18</v>
      </c>
      <c r="DW231" s="58">
        <v>15960</v>
      </c>
      <c r="DX231" s="59">
        <f t="shared" si="65"/>
        <v>21120</v>
      </c>
      <c r="DY231" s="59">
        <f t="shared" si="66"/>
        <v>5160</v>
      </c>
      <c r="EB231" s="23"/>
      <c r="EK231" s="59"/>
      <c r="EL231" s="59"/>
      <c r="EM231" s="59"/>
      <c r="EN231" s="59"/>
      <c r="EO231" s="59"/>
      <c r="EP231" s="59"/>
    </row>
    <row r="232" spans="1:146" s="58" customFormat="1" x14ac:dyDescent="0.5">
      <c r="A232">
        <v>90734</v>
      </c>
      <c r="B232" t="s">
        <v>44</v>
      </c>
      <c r="C232" s="38" t="s">
        <v>119</v>
      </c>
      <c r="D232" s="19">
        <f t="shared" ref="D232:BO233" si="78">+D30*D184</f>
        <v>163664.1</v>
      </c>
      <c r="E232" s="19">
        <f t="shared" si="78"/>
        <v>0</v>
      </c>
      <c r="F232" s="19">
        <f t="shared" si="78"/>
        <v>161130.6</v>
      </c>
      <c r="G232" s="19">
        <f t="shared" si="78"/>
        <v>333408.60000000003</v>
      </c>
      <c r="H232" s="19">
        <f t="shared" si="78"/>
        <v>416507.4</v>
      </c>
      <c r="I232" s="19">
        <f t="shared" si="78"/>
        <v>183932.1</v>
      </c>
      <c r="J232" s="19">
        <f t="shared" si="78"/>
        <v>105900.3</v>
      </c>
      <c r="K232" s="19">
        <f t="shared" si="78"/>
        <v>95259.6</v>
      </c>
      <c r="L232" s="19">
        <f t="shared" si="78"/>
        <v>0</v>
      </c>
      <c r="M232" s="19">
        <f t="shared" si="78"/>
        <v>105393.60000000001</v>
      </c>
      <c r="N232" s="19">
        <f t="shared" si="78"/>
        <v>156063.6</v>
      </c>
      <c r="O232" s="19">
        <f t="shared" si="78"/>
        <v>191025.9</v>
      </c>
      <c r="P232" s="19">
        <f t="shared" si="78"/>
        <v>150996.6</v>
      </c>
      <c r="Q232" s="19">
        <f t="shared" si="78"/>
        <v>163487.5</v>
      </c>
      <c r="R232" s="19">
        <f t="shared" si="78"/>
        <v>253206.25</v>
      </c>
      <c r="S232" s="19">
        <f t="shared" si="78"/>
        <v>352096.25</v>
      </c>
      <c r="T232" s="19">
        <f t="shared" si="78"/>
        <v>443410</v>
      </c>
      <c r="U232" s="19">
        <f t="shared" si="78"/>
        <v>187412.5</v>
      </c>
      <c r="V232" s="19">
        <f t="shared" si="78"/>
        <v>136372.5</v>
      </c>
      <c r="W232" s="19">
        <f t="shared" si="78"/>
        <v>150727.5</v>
      </c>
      <c r="X232" s="19">
        <f t="shared" si="78"/>
        <v>148335</v>
      </c>
      <c r="Y232" s="19">
        <f t="shared" si="78"/>
        <v>75868.799999999988</v>
      </c>
      <c r="Z232" s="19">
        <f t="shared" si="78"/>
        <v>118319.2</v>
      </c>
      <c r="AA232" s="19">
        <f t="shared" si="78"/>
        <v>113577.4</v>
      </c>
      <c r="AB232" s="19">
        <f t="shared" si="78"/>
        <v>123512.59999999999</v>
      </c>
      <c r="AC232" s="19">
        <f t="shared" si="78"/>
        <v>158963.19999999998</v>
      </c>
      <c r="AD232" s="19">
        <f t="shared" si="78"/>
        <v>260121.59999999998</v>
      </c>
      <c r="AE232" s="19">
        <f t="shared" si="78"/>
        <v>289701.39999999997</v>
      </c>
      <c r="AF232" s="19">
        <f t="shared" si="78"/>
        <v>330797</v>
      </c>
      <c r="AG232" s="19">
        <f t="shared" si="78"/>
        <v>105674.4</v>
      </c>
      <c r="AH232" s="19">
        <f t="shared" si="78"/>
        <v>80610.599999999991</v>
      </c>
      <c r="AI232" s="19">
        <f t="shared" si="78"/>
        <v>64127.199999999997</v>
      </c>
      <c r="AJ232" s="19">
        <f t="shared" si="78"/>
        <v>52069.479999999996</v>
      </c>
      <c r="AK232" s="19">
        <f t="shared" si="78"/>
        <v>89868.4</v>
      </c>
      <c r="AL232" s="19">
        <f t="shared" si="78"/>
        <v>109061.4</v>
      </c>
      <c r="AM232" s="19">
        <f t="shared" si="78"/>
        <v>109671.94</v>
      </c>
      <c r="AN232" s="19">
        <f t="shared" si="78"/>
        <v>187260</v>
      </c>
      <c r="AO232" s="19">
        <f t="shared" si="78"/>
        <v>231578.2</v>
      </c>
      <c r="AP232" s="19">
        <f t="shared" si="78"/>
        <v>380137.8</v>
      </c>
      <c r="AQ232" s="19">
        <f t="shared" si="78"/>
        <v>461595.9</v>
      </c>
      <c r="AR232" s="19">
        <f t="shared" si="78"/>
        <v>499360</v>
      </c>
      <c r="AS232" s="19">
        <f t="shared" si="78"/>
        <v>205361.80000000002</v>
      </c>
      <c r="AT232" s="19">
        <f t="shared" si="78"/>
        <v>288692.5</v>
      </c>
      <c r="AU232" s="19">
        <f t="shared" si="78"/>
        <v>261053.69999999998</v>
      </c>
      <c r="AV232" s="19">
        <f t="shared" si="78"/>
        <v>233954.69999999998</v>
      </c>
      <c r="AW232" s="19">
        <f t="shared" si="78"/>
        <v>180660</v>
      </c>
      <c r="AX232" s="19">
        <f t="shared" si="78"/>
        <v>207759</v>
      </c>
      <c r="AY232" s="19">
        <f t="shared" si="78"/>
        <v>225825</v>
      </c>
      <c r="AZ232" s="19">
        <f t="shared" si="78"/>
        <v>254730.6</v>
      </c>
      <c r="BA232" s="19">
        <f t="shared" si="78"/>
        <v>180660</v>
      </c>
      <c r="BB232" s="19">
        <f t="shared" si="78"/>
        <v>261053.69999999998</v>
      </c>
      <c r="BC232" s="19">
        <f t="shared" si="78"/>
        <v>263763.59999999998</v>
      </c>
      <c r="BD232" s="19">
        <f t="shared" si="78"/>
        <v>451650</v>
      </c>
      <c r="BE232" s="19">
        <f t="shared" si="78"/>
        <v>272344.95</v>
      </c>
      <c r="BF232" s="19">
        <f t="shared" si="78"/>
        <v>174336.9</v>
      </c>
      <c r="BG232" s="19">
        <f t="shared" si="78"/>
        <v>187886.4</v>
      </c>
      <c r="BH232" s="19">
        <f t="shared" si="78"/>
        <v>162594</v>
      </c>
      <c r="BI232" s="19">
        <f t="shared" si="78"/>
        <v>167110.5</v>
      </c>
      <c r="BJ232" s="19">
        <f t="shared" si="78"/>
        <v>225825</v>
      </c>
      <c r="BK232" s="19">
        <f t="shared" si="78"/>
        <v>270990</v>
      </c>
      <c r="BL232" s="19">
        <f t="shared" si="78"/>
        <v>382095.89999999997</v>
      </c>
      <c r="BM232" s="19">
        <f t="shared" si="78"/>
        <v>270990</v>
      </c>
      <c r="BN232" s="19">
        <f t="shared" si="78"/>
        <v>659580</v>
      </c>
      <c r="BO232" s="19">
        <f t="shared" si="78"/>
        <v>0</v>
      </c>
      <c r="BP232" s="19">
        <f t="shared" si="77"/>
        <v>659580</v>
      </c>
      <c r="BQ232" s="19">
        <f t="shared" si="77"/>
        <v>659580</v>
      </c>
      <c r="BR232" s="19">
        <f t="shared" si="77"/>
        <v>329790</v>
      </c>
      <c r="BS232" s="19">
        <f t="shared" si="77"/>
        <v>329790</v>
      </c>
      <c r="BT232" s="19">
        <f t="shared" si="77"/>
        <v>219860</v>
      </c>
      <c r="BU232" s="19">
        <f t="shared" si="77"/>
        <v>175888</v>
      </c>
      <c r="BV232" s="19">
        <f t="shared" si="77"/>
        <v>329790</v>
      </c>
      <c r="BW232" s="19">
        <f t="shared" si="77"/>
        <v>329790</v>
      </c>
      <c r="BX232" s="19">
        <f t="shared" si="77"/>
        <v>329790</v>
      </c>
      <c r="BY232" s="19">
        <f t="shared" si="77"/>
        <v>384755</v>
      </c>
      <c r="BZ232" s="19">
        <f t="shared" si="77"/>
        <v>329790</v>
      </c>
      <c r="CA232" s="19">
        <f t="shared" si="77"/>
        <v>735976.20000000007</v>
      </c>
      <c r="CB232" s="19">
        <f t="shared" si="75"/>
        <v>735976.20000000007</v>
      </c>
      <c r="CC232" s="19">
        <f t="shared" si="75"/>
        <v>357270</v>
      </c>
      <c r="CD232" s="19">
        <f t="shared" si="75"/>
        <v>367988.10000000003</v>
      </c>
      <c r="CE232" s="19">
        <f t="shared" si="75"/>
        <v>297725</v>
      </c>
      <c r="CF232" s="19">
        <f t="shared" si="75"/>
        <v>238180</v>
      </c>
      <c r="CG232" s="19">
        <f t="shared" si="75"/>
        <v>416815</v>
      </c>
      <c r="CH232" s="19">
        <f t="shared" si="75"/>
        <v>357270</v>
      </c>
      <c r="CI232" s="19">
        <f t="shared" si="75"/>
        <v>238180</v>
      </c>
      <c r="CJ232" s="19">
        <f t="shared" si="75"/>
        <v>476360</v>
      </c>
      <c r="CK232" s="19">
        <f t="shared" si="75"/>
        <v>381088</v>
      </c>
      <c r="CL232" s="19">
        <f t="shared" si="75"/>
        <v>261998</v>
      </c>
      <c r="CM232" s="19">
        <f t="shared" si="75"/>
        <v>357270</v>
      </c>
      <c r="CN232" s="19">
        <f t="shared" si="76"/>
        <v>833630</v>
      </c>
      <c r="CO232" s="19">
        <f t="shared" si="76"/>
        <v>952720</v>
      </c>
      <c r="CP232" s="19">
        <f t="shared" si="76"/>
        <v>428724</v>
      </c>
      <c r="CQ232" s="19">
        <f t="shared" si="76"/>
        <v>285816</v>
      </c>
      <c r="CR232" s="19">
        <f t="shared" si="76"/>
        <v>261998</v>
      </c>
      <c r="CS232" s="19">
        <f t="shared" si="76"/>
        <v>190544</v>
      </c>
      <c r="CT232" s="19">
        <f t="shared" si="76"/>
        <v>202453</v>
      </c>
      <c r="CU232" s="19">
        <f t="shared" si="76"/>
        <v>273907</v>
      </c>
      <c r="CV232" s="19">
        <f t="shared" si="76"/>
        <v>261998</v>
      </c>
      <c r="CW232" s="19">
        <f t="shared" si="76"/>
        <v>392997</v>
      </c>
      <c r="CX232" s="19">
        <f t="shared" si="76"/>
        <v>595450</v>
      </c>
      <c r="CY232" s="19">
        <f t="shared" si="76"/>
        <v>242592</v>
      </c>
      <c r="CZ232" s="19">
        <f t="shared" si="76"/>
        <v>866400</v>
      </c>
      <c r="DA232" s="19">
        <f t="shared" si="76"/>
        <v>1074336</v>
      </c>
      <c r="DB232" s="19">
        <f t="shared" si="69"/>
        <v>415872</v>
      </c>
      <c r="DC232" s="19">
        <f t="shared" si="69"/>
        <v>323456</v>
      </c>
      <c r="DD232" s="19">
        <f t="shared" si="69"/>
        <v>323456</v>
      </c>
      <c r="DE232" s="19">
        <f t="shared" si="69"/>
        <v>199849.60000000001</v>
      </c>
      <c r="DF232" s="19">
        <f t="shared" si="69"/>
        <v>196384</v>
      </c>
      <c r="DG232" s="19">
        <f t="shared" si="69"/>
        <v>69312</v>
      </c>
      <c r="DH232" s="19">
        <f t="shared" si="69"/>
        <v>346560</v>
      </c>
      <c r="DI232" s="19">
        <f t="shared" si="69"/>
        <v>346560</v>
      </c>
      <c r="DJ232" s="19">
        <f t="shared" si="69"/>
        <v>566048</v>
      </c>
      <c r="DK232" s="19">
        <f t="shared" si="69"/>
        <v>696958.4</v>
      </c>
      <c r="DL232" s="19">
        <f t="shared" si="69"/>
        <v>938091.20000000007</v>
      </c>
      <c r="DM232" s="19">
        <f t="shared" si="69"/>
        <v>879923.20000000007</v>
      </c>
      <c r="DN232" s="19">
        <f t="shared" si="69"/>
        <v>377563.2</v>
      </c>
      <c r="DO232" s="19">
        <f t="shared" si="69"/>
        <v>327856</v>
      </c>
      <c r="DP232" s="19">
        <f t="shared" si="69"/>
        <v>256996.80000000002</v>
      </c>
      <c r="DQ232"/>
      <c r="DR232" s="71" t="s">
        <v>101</v>
      </c>
      <c r="DU232" s="58">
        <v>19</v>
      </c>
      <c r="DW232" s="58">
        <v>330516</v>
      </c>
      <c r="DX232" s="59">
        <f t="shared" si="65"/>
        <v>415872</v>
      </c>
      <c r="DY232" s="59">
        <f t="shared" si="66"/>
        <v>85356</v>
      </c>
      <c r="EB232" s="23"/>
      <c r="EK232" s="59"/>
      <c r="EL232" s="59"/>
      <c r="EM232" s="59"/>
      <c r="EN232" s="59"/>
      <c r="EO232" s="59"/>
      <c r="EP232" s="59"/>
    </row>
    <row r="233" spans="1:146" s="58" customFormat="1" x14ac:dyDescent="0.5">
      <c r="A233">
        <v>90734</v>
      </c>
      <c r="B233" t="s">
        <v>120</v>
      </c>
      <c r="C233" s="38" t="s">
        <v>121</v>
      </c>
      <c r="D233" s="19">
        <f t="shared" si="78"/>
        <v>0</v>
      </c>
      <c r="E233" s="19">
        <f t="shared" si="78"/>
        <v>0</v>
      </c>
      <c r="F233" s="19">
        <f t="shared" si="78"/>
        <v>0</v>
      </c>
      <c r="G233" s="19">
        <f t="shared" si="78"/>
        <v>0</v>
      </c>
      <c r="H233" s="19">
        <f t="shared" si="78"/>
        <v>0</v>
      </c>
      <c r="I233" s="19">
        <f t="shared" si="78"/>
        <v>0</v>
      </c>
      <c r="J233" s="19">
        <f t="shared" si="78"/>
        <v>0</v>
      </c>
      <c r="K233" s="19">
        <f t="shared" si="78"/>
        <v>0</v>
      </c>
      <c r="L233" s="19">
        <f t="shared" si="78"/>
        <v>0</v>
      </c>
      <c r="M233" s="19">
        <f t="shared" si="78"/>
        <v>0</v>
      </c>
      <c r="N233" s="19">
        <f t="shared" si="78"/>
        <v>0</v>
      </c>
      <c r="O233" s="19">
        <f t="shared" si="78"/>
        <v>0</v>
      </c>
      <c r="P233" s="19">
        <f t="shared" si="78"/>
        <v>0</v>
      </c>
      <c r="Q233" s="19">
        <f t="shared" si="78"/>
        <v>0</v>
      </c>
      <c r="R233" s="19">
        <f t="shared" si="78"/>
        <v>48647.5</v>
      </c>
      <c r="S233" s="19">
        <f t="shared" si="78"/>
        <v>63800</v>
      </c>
      <c r="T233" s="19">
        <f t="shared" si="78"/>
        <v>26317.5</v>
      </c>
      <c r="U233" s="19">
        <f t="shared" si="78"/>
        <v>20735</v>
      </c>
      <c r="V233" s="19">
        <f t="shared" si="78"/>
        <v>9968.75</v>
      </c>
      <c r="W233" s="19">
        <f t="shared" si="78"/>
        <v>37083.75</v>
      </c>
      <c r="X233" s="19">
        <f t="shared" si="78"/>
        <v>15950</v>
      </c>
      <c r="Y233" s="19">
        <f t="shared" si="78"/>
        <v>11290</v>
      </c>
      <c r="Z233" s="19">
        <f t="shared" si="78"/>
        <v>15805.999999999998</v>
      </c>
      <c r="AA233" s="19">
        <f t="shared" si="78"/>
        <v>12644.8</v>
      </c>
      <c r="AB233" s="19">
        <f t="shared" si="78"/>
        <v>25063.8</v>
      </c>
      <c r="AC233" s="19">
        <f t="shared" si="78"/>
        <v>43353.599999999999</v>
      </c>
      <c r="AD233" s="19">
        <f t="shared" si="78"/>
        <v>67514.2</v>
      </c>
      <c r="AE233" s="19">
        <f t="shared" si="78"/>
        <v>72481.799999999988</v>
      </c>
      <c r="AF233" s="19">
        <f t="shared" si="78"/>
        <v>67288.399999999994</v>
      </c>
      <c r="AG233" s="19">
        <f t="shared" si="78"/>
        <v>24837.999999999996</v>
      </c>
      <c r="AH233" s="19">
        <f t="shared" si="78"/>
        <v>15128.599999999999</v>
      </c>
      <c r="AI233" s="19">
        <f t="shared" si="78"/>
        <v>18064</v>
      </c>
      <c r="AJ233" s="19">
        <f t="shared" si="78"/>
        <v>13999.599999999999</v>
      </c>
      <c r="AK233" s="19">
        <f t="shared" si="78"/>
        <v>27999.199999999997</v>
      </c>
      <c r="AL233" s="19">
        <f t="shared" si="78"/>
        <v>33418.399999999994</v>
      </c>
      <c r="AM233" s="19">
        <f t="shared" si="78"/>
        <v>48063.4</v>
      </c>
      <c r="AN233" s="19">
        <f t="shared" si="78"/>
        <v>54305.4</v>
      </c>
      <c r="AO233" s="19">
        <f t="shared" si="78"/>
        <v>63668.4</v>
      </c>
      <c r="AP233" s="19">
        <f t="shared" si="78"/>
        <v>118910.1</v>
      </c>
      <c r="AQ233" s="19">
        <f t="shared" si="78"/>
        <v>134827.20000000001</v>
      </c>
      <c r="AR233" s="19">
        <f t="shared" si="78"/>
        <v>128585.2</v>
      </c>
      <c r="AS233" s="19">
        <f t="shared" si="78"/>
        <v>31210</v>
      </c>
      <c r="AT233" s="19">
        <f t="shared" si="78"/>
        <v>14980.800000000001</v>
      </c>
      <c r="AU233" s="19">
        <f t="shared" si="78"/>
        <v>81297</v>
      </c>
      <c r="AV233" s="19">
        <f t="shared" si="78"/>
        <v>108396</v>
      </c>
      <c r="AW233" s="19">
        <f t="shared" si="78"/>
        <v>90330</v>
      </c>
      <c r="AX233" s="19">
        <f t="shared" si="78"/>
        <v>108396</v>
      </c>
      <c r="AY233" s="19">
        <f t="shared" si="78"/>
        <v>126462</v>
      </c>
      <c r="AZ233" s="19">
        <f t="shared" si="78"/>
        <v>180660</v>
      </c>
      <c r="BA233" s="19">
        <f t="shared" si="78"/>
        <v>153561</v>
      </c>
      <c r="BB233" s="19">
        <f t="shared" si="78"/>
        <v>81297</v>
      </c>
      <c r="BC233" s="19">
        <f t="shared" si="78"/>
        <v>81297</v>
      </c>
      <c r="BD233" s="19">
        <f t="shared" si="78"/>
        <v>180660</v>
      </c>
      <c r="BE233" s="19">
        <f t="shared" si="78"/>
        <v>107944.34999999999</v>
      </c>
      <c r="BF233" s="19">
        <f t="shared" si="78"/>
        <v>15356.1</v>
      </c>
      <c r="BG233" s="19">
        <f t="shared" si="78"/>
        <v>35228.699999999997</v>
      </c>
      <c r="BH233" s="19">
        <f t="shared" si="78"/>
        <v>45165</v>
      </c>
      <c r="BI233" s="19">
        <f t="shared" si="78"/>
        <v>20775.899999999998</v>
      </c>
      <c r="BJ233" s="19">
        <f t="shared" si="78"/>
        <v>90330</v>
      </c>
      <c r="BK233" s="19">
        <f t="shared" si="78"/>
        <v>90330</v>
      </c>
      <c r="BL233" s="19">
        <f t="shared" si="78"/>
        <v>126462</v>
      </c>
      <c r="BM233" s="19">
        <f t="shared" si="78"/>
        <v>90330</v>
      </c>
      <c r="BN233" s="19">
        <f t="shared" si="78"/>
        <v>329790</v>
      </c>
      <c r="BO233" s="19">
        <f t="shared" si="78"/>
        <v>0</v>
      </c>
      <c r="BP233" s="19">
        <f t="shared" si="77"/>
        <v>329790</v>
      </c>
      <c r="BQ233" s="19">
        <f t="shared" si="77"/>
        <v>329790</v>
      </c>
      <c r="BR233" s="19">
        <f t="shared" si="77"/>
        <v>164895</v>
      </c>
      <c r="BS233" s="19">
        <f t="shared" si="77"/>
        <v>109930</v>
      </c>
      <c r="BT233" s="19">
        <f t="shared" si="77"/>
        <v>109930</v>
      </c>
      <c r="BU233" s="19">
        <f t="shared" si="77"/>
        <v>54965</v>
      </c>
      <c r="BV233" s="19">
        <f t="shared" si="77"/>
        <v>109930</v>
      </c>
      <c r="BW233" s="19">
        <f t="shared" si="77"/>
        <v>109930</v>
      </c>
      <c r="BX233" s="19">
        <f t="shared" si="77"/>
        <v>109930</v>
      </c>
      <c r="BY233" s="19">
        <f t="shared" si="77"/>
        <v>109930</v>
      </c>
      <c r="BZ233" s="19">
        <f t="shared" si="77"/>
        <v>109930</v>
      </c>
      <c r="CA233" s="19">
        <f t="shared" si="77"/>
        <v>367988.10000000003</v>
      </c>
      <c r="CB233" s="19">
        <f t="shared" si="75"/>
        <v>367988.10000000003</v>
      </c>
      <c r="CC233" s="19">
        <f t="shared" si="75"/>
        <v>238180</v>
      </c>
      <c r="CD233" s="19">
        <f t="shared" si="75"/>
        <v>184589.5</v>
      </c>
      <c r="CE233" s="19">
        <f t="shared" si="75"/>
        <v>119090</v>
      </c>
      <c r="CF233" s="19">
        <f t="shared" si="75"/>
        <v>119090</v>
      </c>
      <c r="CG233" s="19">
        <f t="shared" si="75"/>
        <v>178635</v>
      </c>
      <c r="CH233" s="19">
        <f t="shared" si="75"/>
        <v>59545</v>
      </c>
      <c r="CI233" s="19">
        <f t="shared" si="75"/>
        <v>35727</v>
      </c>
      <c r="CJ233" s="19">
        <f t="shared" si="75"/>
        <v>0</v>
      </c>
      <c r="CK233" s="19">
        <f t="shared" si="75"/>
        <v>119090</v>
      </c>
      <c r="CL233" s="19">
        <f t="shared" si="75"/>
        <v>59545</v>
      </c>
      <c r="CM233" s="19">
        <f t="shared" si="75"/>
        <v>59545</v>
      </c>
      <c r="CN233" s="19">
        <f t="shared" si="76"/>
        <v>0</v>
      </c>
      <c r="CO233" s="19">
        <f t="shared" si="76"/>
        <v>0</v>
      </c>
      <c r="CP233" s="19">
        <f t="shared" si="76"/>
        <v>0</v>
      </c>
      <c r="CQ233" s="19">
        <f t="shared" si="76"/>
        <v>0</v>
      </c>
      <c r="CR233" s="19">
        <f t="shared" si="76"/>
        <v>0</v>
      </c>
      <c r="CS233" s="19">
        <f t="shared" si="76"/>
        <v>0</v>
      </c>
      <c r="CT233" s="19">
        <f t="shared" si="76"/>
        <v>0</v>
      </c>
      <c r="CU233" s="19">
        <f t="shared" si="76"/>
        <v>0</v>
      </c>
      <c r="CV233" s="19">
        <f t="shared" si="76"/>
        <v>0</v>
      </c>
      <c r="CW233" s="19">
        <f t="shared" si="76"/>
        <v>0</v>
      </c>
      <c r="CX233" s="19">
        <f t="shared" si="76"/>
        <v>0</v>
      </c>
      <c r="CY233" s="19">
        <f t="shared" si="76"/>
        <v>0</v>
      </c>
      <c r="CZ233" s="19">
        <f t="shared" si="76"/>
        <v>0</v>
      </c>
      <c r="DA233" s="19">
        <f t="shared" si="76"/>
        <v>0</v>
      </c>
      <c r="DB233" s="19">
        <f t="shared" si="69"/>
        <v>0</v>
      </c>
      <c r="DC233" s="19">
        <f t="shared" si="69"/>
        <v>0</v>
      </c>
      <c r="DD233" s="19">
        <f t="shared" si="69"/>
        <v>0</v>
      </c>
      <c r="DE233" s="19">
        <f t="shared" si="69"/>
        <v>0</v>
      </c>
      <c r="DF233" s="19">
        <f t="shared" si="69"/>
        <v>0</v>
      </c>
      <c r="DG233" s="19">
        <f t="shared" si="69"/>
        <v>0</v>
      </c>
      <c r="DH233" s="19">
        <f t="shared" si="69"/>
        <v>0</v>
      </c>
      <c r="DI233" s="19">
        <f t="shared" si="69"/>
        <v>0</v>
      </c>
      <c r="DJ233" s="19">
        <f t="shared" si="69"/>
        <v>0</v>
      </c>
      <c r="DK233" s="19">
        <f t="shared" si="69"/>
        <v>0</v>
      </c>
      <c r="DL233" s="19">
        <f t="shared" si="69"/>
        <v>0</v>
      </c>
      <c r="DM233" s="19">
        <f t="shared" si="69"/>
        <v>0</v>
      </c>
      <c r="DN233" s="19">
        <f t="shared" si="69"/>
        <v>0</v>
      </c>
      <c r="DO233" s="19">
        <f t="shared" si="69"/>
        <v>0</v>
      </c>
      <c r="DP233" s="19">
        <f t="shared" si="69"/>
        <v>0</v>
      </c>
      <c r="DQ233"/>
      <c r="DR233" s="71"/>
      <c r="DU233" s="58">
        <v>20</v>
      </c>
      <c r="DW233" s="58">
        <v>0</v>
      </c>
      <c r="DX233" s="59">
        <f t="shared" si="65"/>
        <v>0</v>
      </c>
      <c r="DY233" s="59">
        <f t="shared" si="66"/>
        <v>0</v>
      </c>
      <c r="EB233" s="23"/>
      <c r="EK233" s="59"/>
      <c r="EL233" s="59"/>
      <c r="EM233" s="59"/>
      <c r="EN233" s="59"/>
      <c r="EO233" s="59"/>
      <c r="EP233" s="59"/>
    </row>
    <row r="234" spans="1:146" s="58" customFormat="1" x14ac:dyDescent="0.5">
      <c r="A234">
        <v>90734</v>
      </c>
      <c r="B234" t="s">
        <v>46</v>
      </c>
      <c r="C234" s="38" t="s">
        <v>122</v>
      </c>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f t="shared" si="76"/>
        <v>238180</v>
      </c>
      <c r="CO234" s="19">
        <f t="shared" si="76"/>
        <v>178635</v>
      </c>
      <c r="CP234" s="19">
        <f t="shared" si="76"/>
        <v>59545</v>
      </c>
      <c r="CQ234" s="19">
        <f t="shared" si="76"/>
        <v>71454</v>
      </c>
      <c r="CR234" s="19">
        <f t="shared" si="76"/>
        <v>35727</v>
      </c>
      <c r="CS234" s="19">
        <f t="shared" si="76"/>
        <v>35727</v>
      </c>
      <c r="CT234" s="19">
        <f t="shared" si="76"/>
        <v>29772.5</v>
      </c>
      <c r="CU234" s="19">
        <f t="shared" si="76"/>
        <v>47636</v>
      </c>
      <c r="CV234" s="19">
        <f t="shared" si="76"/>
        <v>47636</v>
      </c>
      <c r="CW234" s="19">
        <f t="shared" si="76"/>
        <v>83363</v>
      </c>
      <c r="CX234" s="19">
        <f t="shared" si="76"/>
        <v>89317.5</v>
      </c>
      <c r="CY234" s="19">
        <f t="shared" si="76"/>
        <v>36966.400000000001</v>
      </c>
      <c r="CZ234" s="19">
        <f t="shared" si="76"/>
        <v>0</v>
      </c>
      <c r="DA234" s="19">
        <f t="shared" si="76"/>
        <v>115520</v>
      </c>
      <c r="DB234" s="19">
        <f t="shared" si="69"/>
        <v>46208</v>
      </c>
      <c r="DC234" s="19">
        <f t="shared" si="69"/>
        <v>57760</v>
      </c>
      <c r="DD234" s="19">
        <f t="shared" si="69"/>
        <v>54294.400000000001</v>
      </c>
      <c r="DE234" s="19">
        <f t="shared" si="69"/>
        <v>23104</v>
      </c>
      <c r="DF234" s="19">
        <f t="shared" si="69"/>
        <v>23104</v>
      </c>
      <c r="DG234" s="19">
        <f t="shared" si="69"/>
        <v>0</v>
      </c>
      <c r="DH234" s="19">
        <f t="shared" si="69"/>
        <v>34656</v>
      </c>
      <c r="DI234" s="19">
        <f t="shared" si="69"/>
        <v>57760</v>
      </c>
      <c r="DJ234" s="19">
        <f t="shared" si="69"/>
        <v>92416</v>
      </c>
      <c r="DK234" s="19">
        <f t="shared" si="69"/>
        <v>92011.200000000012</v>
      </c>
      <c r="DL234" s="19">
        <f t="shared" si="69"/>
        <v>95184</v>
      </c>
      <c r="DM234" s="19">
        <f t="shared" si="69"/>
        <v>125854.40000000001</v>
      </c>
      <c r="DN234" s="19">
        <f t="shared" si="69"/>
        <v>44419.200000000004</v>
      </c>
      <c r="DO234" s="19">
        <f t="shared" si="69"/>
        <v>35958.400000000001</v>
      </c>
      <c r="DP234" s="19">
        <f t="shared" si="69"/>
        <v>33843.200000000004</v>
      </c>
      <c r="DQ234"/>
      <c r="DR234" s="71"/>
      <c r="DU234" s="58">
        <v>21</v>
      </c>
      <c r="DW234" s="58">
        <v>29532</v>
      </c>
      <c r="DX234" s="59">
        <f t="shared" si="65"/>
        <v>46208</v>
      </c>
      <c r="DY234" s="59">
        <f t="shared" si="66"/>
        <v>16676</v>
      </c>
      <c r="EB234" s="23"/>
      <c r="EK234" s="59"/>
      <c r="EL234" s="59"/>
      <c r="EM234" s="59"/>
      <c r="EN234" s="59"/>
      <c r="EO234" s="59"/>
      <c r="EP234" s="59"/>
    </row>
    <row r="235" spans="1:146" s="58" customFormat="1" x14ac:dyDescent="0.5">
      <c r="A235">
        <v>90620</v>
      </c>
      <c r="B235" s="26" t="s">
        <v>304</v>
      </c>
      <c r="C235" s="38" t="s">
        <v>123</v>
      </c>
      <c r="D235" s="19">
        <f t="shared" ref="D235:BO238" si="79">+D33*D187</f>
        <v>0</v>
      </c>
      <c r="E235" s="19">
        <f t="shared" si="79"/>
        <v>0</v>
      </c>
      <c r="F235" s="19">
        <f t="shared" si="79"/>
        <v>0</v>
      </c>
      <c r="G235" s="19">
        <f t="shared" si="79"/>
        <v>0</v>
      </c>
      <c r="H235" s="19">
        <f t="shared" si="79"/>
        <v>0</v>
      </c>
      <c r="I235" s="19">
        <f t="shared" si="79"/>
        <v>0</v>
      </c>
      <c r="J235" s="19">
        <f t="shared" si="79"/>
        <v>0</v>
      </c>
      <c r="K235" s="19">
        <f t="shared" si="79"/>
        <v>0</v>
      </c>
      <c r="L235" s="19">
        <f t="shared" si="79"/>
        <v>0</v>
      </c>
      <c r="M235" s="19">
        <f t="shared" si="79"/>
        <v>0</v>
      </c>
      <c r="N235" s="19">
        <f t="shared" si="79"/>
        <v>0</v>
      </c>
      <c r="O235" s="19">
        <f t="shared" si="79"/>
        <v>0</v>
      </c>
      <c r="P235" s="19">
        <f t="shared" si="79"/>
        <v>0</v>
      </c>
      <c r="Q235" s="19">
        <f t="shared" si="79"/>
        <v>0</v>
      </c>
      <c r="R235" s="19">
        <f t="shared" si="79"/>
        <v>0</v>
      </c>
      <c r="S235" s="19">
        <f t="shared" si="79"/>
        <v>0</v>
      </c>
      <c r="T235" s="19">
        <f t="shared" si="79"/>
        <v>0</v>
      </c>
      <c r="U235" s="19">
        <f t="shared" si="79"/>
        <v>0</v>
      </c>
      <c r="V235" s="19">
        <f t="shared" si="79"/>
        <v>0</v>
      </c>
      <c r="W235" s="19">
        <f t="shared" si="79"/>
        <v>0</v>
      </c>
      <c r="X235" s="19">
        <f t="shared" si="79"/>
        <v>0</v>
      </c>
      <c r="Y235" s="19">
        <f t="shared" si="79"/>
        <v>0</v>
      </c>
      <c r="Z235" s="19">
        <f t="shared" si="79"/>
        <v>0</v>
      </c>
      <c r="AA235" s="19">
        <f t="shared" si="79"/>
        <v>0</v>
      </c>
      <c r="AB235" s="19">
        <f t="shared" si="79"/>
        <v>0</v>
      </c>
      <c r="AC235" s="19">
        <f t="shared" si="79"/>
        <v>0</v>
      </c>
      <c r="AD235" s="19">
        <f t="shared" si="79"/>
        <v>0</v>
      </c>
      <c r="AE235" s="19">
        <f t="shared" si="79"/>
        <v>0</v>
      </c>
      <c r="AF235" s="19">
        <f t="shared" si="79"/>
        <v>0</v>
      </c>
      <c r="AG235" s="19">
        <f t="shared" si="79"/>
        <v>0</v>
      </c>
      <c r="AH235" s="19">
        <f t="shared" si="79"/>
        <v>0</v>
      </c>
      <c r="AI235" s="19">
        <f t="shared" si="79"/>
        <v>0</v>
      </c>
      <c r="AJ235" s="19">
        <f t="shared" si="79"/>
        <v>0</v>
      </c>
      <c r="AK235" s="19">
        <f t="shared" si="79"/>
        <v>0</v>
      </c>
      <c r="AL235" s="19">
        <f t="shared" si="79"/>
        <v>0</v>
      </c>
      <c r="AM235" s="19">
        <f t="shared" si="79"/>
        <v>0</v>
      </c>
      <c r="AN235" s="19">
        <f t="shared" si="79"/>
        <v>0</v>
      </c>
      <c r="AO235" s="19">
        <f t="shared" si="79"/>
        <v>0</v>
      </c>
      <c r="AP235" s="19">
        <f t="shared" si="79"/>
        <v>0</v>
      </c>
      <c r="AQ235" s="19">
        <f t="shared" si="79"/>
        <v>0</v>
      </c>
      <c r="AR235" s="19">
        <f t="shared" si="79"/>
        <v>0</v>
      </c>
      <c r="AS235" s="19">
        <f t="shared" si="79"/>
        <v>0</v>
      </c>
      <c r="AT235" s="19">
        <f t="shared" si="79"/>
        <v>0</v>
      </c>
      <c r="AU235" s="19">
        <f t="shared" si="79"/>
        <v>0</v>
      </c>
      <c r="AV235" s="19">
        <f t="shared" si="79"/>
        <v>0</v>
      </c>
      <c r="AW235" s="19">
        <f t="shared" si="79"/>
        <v>0</v>
      </c>
      <c r="AX235" s="19">
        <f t="shared" si="79"/>
        <v>0</v>
      </c>
      <c r="AY235" s="19">
        <f t="shared" si="79"/>
        <v>0</v>
      </c>
      <c r="AZ235" s="19">
        <f t="shared" si="79"/>
        <v>0</v>
      </c>
      <c r="BA235" s="19">
        <f t="shared" si="79"/>
        <v>0</v>
      </c>
      <c r="BB235" s="19">
        <f t="shared" si="79"/>
        <v>0</v>
      </c>
      <c r="BC235" s="19">
        <f t="shared" si="79"/>
        <v>0</v>
      </c>
      <c r="BD235" s="19">
        <f t="shared" si="79"/>
        <v>0</v>
      </c>
      <c r="BE235" s="19">
        <f t="shared" si="79"/>
        <v>0</v>
      </c>
      <c r="BF235" s="19">
        <f t="shared" si="79"/>
        <v>0</v>
      </c>
      <c r="BG235" s="19">
        <f t="shared" si="79"/>
        <v>0</v>
      </c>
      <c r="BH235" s="19">
        <f t="shared" si="79"/>
        <v>0</v>
      </c>
      <c r="BI235" s="19">
        <f t="shared" si="79"/>
        <v>0</v>
      </c>
      <c r="BJ235" s="19">
        <f t="shared" si="79"/>
        <v>0</v>
      </c>
      <c r="BK235" s="19">
        <f t="shared" si="79"/>
        <v>0</v>
      </c>
      <c r="BL235" s="19">
        <f t="shared" si="79"/>
        <v>0</v>
      </c>
      <c r="BM235" s="19">
        <f t="shared" si="79"/>
        <v>0</v>
      </c>
      <c r="BN235" s="19">
        <f t="shared" si="79"/>
        <v>0</v>
      </c>
      <c r="BO235" s="19">
        <f t="shared" si="79"/>
        <v>0</v>
      </c>
      <c r="BP235" s="19">
        <f t="shared" ref="BP235:CM244" si="80">+BP33*BP187</f>
        <v>0</v>
      </c>
      <c r="BQ235" s="19">
        <f t="shared" si="80"/>
        <v>39960</v>
      </c>
      <c r="BR235" s="19">
        <f t="shared" si="80"/>
        <v>15984</v>
      </c>
      <c r="BS235" s="19">
        <f t="shared" si="80"/>
        <v>0</v>
      </c>
      <c r="BT235" s="19">
        <f t="shared" si="80"/>
        <v>0</v>
      </c>
      <c r="BU235" s="19">
        <f t="shared" si="80"/>
        <v>15984</v>
      </c>
      <c r="BV235" s="19">
        <f t="shared" si="80"/>
        <v>15984</v>
      </c>
      <c r="BW235" s="19">
        <f t="shared" si="80"/>
        <v>15984</v>
      </c>
      <c r="BX235" s="19">
        <f t="shared" si="80"/>
        <v>0</v>
      </c>
      <c r="BY235" s="19">
        <f t="shared" si="80"/>
        <v>31968</v>
      </c>
      <c r="BZ235" s="19">
        <f t="shared" si="80"/>
        <v>0</v>
      </c>
      <c r="CA235" s="19">
        <f t="shared" si="80"/>
        <v>0</v>
      </c>
      <c r="CB235" s="19">
        <f t="shared" si="80"/>
        <v>321480</v>
      </c>
      <c r="CC235" s="19">
        <f t="shared" si="80"/>
        <v>0</v>
      </c>
      <c r="CD235" s="19">
        <f t="shared" si="80"/>
        <v>0</v>
      </c>
      <c r="CE235" s="19">
        <f t="shared" si="80"/>
        <v>0</v>
      </c>
      <c r="CF235" s="19">
        <f t="shared" si="80"/>
        <v>160740</v>
      </c>
      <c r="CG235" s="19">
        <f t="shared" si="80"/>
        <v>48222</v>
      </c>
      <c r="CH235" s="19">
        <f t="shared" si="80"/>
        <v>32148</v>
      </c>
      <c r="CI235" s="19">
        <f t="shared" si="80"/>
        <v>16074</v>
      </c>
      <c r="CJ235" s="19">
        <f t="shared" si="80"/>
        <v>80370</v>
      </c>
      <c r="CK235" s="19">
        <f t="shared" si="80"/>
        <v>48222</v>
      </c>
      <c r="CL235" s="19">
        <f t="shared" si="80"/>
        <v>35362.800000000003</v>
      </c>
      <c r="CM235" s="19">
        <f t="shared" si="80"/>
        <v>48222</v>
      </c>
      <c r="CN235" s="19">
        <f t="shared" si="76"/>
        <v>96444</v>
      </c>
      <c r="CO235" s="19">
        <f t="shared" si="76"/>
        <v>80370</v>
      </c>
      <c r="CP235" s="19">
        <f t="shared" si="76"/>
        <v>48222</v>
      </c>
      <c r="CQ235" s="19">
        <f t="shared" si="76"/>
        <v>40185</v>
      </c>
      <c r="CR235" s="19">
        <f t="shared" si="76"/>
        <v>16074</v>
      </c>
      <c r="CS235" s="19">
        <f t="shared" si="76"/>
        <v>40185</v>
      </c>
      <c r="CT235" s="19">
        <f t="shared" si="76"/>
        <v>25718.400000000001</v>
      </c>
      <c r="CU235" s="19">
        <f t="shared" si="76"/>
        <v>0</v>
      </c>
      <c r="CV235" s="19">
        <f t="shared" si="76"/>
        <v>40185</v>
      </c>
      <c r="CW235" s="19">
        <f t="shared" si="76"/>
        <v>48222</v>
      </c>
      <c r="CX235" s="19">
        <f t="shared" si="76"/>
        <v>48222</v>
      </c>
      <c r="CY235" s="19">
        <f t="shared" si="76"/>
        <v>63652</v>
      </c>
      <c r="CZ235" s="19">
        <f t="shared" si="76"/>
        <v>0</v>
      </c>
      <c r="DA235" s="19">
        <f t="shared" si="76"/>
        <v>159130</v>
      </c>
      <c r="DB235" s="19">
        <f t="shared" si="76"/>
        <v>111391</v>
      </c>
      <c r="DC235" s="19">
        <f t="shared" si="76"/>
        <v>79565</v>
      </c>
      <c r="DD235" s="19">
        <f t="shared" ref="DD235:DP250" si="81">+DD33*DD187</f>
        <v>63652</v>
      </c>
      <c r="DE235" s="19">
        <f t="shared" si="81"/>
        <v>71608.5</v>
      </c>
      <c r="DF235" s="19">
        <f t="shared" si="81"/>
        <v>111391</v>
      </c>
      <c r="DG235" s="19">
        <f t="shared" si="81"/>
        <v>143217</v>
      </c>
      <c r="DH235" s="19">
        <f t="shared" si="81"/>
        <v>79565</v>
      </c>
      <c r="DI235" s="19">
        <f t="shared" si="81"/>
        <v>63652</v>
      </c>
      <c r="DJ235" s="19">
        <f t="shared" si="81"/>
        <v>111391</v>
      </c>
      <c r="DK235" s="19">
        <f t="shared" si="81"/>
        <v>178262.6</v>
      </c>
      <c r="DL235" s="19">
        <f t="shared" si="81"/>
        <v>166177</v>
      </c>
      <c r="DM235" s="19">
        <f t="shared" si="81"/>
        <v>75535</v>
      </c>
      <c r="DN235" s="19">
        <f t="shared" si="81"/>
        <v>74024.3</v>
      </c>
      <c r="DO235" s="19">
        <f t="shared" si="81"/>
        <v>105749</v>
      </c>
      <c r="DP235" s="19">
        <f t="shared" si="81"/>
        <v>31724.699999999997</v>
      </c>
      <c r="DQ235"/>
      <c r="DR235" s="71"/>
      <c r="DU235" s="58">
        <v>22</v>
      </c>
      <c r="DW235" s="58">
        <v>72380</v>
      </c>
      <c r="DX235" s="59">
        <f t="shared" si="65"/>
        <v>111391</v>
      </c>
      <c r="DY235" s="59">
        <f t="shared" si="66"/>
        <v>39011</v>
      </c>
      <c r="EB235" s="23"/>
      <c r="EK235" s="59"/>
      <c r="EL235" s="59"/>
      <c r="EM235" s="59"/>
      <c r="EN235" s="59"/>
      <c r="EO235" s="59"/>
      <c r="EP235" s="59"/>
    </row>
    <row r="236" spans="1:146" s="58" customFormat="1" x14ac:dyDescent="0.5">
      <c r="A236">
        <v>90621</v>
      </c>
      <c r="B236" t="s">
        <v>41</v>
      </c>
      <c r="C236" s="38" t="s">
        <v>123</v>
      </c>
      <c r="D236" s="19">
        <f t="shared" si="79"/>
        <v>0</v>
      </c>
      <c r="E236" s="19">
        <f t="shared" si="79"/>
        <v>0</v>
      </c>
      <c r="F236" s="19">
        <f t="shared" si="79"/>
        <v>0</v>
      </c>
      <c r="G236" s="19">
        <f t="shared" si="79"/>
        <v>0</v>
      </c>
      <c r="H236" s="19">
        <f t="shared" si="79"/>
        <v>0</v>
      </c>
      <c r="I236" s="19">
        <f t="shared" si="79"/>
        <v>0</v>
      </c>
      <c r="J236" s="19">
        <f t="shared" si="79"/>
        <v>0</v>
      </c>
      <c r="K236" s="19">
        <f t="shared" si="79"/>
        <v>0</v>
      </c>
      <c r="L236" s="19">
        <f t="shared" si="79"/>
        <v>0</v>
      </c>
      <c r="M236" s="19">
        <f t="shared" si="79"/>
        <v>0</v>
      </c>
      <c r="N236" s="19">
        <f t="shared" si="79"/>
        <v>0</v>
      </c>
      <c r="O236" s="19">
        <f t="shared" si="79"/>
        <v>0</v>
      </c>
      <c r="P236" s="19">
        <f t="shared" si="79"/>
        <v>0</v>
      </c>
      <c r="Q236" s="19">
        <f t="shared" si="79"/>
        <v>0</v>
      </c>
      <c r="R236" s="19">
        <f t="shared" si="79"/>
        <v>0</v>
      </c>
      <c r="S236" s="19">
        <f t="shared" si="79"/>
        <v>0</v>
      </c>
      <c r="T236" s="19">
        <f t="shared" si="79"/>
        <v>0</v>
      </c>
      <c r="U236" s="19">
        <f t="shared" si="79"/>
        <v>0</v>
      </c>
      <c r="V236" s="19">
        <f t="shared" si="79"/>
        <v>0</v>
      </c>
      <c r="W236" s="19">
        <f t="shared" si="79"/>
        <v>0</v>
      </c>
      <c r="X236" s="19">
        <f t="shared" si="79"/>
        <v>0</v>
      </c>
      <c r="Y236" s="19">
        <f t="shared" si="79"/>
        <v>0</v>
      </c>
      <c r="Z236" s="19">
        <f t="shared" si="79"/>
        <v>0</v>
      </c>
      <c r="AA236" s="19">
        <f t="shared" si="79"/>
        <v>0</v>
      </c>
      <c r="AB236" s="19">
        <f t="shared" si="79"/>
        <v>0</v>
      </c>
      <c r="AC236" s="19">
        <f t="shared" si="79"/>
        <v>0</v>
      </c>
      <c r="AD236" s="19">
        <f t="shared" si="79"/>
        <v>0</v>
      </c>
      <c r="AE236" s="19">
        <f t="shared" si="79"/>
        <v>0</v>
      </c>
      <c r="AF236" s="19">
        <f t="shared" si="79"/>
        <v>0</v>
      </c>
      <c r="AG236" s="19">
        <f t="shared" si="79"/>
        <v>0</v>
      </c>
      <c r="AH236" s="19">
        <f t="shared" si="79"/>
        <v>0</v>
      </c>
      <c r="AI236" s="19">
        <f t="shared" si="79"/>
        <v>0</v>
      </c>
      <c r="AJ236" s="19">
        <f t="shared" si="79"/>
        <v>0</v>
      </c>
      <c r="AK236" s="19">
        <f t="shared" si="79"/>
        <v>0</v>
      </c>
      <c r="AL236" s="19">
        <f t="shared" si="79"/>
        <v>0</v>
      </c>
      <c r="AM236" s="19">
        <f t="shared" si="79"/>
        <v>0</v>
      </c>
      <c r="AN236" s="19">
        <f t="shared" si="79"/>
        <v>0</v>
      </c>
      <c r="AO236" s="19">
        <f t="shared" si="79"/>
        <v>0</v>
      </c>
      <c r="AP236" s="19">
        <f t="shared" si="79"/>
        <v>0</v>
      </c>
      <c r="AQ236" s="19">
        <f t="shared" si="79"/>
        <v>0</v>
      </c>
      <c r="AR236" s="19">
        <f t="shared" si="79"/>
        <v>0</v>
      </c>
      <c r="AS236" s="19">
        <f t="shared" si="79"/>
        <v>0</v>
      </c>
      <c r="AT236" s="19">
        <f t="shared" si="79"/>
        <v>0</v>
      </c>
      <c r="AU236" s="19">
        <f t="shared" si="79"/>
        <v>0</v>
      </c>
      <c r="AV236" s="19">
        <f t="shared" si="79"/>
        <v>0</v>
      </c>
      <c r="AW236" s="19">
        <f t="shared" si="79"/>
        <v>0</v>
      </c>
      <c r="AX236" s="19">
        <f t="shared" si="79"/>
        <v>0</v>
      </c>
      <c r="AY236" s="19">
        <f t="shared" si="79"/>
        <v>0</v>
      </c>
      <c r="AZ236" s="19">
        <f t="shared" si="79"/>
        <v>0</v>
      </c>
      <c r="BA236" s="19">
        <f t="shared" si="79"/>
        <v>0</v>
      </c>
      <c r="BB236" s="19">
        <f t="shared" si="79"/>
        <v>0</v>
      </c>
      <c r="BC236" s="19">
        <f t="shared" si="79"/>
        <v>0</v>
      </c>
      <c r="BD236" s="19">
        <f t="shared" si="79"/>
        <v>0</v>
      </c>
      <c r="BE236" s="19">
        <f t="shared" si="79"/>
        <v>0</v>
      </c>
      <c r="BF236" s="19">
        <f t="shared" si="79"/>
        <v>0</v>
      </c>
      <c r="BG236" s="19">
        <f t="shared" si="79"/>
        <v>0</v>
      </c>
      <c r="BH236" s="19">
        <f t="shared" si="79"/>
        <v>0</v>
      </c>
      <c r="BI236" s="19">
        <f t="shared" si="79"/>
        <v>0</v>
      </c>
      <c r="BJ236" s="19">
        <f t="shared" si="79"/>
        <v>0</v>
      </c>
      <c r="BK236" s="19">
        <f t="shared" si="79"/>
        <v>0</v>
      </c>
      <c r="BL236" s="19">
        <f t="shared" si="79"/>
        <v>0</v>
      </c>
      <c r="BM236" s="19">
        <f t="shared" si="79"/>
        <v>0</v>
      </c>
      <c r="BN236" s="19">
        <f t="shared" si="79"/>
        <v>0</v>
      </c>
      <c r="BO236" s="19">
        <f t="shared" si="79"/>
        <v>0</v>
      </c>
      <c r="BP236" s="19">
        <f t="shared" si="80"/>
        <v>0</v>
      </c>
      <c r="BQ236" s="19">
        <f t="shared" si="80"/>
        <v>0</v>
      </c>
      <c r="BR236" s="19">
        <f t="shared" si="80"/>
        <v>0</v>
      </c>
      <c r="BS236" s="19">
        <f t="shared" si="80"/>
        <v>0</v>
      </c>
      <c r="BT236" s="19">
        <f t="shared" si="80"/>
        <v>0</v>
      </c>
      <c r="BU236" s="19">
        <f t="shared" si="80"/>
        <v>0</v>
      </c>
      <c r="BV236" s="19">
        <f t="shared" si="80"/>
        <v>0</v>
      </c>
      <c r="BW236" s="19">
        <f t="shared" si="80"/>
        <v>0</v>
      </c>
      <c r="BX236" s="19">
        <f t="shared" si="80"/>
        <v>0</v>
      </c>
      <c r="BY236" s="19">
        <f t="shared" si="80"/>
        <v>0</v>
      </c>
      <c r="BZ236" s="19">
        <f t="shared" si="80"/>
        <v>0</v>
      </c>
      <c r="CA236" s="19">
        <f t="shared" si="80"/>
        <v>57870</v>
      </c>
      <c r="CB236" s="19">
        <f t="shared" si="80"/>
        <v>115740</v>
      </c>
      <c r="CC236" s="19">
        <f t="shared" si="80"/>
        <v>57870</v>
      </c>
      <c r="CD236" s="19">
        <f t="shared" si="80"/>
        <v>115740</v>
      </c>
      <c r="CE236" s="19">
        <f t="shared" si="80"/>
        <v>115740</v>
      </c>
      <c r="CF236" s="19">
        <f t="shared" si="80"/>
        <v>115740</v>
      </c>
      <c r="CG236" s="19">
        <f t="shared" si="80"/>
        <v>11574</v>
      </c>
      <c r="CH236" s="19">
        <f t="shared" si="80"/>
        <v>2314.7999999999997</v>
      </c>
      <c r="CI236" s="19">
        <f t="shared" si="80"/>
        <v>11574</v>
      </c>
      <c r="CJ236" s="19">
        <f t="shared" si="80"/>
        <v>23148</v>
      </c>
      <c r="CK236" s="19">
        <f t="shared" si="80"/>
        <v>11574</v>
      </c>
      <c r="CL236" s="19">
        <f t="shared" si="80"/>
        <v>11574</v>
      </c>
      <c r="CM236" s="19">
        <f t="shared" si="80"/>
        <v>11574</v>
      </c>
      <c r="CN236" s="19">
        <f t="shared" si="76"/>
        <v>11574</v>
      </c>
      <c r="CO236" s="19">
        <f t="shared" si="76"/>
        <v>0</v>
      </c>
      <c r="CP236" s="19">
        <f t="shared" si="76"/>
        <v>11574</v>
      </c>
      <c r="CQ236" s="19">
        <f t="shared" si="76"/>
        <v>0</v>
      </c>
      <c r="CR236" s="19">
        <f t="shared" si="76"/>
        <v>0</v>
      </c>
      <c r="CS236" s="19">
        <f t="shared" si="76"/>
        <v>0</v>
      </c>
      <c r="CT236" s="19">
        <f t="shared" si="76"/>
        <v>0</v>
      </c>
      <c r="CU236" s="19">
        <f t="shared" si="76"/>
        <v>0</v>
      </c>
      <c r="CV236" s="19">
        <f t="shared" si="76"/>
        <v>11574</v>
      </c>
      <c r="CW236" s="19">
        <f t="shared" si="76"/>
        <v>11574</v>
      </c>
      <c r="CX236" s="19">
        <f t="shared" si="76"/>
        <v>11574</v>
      </c>
      <c r="CY236" s="19">
        <f t="shared" si="76"/>
        <v>0</v>
      </c>
      <c r="CZ236" s="19">
        <f t="shared" si="76"/>
        <v>0</v>
      </c>
      <c r="DA236" s="19">
        <f t="shared" si="76"/>
        <v>11458</v>
      </c>
      <c r="DB236" s="19">
        <f t="shared" si="76"/>
        <v>11458</v>
      </c>
      <c r="DC236" s="19">
        <f t="shared" si="76"/>
        <v>0</v>
      </c>
      <c r="DD236" s="19">
        <f t="shared" si="81"/>
        <v>11458</v>
      </c>
      <c r="DE236" s="19">
        <f t="shared" si="81"/>
        <v>0</v>
      </c>
      <c r="DF236" s="19">
        <f t="shared" si="81"/>
        <v>28645</v>
      </c>
      <c r="DG236" s="19">
        <f t="shared" si="81"/>
        <v>22916</v>
      </c>
      <c r="DH236" s="19">
        <f t="shared" si="81"/>
        <v>11458</v>
      </c>
      <c r="DI236" s="19">
        <f t="shared" si="81"/>
        <v>22916</v>
      </c>
      <c r="DJ236" s="19">
        <f t="shared" si="81"/>
        <v>11458</v>
      </c>
      <c r="DK236" s="19">
        <f t="shared" si="81"/>
        <v>17008.599999999999</v>
      </c>
      <c r="DL236" s="19">
        <f t="shared" si="81"/>
        <v>15793.699999999999</v>
      </c>
      <c r="DM236" s="19">
        <f t="shared" si="81"/>
        <v>13363.9</v>
      </c>
      <c r="DN236" s="19">
        <f t="shared" si="81"/>
        <v>19438.399999999998</v>
      </c>
      <c r="DO236" s="19">
        <f t="shared" si="81"/>
        <v>12149</v>
      </c>
      <c r="DP236" s="19">
        <f t="shared" si="81"/>
        <v>3644.7</v>
      </c>
      <c r="DQ236"/>
      <c r="DR236" s="71"/>
      <c r="DU236" s="58">
        <v>23</v>
      </c>
      <c r="DW236" s="58">
        <v>10479</v>
      </c>
      <c r="DX236" s="59">
        <f t="shared" si="65"/>
        <v>11458</v>
      </c>
      <c r="DY236" s="59">
        <f t="shared" si="66"/>
        <v>979</v>
      </c>
      <c r="EB236" s="23"/>
      <c r="EK236" s="59"/>
      <c r="EL236" s="59"/>
      <c r="EM236" s="59"/>
      <c r="EN236" s="59"/>
      <c r="EO236" s="59"/>
      <c r="EP236" s="59"/>
    </row>
    <row r="237" spans="1:146" s="58" customFormat="1" x14ac:dyDescent="0.5">
      <c r="A237">
        <v>90707</v>
      </c>
      <c r="B237" t="s">
        <v>47</v>
      </c>
      <c r="C237" s="38" t="s">
        <v>124</v>
      </c>
      <c r="D237" s="19">
        <f t="shared" si="79"/>
        <v>307236.60000000003</v>
      </c>
      <c r="E237" s="19">
        <f t="shared" si="79"/>
        <v>0</v>
      </c>
      <c r="F237" s="19">
        <f t="shared" si="79"/>
        <v>289720.80000000005</v>
      </c>
      <c r="G237" s="19">
        <f t="shared" si="79"/>
        <v>319071.60000000003</v>
      </c>
      <c r="H237" s="19">
        <f t="shared" si="79"/>
        <v>288774</v>
      </c>
      <c r="I237" s="19">
        <f t="shared" si="79"/>
        <v>191727</v>
      </c>
      <c r="J237" s="19">
        <f t="shared" si="79"/>
        <v>152908.20000000001</v>
      </c>
      <c r="K237" s="19">
        <f t="shared" si="79"/>
        <v>154801.80000000002</v>
      </c>
      <c r="L237" s="19">
        <f t="shared" si="79"/>
        <v>62962.200000000004</v>
      </c>
      <c r="M237" s="19">
        <f t="shared" si="79"/>
        <v>155748.6</v>
      </c>
      <c r="N237" s="19">
        <f t="shared" si="79"/>
        <v>115036.20000000001</v>
      </c>
      <c r="O237" s="19">
        <f t="shared" si="79"/>
        <v>181785.60000000001</v>
      </c>
      <c r="P237" s="19">
        <f t="shared" si="79"/>
        <v>143440.20000000001</v>
      </c>
      <c r="Q237" s="19">
        <f t="shared" si="79"/>
        <v>67663.199999999997</v>
      </c>
      <c r="R237" s="19">
        <f t="shared" si="79"/>
        <v>76051.199999999997</v>
      </c>
      <c r="S237" s="19">
        <f t="shared" si="79"/>
        <v>65426.400000000001</v>
      </c>
      <c r="T237" s="19">
        <f t="shared" si="79"/>
        <v>69154.400000000009</v>
      </c>
      <c r="U237" s="19">
        <f t="shared" si="79"/>
        <v>68781.600000000006</v>
      </c>
      <c r="V237" s="19">
        <f t="shared" si="79"/>
        <v>52937.599999999999</v>
      </c>
      <c r="W237" s="19">
        <f t="shared" si="79"/>
        <v>61325.599999999999</v>
      </c>
      <c r="X237" s="19">
        <f t="shared" si="79"/>
        <v>88726.400000000009</v>
      </c>
      <c r="Y237" s="19">
        <f t="shared" si="79"/>
        <v>48963.6</v>
      </c>
      <c r="Z237" s="19">
        <f t="shared" si="79"/>
        <v>42386.400000000001</v>
      </c>
      <c r="AA237" s="19">
        <f t="shared" si="79"/>
        <v>54079.199999999997</v>
      </c>
      <c r="AB237" s="19">
        <f t="shared" si="79"/>
        <v>49172.399999999994</v>
      </c>
      <c r="AC237" s="19">
        <f t="shared" si="79"/>
        <v>44370</v>
      </c>
      <c r="AD237" s="19">
        <f t="shared" si="79"/>
        <v>53661.599999999999</v>
      </c>
      <c r="AE237" s="19">
        <f t="shared" si="79"/>
        <v>55958.399999999994</v>
      </c>
      <c r="AF237" s="19">
        <f t="shared" si="79"/>
        <v>47293.2</v>
      </c>
      <c r="AG237" s="19">
        <f t="shared" si="79"/>
        <v>57837.599999999999</v>
      </c>
      <c r="AH237" s="19">
        <f t="shared" si="79"/>
        <v>26935.199999999997</v>
      </c>
      <c r="AI237" s="19">
        <f t="shared" si="79"/>
        <v>32259.599999999999</v>
      </c>
      <c r="AJ237" s="19">
        <f t="shared" si="79"/>
        <v>28741.32</v>
      </c>
      <c r="AK237" s="19">
        <f t="shared" si="79"/>
        <v>33094.799999999996</v>
      </c>
      <c r="AL237" s="19">
        <f t="shared" si="79"/>
        <v>22550.399999999998</v>
      </c>
      <c r="AM237" s="19">
        <f t="shared" si="79"/>
        <v>44586.13</v>
      </c>
      <c r="AN237" s="19">
        <f t="shared" si="79"/>
        <v>68830.8</v>
      </c>
      <c r="AO237" s="19">
        <f t="shared" si="79"/>
        <v>61975.700000000004</v>
      </c>
      <c r="AP237" s="19">
        <f t="shared" si="79"/>
        <v>47342.16</v>
      </c>
      <c r="AQ237" s="19">
        <f t="shared" si="79"/>
        <v>60157</v>
      </c>
      <c r="AR237" s="19">
        <f t="shared" si="79"/>
        <v>48965</v>
      </c>
      <c r="AS237" s="19">
        <f t="shared" si="79"/>
        <v>69950</v>
      </c>
      <c r="AT237" s="19">
        <f t="shared" si="79"/>
        <v>45887.199999999997</v>
      </c>
      <c r="AU237" s="19">
        <f t="shared" si="79"/>
        <v>77177</v>
      </c>
      <c r="AV237" s="19">
        <f t="shared" si="79"/>
        <v>80655.399999999994</v>
      </c>
      <c r="AW237" s="19">
        <f t="shared" si="79"/>
        <v>77394.399999999994</v>
      </c>
      <c r="AX237" s="19">
        <f t="shared" si="79"/>
        <v>79133.599999999991</v>
      </c>
      <c r="AY237" s="19">
        <f t="shared" si="79"/>
        <v>78046.599999999991</v>
      </c>
      <c r="AZ237" s="19">
        <f t="shared" si="79"/>
        <v>735899</v>
      </c>
      <c r="BA237" s="19">
        <f t="shared" si="79"/>
        <v>184355.19999999998</v>
      </c>
      <c r="BB237" s="19">
        <f t="shared" si="79"/>
        <v>184790</v>
      </c>
      <c r="BC237" s="19">
        <f t="shared" si="79"/>
        <v>104134.59999999999</v>
      </c>
      <c r="BD237" s="19">
        <f t="shared" si="79"/>
        <v>339796.19999999995</v>
      </c>
      <c r="BE237" s="19">
        <f t="shared" si="79"/>
        <v>201312.4</v>
      </c>
      <c r="BF237" s="19">
        <f t="shared" si="79"/>
        <v>160006.39999999999</v>
      </c>
      <c r="BG237" s="19">
        <f t="shared" si="79"/>
        <v>104569.4</v>
      </c>
      <c r="BH237" s="19">
        <f t="shared" si="79"/>
        <v>107395.59999999999</v>
      </c>
      <c r="BI237" s="19">
        <f t="shared" si="79"/>
        <v>185659.59999999998</v>
      </c>
      <c r="BJ237" s="19">
        <f t="shared" si="79"/>
        <v>180659.4</v>
      </c>
      <c r="BK237" s="19">
        <f t="shared" si="79"/>
        <v>255879.8</v>
      </c>
      <c r="BL237" s="19">
        <f t="shared" si="79"/>
        <v>150006</v>
      </c>
      <c r="BM237" s="19">
        <f t="shared" si="79"/>
        <v>97830</v>
      </c>
      <c r="BN237" s="19">
        <f t="shared" si="79"/>
        <v>98823.400000000009</v>
      </c>
      <c r="BO237" s="19">
        <f t="shared" si="79"/>
        <v>0</v>
      </c>
      <c r="BP237" s="19">
        <f t="shared" si="80"/>
        <v>98823.400000000009</v>
      </c>
      <c r="BQ237" s="19">
        <f t="shared" si="80"/>
        <v>97012.5</v>
      </c>
      <c r="BR237" s="19">
        <f t="shared" si="80"/>
        <v>90545</v>
      </c>
      <c r="BS237" s="19">
        <f t="shared" si="80"/>
        <v>87958</v>
      </c>
      <c r="BT237" s="19">
        <f t="shared" si="80"/>
        <v>64675</v>
      </c>
      <c r="BU237" s="19">
        <f t="shared" si="80"/>
        <v>314579.20000000001</v>
      </c>
      <c r="BV237" s="19">
        <f t="shared" si="80"/>
        <v>711683.70000000007</v>
      </c>
      <c r="BW237" s="19">
        <f t="shared" si="80"/>
        <v>823442.1</v>
      </c>
      <c r="BX237" s="19">
        <f t="shared" si="80"/>
        <v>750230</v>
      </c>
      <c r="BY237" s="19">
        <f t="shared" si="80"/>
        <v>799900.4</v>
      </c>
      <c r="BZ237" s="19">
        <f t="shared" si="80"/>
        <v>640799.9</v>
      </c>
      <c r="CA237" s="19">
        <f t="shared" si="80"/>
        <v>1780697</v>
      </c>
      <c r="CB237" s="19">
        <f t="shared" si="80"/>
        <v>1436753</v>
      </c>
      <c r="CC237" s="19">
        <f t="shared" si="80"/>
        <v>661193</v>
      </c>
      <c r="CD237" s="19">
        <f t="shared" si="80"/>
        <v>971417</v>
      </c>
      <c r="CE237" s="19">
        <f t="shared" si="80"/>
        <v>638713</v>
      </c>
      <c r="CF237" s="19">
        <f t="shared" si="80"/>
        <v>494279</v>
      </c>
      <c r="CG237" s="19">
        <f t="shared" si="80"/>
        <v>145839</v>
      </c>
      <c r="CH237" s="19">
        <f t="shared" si="80"/>
        <v>132070</v>
      </c>
      <c r="CI237" s="19">
        <f t="shared" si="80"/>
        <v>137690</v>
      </c>
      <c r="CJ237" s="19">
        <f t="shared" si="80"/>
        <v>269479</v>
      </c>
      <c r="CK237" s="19">
        <f t="shared" si="80"/>
        <v>109590</v>
      </c>
      <c r="CL237" s="19">
        <f t="shared" si="80"/>
        <v>100879</v>
      </c>
      <c r="CM237" s="19">
        <f t="shared" si="80"/>
        <v>84300</v>
      </c>
      <c r="CN237" s="19">
        <f t="shared" si="76"/>
        <v>115491</v>
      </c>
      <c r="CO237" s="19">
        <f t="shared" si="76"/>
        <v>111557</v>
      </c>
      <c r="CP237" s="19">
        <f t="shared" si="76"/>
        <v>83457</v>
      </c>
      <c r="CQ237" s="19">
        <f t="shared" si="76"/>
        <v>84300</v>
      </c>
      <c r="CR237" s="19">
        <f t="shared" si="76"/>
        <v>64630</v>
      </c>
      <c r="CS237" s="19">
        <f t="shared" si="76"/>
        <v>73060</v>
      </c>
      <c r="CT237" s="19">
        <f t="shared" si="76"/>
        <v>84300</v>
      </c>
      <c r="CU237" s="19">
        <f t="shared" si="76"/>
        <v>64630</v>
      </c>
      <c r="CV237" s="19">
        <f t="shared" si="76"/>
        <v>118863</v>
      </c>
      <c r="CW237" s="19">
        <f t="shared" si="76"/>
        <v>151740</v>
      </c>
      <c r="CX237" s="19">
        <f t="shared" si="76"/>
        <v>196419</v>
      </c>
      <c r="CY237" s="19">
        <f t="shared" si="76"/>
        <v>119626</v>
      </c>
      <c r="CZ237" s="19">
        <f t="shared" si="76"/>
        <v>167476.4</v>
      </c>
      <c r="DA237" s="19">
        <f t="shared" si="76"/>
        <v>210875.6</v>
      </c>
      <c r="DB237" s="19">
        <f t="shared" si="76"/>
        <v>158017.60000000001</v>
      </c>
      <c r="DC237" s="19">
        <f t="shared" si="76"/>
        <v>162747</v>
      </c>
      <c r="DD237" s="19">
        <f t="shared" si="81"/>
        <v>201138.6</v>
      </c>
      <c r="DE237" s="19">
        <f t="shared" si="81"/>
        <v>180273.6</v>
      </c>
      <c r="DF237" s="19">
        <f t="shared" si="81"/>
        <v>184724.8</v>
      </c>
      <c r="DG237" s="19">
        <f t="shared" si="81"/>
        <v>70941</v>
      </c>
      <c r="DH237" s="19">
        <f t="shared" si="81"/>
        <v>171093</v>
      </c>
      <c r="DI237" s="19">
        <f t="shared" si="81"/>
        <v>171649.4</v>
      </c>
      <c r="DJ237" s="19">
        <f t="shared" si="81"/>
        <v>190567</v>
      </c>
      <c r="DK237" s="19">
        <f t="shared" si="81"/>
        <v>190936.2</v>
      </c>
      <c r="DL237" s="19">
        <f t="shared" si="81"/>
        <v>164673.60000000001</v>
      </c>
      <c r="DM237" s="19">
        <f t="shared" si="81"/>
        <v>172954.6</v>
      </c>
      <c r="DN237" s="19">
        <f t="shared" si="81"/>
        <v>150477.6</v>
      </c>
      <c r="DO237" s="19">
        <f t="shared" si="81"/>
        <v>167986</v>
      </c>
      <c r="DP237" s="19">
        <f t="shared" si="81"/>
        <v>125871.2</v>
      </c>
      <c r="DQ237"/>
      <c r="DR237" s="71" t="s">
        <v>101</v>
      </c>
      <c r="DU237" s="58">
        <v>24</v>
      </c>
      <c r="DW237" s="58">
        <v>119564</v>
      </c>
      <c r="DX237" s="59">
        <f t="shared" si="65"/>
        <v>158017.60000000001</v>
      </c>
      <c r="DY237" s="59">
        <f t="shared" si="66"/>
        <v>38453.600000000006</v>
      </c>
      <c r="EB237" s="23"/>
      <c r="EK237" s="59"/>
      <c r="EL237" s="59"/>
      <c r="EM237" s="59"/>
      <c r="EN237" s="59"/>
      <c r="EO237" s="59"/>
      <c r="EP237" s="59"/>
    </row>
    <row r="238" spans="1:146" s="58" customFormat="1" x14ac:dyDescent="0.5">
      <c r="A238">
        <v>90710</v>
      </c>
      <c r="B238" t="s">
        <v>336</v>
      </c>
      <c r="C238" s="38" t="s">
        <v>125</v>
      </c>
      <c r="D238" s="19">
        <f t="shared" si="79"/>
        <v>0</v>
      </c>
      <c r="E238" s="19">
        <f t="shared" si="79"/>
        <v>0</v>
      </c>
      <c r="F238" s="19">
        <f t="shared" si="79"/>
        <v>0</v>
      </c>
      <c r="G238" s="19">
        <f t="shared" si="79"/>
        <v>0</v>
      </c>
      <c r="H238" s="19">
        <f t="shared" si="79"/>
        <v>0</v>
      </c>
      <c r="I238" s="19">
        <f t="shared" si="79"/>
        <v>0</v>
      </c>
      <c r="J238" s="19">
        <f t="shared" si="79"/>
        <v>0</v>
      </c>
      <c r="K238" s="19">
        <f t="shared" si="79"/>
        <v>0</v>
      </c>
      <c r="L238" s="19">
        <f t="shared" si="79"/>
        <v>0</v>
      </c>
      <c r="M238" s="19">
        <f t="shared" si="79"/>
        <v>0</v>
      </c>
      <c r="N238" s="19">
        <f t="shared" si="79"/>
        <v>0</v>
      </c>
      <c r="O238" s="19">
        <f t="shared" si="79"/>
        <v>0</v>
      </c>
      <c r="P238" s="19">
        <f t="shared" si="79"/>
        <v>0</v>
      </c>
      <c r="Q238" s="19">
        <f t="shared" si="79"/>
        <v>0</v>
      </c>
      <c r="R238" s="19">
        <f t="shared" si="79"/>
        <v>0</v>
      </c>
      <c r="S238" s="19">
        <f t="shared" si="79"/>
        <v>0</v>
      </c>
      <c r="T238" s="19">
        <f t="shared" si="79"/>
        <v>0</v>
      </c>
      <c r="U238" s="19">
        <f t="shared" si="79"/>
        <v>0</v>
      </c>
      <c r="V238" s="19">
        <f t="shared" si="79"/>
        <v>0</v>
      </c>
      <c r="W238" s="19">
        <f t="shared" si="79"/>
        <v>0</v>
      </c>
      <c r="X238" s="19">
        <f t="shared" si="79"/>
        <v>0</v>
      </c>
      <c r="Y238" s="19">
        <f t="shared" si="79"/>
        <v>0</v>
      </c>
      <c r="Z238" s="19">
        <f t="shared" si="79"/>
        <v>0</v>
      </c>
      <c r="AA238" s="19">
        <f t="shared" si="79"/>
        <v>0</v>
      </c>
      <c r="AB238" s="19">
        <f t="shared" si="79"/>
        <v>0</v>
      </c>
      <c r="AC238" s="19">
        <f t="shared" si="79"/>
        <v>0</v>
      </c>
      <c r="AD238" s="19">
        <f t="shared" si="79"/>
        <v>0</v>
      </c>
      <c r="AE238" s="19">
        <f t="shared" si="79"/>
        <v>0</v>
      </c>
      <c r="AF238" s="19">
        <f t="shared" si="79"/>
        <v>0</v>
      </c>
      <c r="AG238" s="19">
        <f t="shared" si="79"/>
        <v>47150</v>
      </c>
      <c r="AH238" s="19">
        <f t="shared" si="79"/>
        <v>0</v>
      </c>
      <c r="AI238" s="19">
        <f t="shared" si="79"/>
        <v>33948</v>
      </c>
      <c r="AJ238" s="19">
        <f t="shared" si="79"/>
        <v>90528</v>
      </c>
      <c r="AK238" s="19">
        <f t="shared" si="79"/>
        <v>67801.7</v>
      </c>
      <c r="AL238" s="19">
        <f t="shared" si="79"/>
        <v>90528</v>
      </c>
      <c r="AM238" s="19">
        <f t="shared" si="79"/>
        <v>128928.00000000001</v>
      </c>
      <c r="AN238" s="19">
        <f t="shared" si="79"/>
        <v>178350.40000000002</v>
      </c>
      <c r="AO238" s="19">
        <f t="shared" si="79"/>
        <v>96696.000000000015</v>
      </c>
      <c r="AP238" s="19">
        <f t="shared" si="79"/>
        <v>161160</v>
      </c>
      <c r="AQ238" s="19">
        <f t="shared" si="79"/>
        <v>176738.80000000002</v>
      </c>
      <c r="AR238" s="19">
        <f t="shared" si="79"/>
        <v>67150</v>
      </c>
      <c r="AS238" s="19">
        <f t="shared" si="79"/>
        <v>50698.250000000007</v>
      </c>
      <c r="AT238" s="19">
        <f t="shared" si="79"/>
        <v>201450.00000000003</v>
      </c>
      <c r="AU238" s="19">
        <f t="shared" si="79"/>
        <v>209260</v>
      </c>
      <c r="AV238" s="19">
        <f t="shared" si="79"/>
        <v>256343.5</v>
      </c>
      <c r="AW238" s="19">
        <f t="shared" si="79"/>
        <v>289825.09999999998</v>
      </c>
      <c r="AX238" s="19">
        <f t="shared" si="79"/>
        <v>251112</v>
      </c>
      <c r="AY238" s="19">
        <f t="shared" si="79"/>
        <v>286686.2</v>
      </c>
      <c r="AZ238" s="19">
        <f t="shared" si="79"/>
        <v>260528.69999999998</v>
      </c>
      <c r="BA238" s="19">
        <f t="shared" si="79"/>
        <v>281454.7</v>
      </c>
      <c r="BB238" s="19">
        <f t="shared" si="79"/>
        <v>256343.5</v>
      </c>
      <c r="BC238" s="19">
        <f t="shared" si="79"/>
        <v>290871.39999999997</v>
      </c>
      <c r="BD238" s="19">
        <f t="shared" si="79"/>
        <v>418520</v>
      </c>
      <c r="BE238" s="19">
        <f t="shared" si="79"/>
        <v>418520</v>
      </c>
      <c r="BF238" s="19">
        <f t="shared" si="79"/>
        <v>313890</v>
      </c>
      <c r="BG238" s="19">
        <f t="shared" si="79"/>
        <v>337954.89999999997</v>
      </c>
      <c r="BH238" s="19">
        <f t="shared" si="79"/>
        <v>309704.8</v>
      </c>
      <c r="BI238" s="19">
        <f t="shared" si="79"/>
        <v>324353</v>
      </c>
      <c r="BJ238" s="19">
        <f t="shared" si="79"/>
        <v>313890</v>
      </c>
      <c r="BK238" s="19">
        <f t="shared" si="79"/>
        <v>313890</v>
      </c>
      <c r="BL238" s="19">
        <f t="shared" si="79"/>
        <v>359927.2</v>
      </c>
      <c r="BM238" s="19">
        <f t="shared" si="79"/>
        <v>418520</v>
      </c>
      <c r="BN238" s="19">
        <f t="shared" si="79"/>
        <v>637695</v>
      </c>
      <c r="BO238" s="19">
        <f t="shared" ref="BO238:CA241" si="82">+BO36*BO190</f>
        <v>0</v>
      </c>
      <c r="BP238" s="19">
        <f t="shared" si="82"/>
        <v>566840</v>
      </c>
      <c r="BQ238" s="19">
        <f t="shared" si="82"/>
        <v>602267.5</v>
      </c>
      <c r="BR238" s="19">
        <f t="shared" si="82"/>
        <v>495985</v>
      </c>
      <c r="BS238" s="19">
        <f t="shared" si="82"/>
        <v>425130</v>
      </c>
      <c r="BT238" s="19">
        <f t="shared" si="82"/>
        <v>425130</v>
      </c>
      <c r="BU238" s="19">
        <f t="shared" si="82"/>
        <v>495985</v>
      </c>
      <c r="BV238" s="19">
        <f t="shared" si="82"/>
        <v>495985</v>
      </c>
      <c r="BW238" s="19">
        <f t="shared" si="82"/>
        <v>495985</v>
      </c>
      <c r="BX238" s="19">
        <f t="shared" si="82"/>
        <v>495985</v>
      </c>
      <c r="BY238" s="19">
        <f t="shared" si="82"/>
        <v>680208</v>
      </c>
      <c r="BZ238" s="19">
        <f t="shared" si="82"/>
        <v>666037</v>
      </c>
      <c r="CA238" s="19">
        <f t="shared" si="82"/>
        <v>558810</v>
      </c>
      <c r="CB238" s="19">
        <f t="shared" si="80"/>
        <v>638640</v>
      </c>
      <c r="CC238" s="19">
        <f t="shared" si="80"/>
        <v>638640</v>
      </c>
      <c r="CD238" s="19">
        <f t="shared" si="80"/>
        <v>574776</v>
      </c>
      <c r="CE238" s="19">
        <f t="shared" si="80"/>
        <v>478980</v>
      </c>
      <c r="CF238" s="19">
        <f t="shared" si="80"/>
        <v>478980</v>
      </c>
      <c r="CG238" s="19">
        <f t="shared" si="80"/>
        <v>638640</v>
      </c>
      <c r="CH238" s="19">
        <f t="shared" si="80"/>
        <v>574776</v>
      </c>
      <c r="CI238" s="19">
        <f t="shared" si="80"/>
        <v>558810</v>
      </c>
      <c r="CJ238" s="19">
        <f t="shared" si="80"/>
        <v>638640</v>
      </c>
      <c r="CK238" s="19">
        <f t="shared" si="80"/>
        <v>638640</v>
      </c>
      <c r="CL238" s="19">
        <f t="shared" si="80"/>
        <v>718470</v>
      </c>
      <c r="CM238" s="19">
        <f t="shared" si="80"/>
        <v>638640</v>
      </c>
      <c r="CN238" s="19">
        <f t="shared" si="76"/>
        <v>798300</v>
      </c>
      <c r="CO238" s="19">
        <f t="shared" si="76"/>
        <v>638640</v>
      </c>
      <c r="CP238" s="19">
        <f t="shared" si="76"/>
        <v>558810</v>
      </c>
      <c r="CQ238" s="19">
        <f t="shared" si="76"/>
        <v>590742</v>
      </c>
      <c r="CR238" s="19">
        <f t="shared" si="76"/>
        <v>447048</v>
      </c>
      <c r="CS238" s="19">
        <f t="shared" si="76"/>
        <v>415116</v>
      </c>
      <c r="CT238" s="19">
        <f t="shared" si="76"/>
        <v>510912</v>
      </c>
      <c r="CU238" s="19">
        <f t="shared" si="76"/>
        <v>447048</v>
      </c>
      <c r="CV238" s="19">
        <f t="shared" si="76"/>
        <v>478980</v>
      </c>
      <c r="CW238" s="19">
        <f t="shared" si="76"/>
        <v>622674</v>
      </c>
      <c r="CX238" s="19">
        <f t="shared" si="76"/>
        <v>622674</v>
      </c>
      <c r="CY238" s="19">
        <f t="shared" si="76"/>
        <v>459954.60000000003</v>
      </c>
      <c r="CZ238" s="19">
        <f t="shared" si="76"/>
        <v>616434</v>
      </c>
      <c r="DA238" s="19">
        <f t="shared" si="76"/>
        <v>742882</v>
      </c>
      <c r="DB238" s="19">
        <f t="shared" si="76"/>
        <v>521598</v>
      </c>
      <c r="DC238" s="19">
        <f t="shared" si="76"/>
        <v>553210</v>
      </c>
      <c r="DD238" s="19">
        <f t="shared" si="81"/>
        <v>350893.2</v>
      </c>
      <c r="DE238" s="19">
        <f t="shared" si="81"/>
        <v>410956</v>
      </c>
      <c r="DF238" s="19">
        <f t="shared" si="81"/>
        <v>474180</v>
      </c>
      <c r="DG238" s="19">
        <f t="shared" si="81"/>
        <v>248154.2</v>
      </c>
      <c r="DH238" s="19">
        <f t="shared" si="81"/>
        <v>458374</v>
      </c>
      <c r="DI238" s="19">
        <f t="shared" si="81"/>
        <v>410956</v>
      </c>
      <c r="DJ238" s="19">
        <f t="shared" si="81"/>
        <v>774494</v>
      </c>
      <c r="DK238" s="19">
        <f t="shared" si="81"/>
        <v>586080</v>
      </c>
      <c r="DL238" s="19">
        <f t="shared" si="81"/>
        <v>574358.4</v>
      </c>
      <c r="DM238" s="19">
        <f t="shared" si="81"/>
        <v>641757.60000000009</v>
      </c>
      <c r="DN238" s="19">
        <f t="shared" si="81"/>
        <v>555310.80000000005</v>
      </c>
      <c r="DO238" s="19">
        <f t="shared" si="81"/>
        <v>451281.60000000003</v>
      </c>
      <c r="DP238" s="19">
        <f t="shared" si="81"/>
        <v>363369.60000000003</v>
      </c>
      <c r="DQ238"/>
      <c r="DR238" s="71" t="s">
        <v>101</v>
      </c>
      <c r="DU238" s="58">
        <v>25</v>
      </c>
      <c r="DW238" s="58">
        <v>412863</v>
      </c>
      <c r="DX238" s="59">
        <f t="shared" si="65"/>
        <v>521598</v>
      </c>
      <c r="DY238" s="59">
        <f t="shared" si="66"/>
        <v>108735</v>
      </c>
      <c r="EB238" s="23"/>
      <c r="EK238" s="59"/>
      <c r="EL238" s="59"/>
      <c r="EM238" s="59"/>
      <c r="EN238" s="59"/>
      <c r="EO238" s="59"/>
      <c r="EP238" s="59"/>
    </row>
    <row r="239" spans="1:146" s="58" customFormat="1" x14ac:dyDescent="0.5">
      <c r="A239">
        <v>90732</v>
      </c>
      <c r="B239" t="s">
        <v>306</v>
      </c>
      <c r="C239" s="38" t="s">
        <v>337</v>
      </c>
      <c r="D239" s="19">
        <f t="shared" ref="D239:BO242" si="83">+D37*D191</f>
        <v>0</v>
      </c>
      <c r="E239" s="19">
        <f t="shared" si="83"/>
        <v>0</v>
      </c>
      <c r="F239" s="19">
        <f t="shared" si="83"/>
        <v>0</v>
      </c>
      <c r="G239" s="19">
        <f t="shared" si="83"/>
        <v>0</v>
      </c>
      <c r="H239" s="19">
        <f t="shared" si="83"/>
        <v>0</v>
      </c>
      <c r="I239" s="19">
        <f t="shared" si="83"/>
        <v>0</v>
      </c>
      <c r="J239" s="19">
        <f t="shared" si="83"/>
        <v>0</v>
      </c>
      <c r="K239" s="19">
        <f t="shared" si="83"/>
        <v>0</v>
      </c>
      <c r="L239" s="19">
        <f t="shared" si="83"/>
        <v>0</v>
      </c>
      <c r="M239" s="19">
        <f t="shared" si="83"/>
        <v>0</v>
      </c>
      <c r="N239" s="19">
        <f t="shared" si="83"/>
        <v>0</v>
      </c>
      <c r="O239" s="19">
        <f t="shared" si="83"/>
        <v>0</v>
      </c>
      <c r="P239" s="19">
        <f t="shared" si="83"/>
        <v>0</v>
      </c>
      <c r="Q239" s="19">
        <f t="shared" si="83"/>
        <v>0</v>
      </c>
      <c r="R239" s="19">
        <f t="shared" si="83"/>
        <v>0</v>
      </c>
      <c r="S239" s="19">
        <f t="shared" si="83"/>
        <v>0</v>
      </c>
      <c r="T239" s="19">
        <f t="shared" si="83"/>
        <v>0</v>
      </c>
      <c r="U239" s="19">
        <f t="shared" si="83"/>
        <v>0</v>
      </c>
      <c r="V239" s="19">
        <f t="shared" si="83"/>
        <v>0</v>
      </c>
      <c r="W239" s="19">
        <f t="shared" si="83"/>
        <v>0</v>
      </c>
      <c r="X239" s="19">
        <f t="shared" si="83"/>
        <v>0</v>
      </c>
      <c r="Y239" s="19">
        <f t="shared" si="83"/>
        <v>0</v>
      </c>
      <c r="Z239" s="19">
        <f t="shared" si="83"/>
        <v>0</v>
      </c>
      <c r="AA239" s="19">
        <f t="shared" si="83"/>
        <v>0</v>
      </c>
      <c r="AB239" s="19">
        <f t="shared" si="83"/>
        <v>0</v>
      </c>
      <c r="AC239" s="19">
        <f t="shared" si="83"/>
        <v>0</v>
      </c>
      <c r="AD239" s="19">
        <f t="shared" si="83"/>
        <v>0</v>
      </c>
      <c r="AE239" s="19">
        <f t="shared" si="83"/>
        <v>0</v>
      </c>
      <c r="AF239" s="19">
        <f t="shared" si="83"/>
        <v>0</v>
      </c>
      <c r="AG239" s="19">
        <f t="shared" si="83"/>
        <v>1898.9999999999998</v>
      </c>
      <c r="AH239" s="19">
        <f t="shared" si="83"/>
        <v>1898.9999999999998</v>
      </c>
      <c r="AI239" s="19">
        <f t="shared" si="83"/>
        <v>189.89999999999998</v>
      </c>
      <c r="AJ239" s="19">
        <f t="shared" si="83"/>
        <v>1766.07</v>
      </c>
      <c r="AK239" s="19">
        <f t="shared" si="83"/>
        <v>1898.9999999999998</v>
      </c>
      <c r="AL239" s="19">
        <f t="shared" si="83"/>
        <v>1898.9999999999998</v>
      </c>
      <c r="AM239" s="19">
        <f t="shared" si="83"/>
        <v>0</v>
      </c>
      <c r="AN239" s="19">
        <f t="shared" si="83"/>
        <v>0</v>
      </c>
      <c r="AO239" s="19">
        <f t="shared" si="83"/>
        <v>0</v>
      </c>
      <c r="AP239" s="19">
        <f t="shared" si="83"/>
        <v>0</v>
      </c>
      <c r="AQ239" s="19">
        <f t="shared" si="83"/>
        <v>0</v>
      </c>
      <c r="AR239" s="19">
        <f t="shared" si="83"/>
        <v>0</v>
      </c>
      <c r="AS239" s="19">
        <f t="shared" si="83"/>
        <v>0</v>
      </c>
      <c r="AT239" s="19">
        <f t="shared" si="83"/>
        <v>2778</v>
      </c>
      <c r="AU239" s="19">
        <f t="shared" si="83"/>
        <v>4346</v>
      </c>
      <c r="AV239" s="19">
        <f t="shared" si="83"/>
        <v>4346</v>
      </c>
      <c r="AW239" s="19">
        <f t="shared" si="83"/>
        <v>4346</v>
      </c>
      <c r="AX239" s="19">
        <f t="shared" si="83"/>
        <v>4346</v>
      </c>
      <c r="AY239" s="19">
        <f t="shared" si="83"/>
        <v>4346</v>
      </c>
      <c r="AZ239" s="19">
        <f t="shared" si="83"/>
        <v>4346</v>
      </c>
      <c r="BA239" s="19">
        <f t="shared" si="83"/>
        <v>4346</v>
      </c>
      <c r="BB239" s="19">
        <f t="shared" si="83"/>
        <v>4346</v>
      </c>
      <c r="BC239" s="19">
        <f t="shared" si="83"/>
        <v>4346</v>
      </c>
      <c r="BD239" s="19">
        <f t="shared" si="83"/>
        <v>4346</v>
      </c>
      <c r="BE239" s="19">
        <f t="shared" si="83"/>
        <v>4346</v>
      </c>
      <c r="BF239" s="19">
        <f t="shared" si="83"/>
        <v>4346</v>
      </c>
      <c r="BG239" s="19">
        <f t="shared" si="83"/>
        <v>4346</v>
      </c>
      <c r="BH239" s="19">
        <f t="shared" si="83"/>
        <v>4346</v>
      </c>
      <c r="BI239" s="19">
        <f t="shared" si="83"/>
        <v>0</v>
      </c>
      <c r="BJ239" s="19">
        <f t="shared" si="83"/>
        <v>4346</v>
      </c>
      <c r="BK239" s="19">
        <f t="shared" si="83"/>
        <v>4346</v>
      </c>
      <c r="BL239" s="19">
        <f t="shared" si="83"/>
        <v>0</v>
      </c>
      <c r="BM239" s="19">
        <f t="shared" si="83"/>
        <v>4346</v>
      </c>
      <c r="BN239" s="19">
        <f t="shared" si="83"/>
        <v>0</v>
      </c>
      <c r="BO239" s="19">
        <f t="shared" si="83"/>
        <v>0</v>
      </c>
      <c r="BP239" s="19">
        <f t="shared" si="82"/>
        <v>0</v>
      </c>
      <c r="BQ239" s="19">
        <f t="shared" si="82"/>
        <v>5717</v>
      </c>
      <c r="BR239" s="19">
        <f t="shared" si="82"/>
        <v>5717</v>
      </c>
      <c r="BS239" s="19">
        <f t="shared" si="82"/>
        <v>5717</v>
      </c>
      <c r="BT239" s="19">
        <f t="shared" si="82"/>
        <v>5717</v>
      </c>
      <c r="BU239" s="19">
        <f t="shared" si="82"/>
        <v>5717</v>
      </c>
      <c r="BV239" s="19">
        <f t="shared" si="82"/>
        <v>5717</v>
      </c>
      <c r="BW239" s="19">
        <f t="shared" si="82"/>
        <v>5717</v>
      </c>
      <c r="BX239" s="19">
        <f t="shared" si="82"/>
        <v>5717</v>
      </c>
      <c r="BY239" s="19">
        <f t="shared" si="82"/>
        <v>5717</v>
      </c>
      <c r="BZ239" s="19">
        <f t="shared" si="82"/>
        <v>5717</v>
      </c>
      <c r="CA239" s="19">
        <f t="shared" si="82"/>
        <v>0</v>
      </c>
      <c r="CB239" s="19">
        <f t="shared" si="80"/>
        <v>0</v>
      </c>
      <c r="CC239" s="19">
        <f t="shared" si="80"/>
        <v>6484</v>
      </c>
      <c r="CD239" s="19">
        <f t="shared" si="80"/>
        <v>6484</v>
      </c>
      <c r="CE239" s="19">
        <f t="shared" si="80"/>
        <v>6484</v>
      </c>
      <c r="CF239" s="19">
        <f t="shared" si="80"/>
        <v>6484</v>
      </c>
      <c r="CG239" s="19">
        <f t="shared" si="80"/>
        <v>6484</v>
      </c>
      <c r="CH239" s="19">
        <f t="shared" si="80"/>
        <v>0</v>
      </c>
      <c r="CI239" s="19">
        <f t="shared" si="80"/>
        <v>6484</v>
      </c>
      <c r="CJ239" s="19">
        <f t="shared" si="80"/>
        <v>0</v>
      </c>
      <c r="CK239" s="19">
        <f t="shared" si="80"/>
        <v>0</v>
      </c>
      <c r="CL239" s="19">
        <f t="shared" si="80"/>
        <v>6484</v>
      </c>
      <c r="CM239" s="19">
        <f t="shared" si="80"/>
        <v>0</v>
      </c>
      <c r="CN239" s="19">
        <f t="shared" si="76"/>
        <v>6484</v>
      </c>
      <c r="CO239" s="19">
        <f t="shared" si="76"/>
        <v>0</v>
      </c>
      <c r="CP239" s="19">
        <f t="shared" si="76"/>
        <v>0</v>
      </c>
      <c r="CQ239" s="19">
        <f t="shared" si="76"/>
        <v>0</v>
      </c>
      <c r="CR239" s="19">
        <f t="shared" si="76"/>
        <v>0</v>
      </c>
      <c r="CS239" s="19">
        <f t="shared" si="76"/>
        <v>0</v>
      </c>
      <c r="CT239" s="19">
        <f t="shared" si="76"/>
        <v>0</v>
      </c>
      <c r="CU239" s="19">
        <f t="shared" si="76"/>
        <v>0</v>
      </c>
      <c r="CV239" s="19">
        <f t="shared" si="76"/>
        <v>0</v>
      </c>
      <c r="CW239" s="19">
        <f t="shared" si="76"/>
        <v>0</v>
      </c>
      <c r="CX239" s="19">
        <f t="shared" si="76"/>
        <v>0</v>
      </c>
      <c r="CY239" s="19">
        <f t="shared" si="76"/>
        <v>6419</v>
      </c>
      <c r="CZ239" s="19">
        <f t="shared" si="76"/>
        <v>0</v>
      </c>
      <c r="DA239" s="19">
        <f t="shared" si="76"/>
        <v>0</v>
      </c>
      <c r="DB239" s="19">
        <f t="shared" si="76"/>
        <v>0</v>
      </c>
      <c r="DC239" s="19">
        <f t="shared" si="76"/>
        <v>6419</v>
      </c>
      <c r="DD239" s="19">
        <f t="shared" si="81"/>
        <v>6419</v>
      </c>
      <c r="DE239" s="19">
        <f t="shared" si="81"/>
        <v>0</v>
      </c>
      <c r="DF239" s="19">
        <f t="shared" si="81"/>
        <v>0</v>
      </c>
      <c r="DG239" s="19">
        <f t="shared" si="81"/>
        <v>0</v>
      </c>
      <c r="DH239" s="19">
        <f t="shared" si="81"/>
        <v>0</v>
      </c>
      <c r="DI239" s="19">
        <f t="shared" si="81"/>
        <v>0</v>
      </c>
      <c r="DJ239" s="19">
        <f t="shared" si="81"/>
        <v>0</v>
      </c>
      <c r="DK239" s="19">
        <f t="shared" si="81"/>
        <v>0</v>
      </c>
      <c r="DL239" s="19">
        <f t="shared" si="81"/>
        <v>6278</v>
      </c>
      <c r="DM239" s="19">
        <f t="shared" si="81"/>
        <v>0</v>
      </c>
      <c r="DN239" s="19">
        <f t="shared" si="81"/>
        <v>0</v>
      </c>
      <c r="DO239" s="19">
        <f t="shared" si="81"/>
        <v>0</v>
      </c>
      <c r="DP239" s="19">
        <f t="shared" si="81"/>
        <v>0</v>
      </c>
      <c r="DQ239"/>
      <c r="DR239" s="71" t="s">
        <v>101</v>
      </c>
      <c r="DU239" s="58">
        <v>26</v>
      </c>
      <c r="DW239" s="58">
        <v>0</v>
      </c>
      <c r="DX239" s="59">
        <f t="shared" si="65"/>
        <v>0</v>
      </c>
      <c r="DY239" s="59">
        <f t="shared" si="66"/>
        <v>0</v>
      </c>
      <c r="EB239" s="23"/>
      <c r="EK239" s="59"/>
      <c r="EL239" s="59"/>
      <c r="EM239" s="59"/>
      <c r="EN239" s="59"/>
      <c r="EO239" s="59"/>
      <c r="EP239" s="59"/>
    </row>
    <row r="240" spans="1:146" s="58" customFormat="1" x14ac:dyDescent="0.5">
      <c r="A240">
        <v>90670</v>
      </c>
      <c r="B240" t="s">
        <v>51</v>
      </c>
      <c r="C240" s="38" t="s">
        <v>52</v>
      </c>
      <c r="D240" s="19">
        <f t="shared" si="83"/>
        <v>1113761</v>
      </c>
      <c r="E240" s="19">
        <f t="shared" si="83"/>
        <v>126830.2</v>
      </c>
      <c r="F240" s="19">
        <f t="shared" si="83"/>
        <v>1848097.2</v>
      </c>
      <c r="G240" s="19">
        <f t="shared" si="83"/>
        <v>2546196.2000000002</v>
      </c>
      <c r="H240" s="19">
        <f t="shared" si="83"/>
        <v>1567791.8</v>
      </c>
      <c r="I240" s="19">
        <f t="shared" si="83"/>
        <v>570203</v>
      </c>
      <c r="J240" s="19">
        <f t="shared" si="83"/>
        <v>535031.6</v>
      </c>
      <c r="K240" s="19">
        <f t="shared" si="83"/>
        <v>341056</v>
      </c>
      <c r="L240" s="19">
        <f t="shared" si="83"/>
        <v>682112</v>
      </c>
      <c r="M240" s="19">
        <f t="shared" si="83"/>
        <v>610703.4</v>
      </c>
      <c r="N240" s="19">
        <f t="shared" si="83"/>
        <v>1519830.8</v>
      </c>
      <c r="O240" s="19">
        <f t="shared" si="83"/>
        <v>1372750.4</v>
      </c>
      <c r="P240" s="19">
        <f t="shared" si="83"/>
        <v>528636.80000000005</v>
      </c>
      <c r="Q240" s="19">
        <f t="shared" si="83"/>
        <v>410122.5</v>
      </c>
      <c r="R240" s="19">
        <f t="shared" si="83"/>
        <v>406452.5</v>
      </c>
      <c r="S240" s="19">
        <f t="shared" si="83"/>
        <v>303692.5</v>
      </c>
      <c r="T240" s="19">
        <f t="shared" si="83"/>
        <v>317455</v>
      </c>
      <c r="U240" s="19">
        <f t="shared" si="83"/>
        <v>796390</v>
      </c>
      <c r="V240" s="19">
        <f t="shared" si="83"/>
        <v>726660</v>
      </c>
      <c r="W240" s="19">
        <f t="shared" si="83"/>
        <v>689042.5</v>
      </c>
      <c r="X240" s="19">
        <f t="shared" si="83"/>
        <v>840430</v>
      </c>
      <c r="Y240" s="19">
        <f t="shared" si="83"/>
        <v>447460.2</v>
      </c>
      <c r="Z240" s="19">
        <f t="shared" si="83"/>
        <v>408969</v>
      </c>
      <c r="AA240" s="19">
        <f t="shared" si="83"/>
        <v>550638</v>
      </c>
      <c r="AB240" s="19">
        <f t="shared" si="83"/>
        <v>334659.59999999998</v>
      </c>
      <c r="AC240" s="19">
        <f t="shared" si="83"/>
        <v>436768.2</v>
      </c>
      <c r="AD240" s="19">
        <f t="shared" si="83"/>
        <v>356043.6</v>
      </c>
      <c r="AE240" s="19">
        <f t="shared" si="83"/>
        <v>460290.60000000003</v>
      </c>
      <c r="AF240" s="19">
        <f t="shared" si="83"/>
        <v>453875.4</v>
      </c>
      <c r="AG240" s="19">
        <f t="shared" si="83"/>
        <v>513216</v>
      </c>
      <c r="AH240" s="19">
        <f t="shared" si="83"/>
        <v>518027.4</v>
      </c>
      <c r="AI240" s="19">
        <f t="shared" si="83"/>
        <v>473655.60000000003</v>
      </c>
      <c r="AJ240" s="19">
        <f t="shared" si="83"/>
        <v>460718.28</v>
      </c>
      <c r="AK240" s="19">
        <f t="shared" si="83"/>
        <v>622274.4</v>
      </c>
      <c r="AL240" s="19">
        <f t="shared" si="83"/>
        <v>435164.4</v>
      </c>
      <c r="AM240" s="19">
        <f t="shared" si="83"/>
        <v>656135.75</v>
      </c>
      <c r="AN240" s="19">
        <f t="shared" si="83"/>
        <v>785152.5</v>
      </c>
      <c r="AO240" s="19">
        <f t="shared" si="83"/>
        <v>644700</v>
      </c>
      <c r="AP240" s="19">
        <f t="shared" si="83"/>
        <v>456739.25</v>
      </c>
      <c r="AQ240" s="19">
        <f t="shared" si="83"/>
        <v>809712.5</v>
      </c>
      <c r="AR240" s="19">
        <f t="shared" si="83"/>
        <v>931745</v>
      </c>
      <c r="AS240" s="19">
        <f t="shared" si="83"/>
        <v>276300</v>
      </c>
      <c r="AT240" s="19">
        <f t="shared" si="83"/>
        <v>1361545</v>
      </c>
      <c r="AU240" s="19">
        <f t="shared" si="83"/>
        <v>1162982.1000000001</v>
      </c>
      <c r="AV240" s="19">
        <f t="shared" si="83"/>
        <v>1197152.8</v>
      </c>
      <c r="AW240" s="19">
        <f t="shared" si="83"/>
        <v>1060470</v>
      </c>
      <c r="AX240" s="19">
        <f t="shared" si="83"/>
        <v>1192439.6000000001</v>
      </c>
      <c r="AY240" s="19">
        <f t="shared" si="83"/>
        <v>1171230.2</v>
      </c>
      <c r="AZ240" s="19">
        <f t="shared" si="83"/>
        <v>1198331.1000000001</v>
      </c>
      <c r="BA240" s="19">
        <f t="shared" si="83"/>
        <v>1162982.1000000001</v>
      </c>
      <c r="BB240" s="19">
        <f t="shared" si="83"/>
        <v>1197152.8</v>
      </c>
      <c r="BC240" s="19">
        <f t="shared" si="83"/>
        <v>1177121.7</v>
      </c>
      <c r="BD240" s="19">
        <f t="shared" si="83"/>
        <v>1195974.5</v>
      </c>
      <c r="BE240" s="19">
        <f t="shared" si="83"/>
        <v>1351510.1</v>
      </c>
      <c r="BF240" s="19">
        <f t="shared" si="83"/>
        <v>1232501.8</v>
      </c>
      <c r="BG240" s="19">
        <f t="shared" si="83"/>
        <v>1131168</v>
      </c>
      <c r="BH240" s="19">
        <f t="shared" si="83"/>
        <v>1324409.2</v>
      </c>
      <c r="BI240" s="19">
        <f t="shared" si="83"/>
        <v>1305556.3999999999</v>
      </c>
      <c r="BJ240" s="19">
        <f t="shared" si="83"/>
        <v>1767450</v>
      </c>
      <c r="BK240" s="19">
        <f t="shared" si="83"/>
        <v>1649620</v>
      </c>
      <c r="BL240" s="19">
        <f t="shared" si="83"/>
        <v>1531790</v>
      </c>
      <c r="BM240" s="19">
        <f t="shared" si="83"/>
        <v>1531790</v>
      </c>
      <c r="BN240" s="19">
        <f t="shared" si="83"/>
        <v>1823759.9999999998</v>
      </c>
      <c r="BO240" s="19">
        <f t="shared" si="83"/>
        <v>0</v>
      </c>
      <c r="BP240" s="19">
        <f t="shared" si="82"/>
        <v>1823759.9999999998</v>
      </c>
      <c r="BQ240" s="19">
        <f t="shared" si="82"/>
        <v>1975739.9999999998</v>
      </c>
      <c r="BR240" s="19">
        <f t="shared" si="82"/>
        <v>1869353.9999999998</v>
      </c>
      <c r="BS240" s="19">
        <f t="shared" si="82"/>
        <v>1671780</v>
      </c>
      <c r="BT240" s="19">
        <f t="shared" si="82"/>
        <v>1367820</v>
      </c>
      <c r="BU240" s="19">
        <f t="shared" si="82"/>
        <v>1215840</v>
      </c>
      <c r="BV240" s="19">
        <f t="shared" si="82"/>
        <v>1975739.9999999998</v>
      </c>
      <c r="BW240" s="19">
        <f t="shared" si="82"/>
        <v>1519800</v>
      </c>
      <c r="BX240" s="19">
        <f t="shared" si="82"/>
        <v>1063860</v>
      </c>
      <c r="BY240" s="19">
        <f t="shared" si="82"/>
        <v>1519800</v>
      </c>
      <c r="BZ240" s="19">
        <f t="shared" si="82"/>
        <v>1519800</v>
      </c>
      <c r="CA240" s="19">
        <f t="shared" si="82"/>
        <v>1276560</v>
      </c>
      <c r="CB240" s="19">
        <f t="shared" si="80"/>
        <v>1653145.2</v>
      </c>
      <c r="CC240" s="19">
        <f t="shared" si="80"/>
        <v>1595700</v>
      </c>
      <c r="CD240" s="19">
        <f t="shared" si="80"/>
        <v>1595700</v>
      </c>
      <c r="CE240" s="19">
        <f t="shared" si="80"/>
        <v>1276560</v>
      </c>
      <c r="CF240" s="19">
        <f t="shared" si="80"/>
        <v>1276560</v>
      </c>
      <c r="CG240" s="19">
        <f t="shared" si="80"/>
        <v>2074410</v>
      </c>
      <c r="CH240" s="19">
        <f t="shared" si="80"/>
        <v>2074410</v>
      </c>
      <c r="CI240" s="19">
        <f t="shared" si="80"/>
        <v>1595700</v>
      </c>
      <c r="CJ240" s="19">
        <f t="shared" si="80"/>
        <v>1116990</v>
      </c>
      <c r="CK240" s="19">
        <f t="shared" si="80"/>
        <v>1595700</v>
      </c>
      <c r="CL240" s="19">
        <f t="shared" si="80"/>
        <v>1755270</v>
      </c>
      <c r="CM240" s="19">
        <f t="shared" si="80"/>
        <v>1595700</v>
      </c>
      <c r="CN240" s="19">
        <f t="shared" si="76"/>
        <v>1755270</v>
      </c>
      <c r="CO240" s="19">
        <f t="shared" si="76"/>
        <v>1755270</v>
      </c>
      <c r="CP240" s="19">
        <f t="shared" si="76"/>
        <v>1563786</v>
      </c>
      <c r="CQ240" s="19">
        <f t="shared" si="76"/>
        <v>1755270</v>
      </c>
      <c r="CR240" s="19">
        <f t="shared" si="76"/>
        <v>1436130</v>
      </c>
      <c r="CS240" s="19">
        <f t="shared" si="76"/>
        <v>1595700</v>
      </c>
      <c r="CT240" s="19">
        <f t="shared" si="76"/>
        <v>1675485</v>
      </c>
      <c r="CU240" s="19">
        <f t="shared" si="76"/>
        <v>1468044</v>
      </c>
      <c r="CV240" s="19">
        <f t="shared" si="76"/>
        <v>1531872</v>
      </c>
      <c r="CW240" s="19">
        <f t="shared" si="76"/>
        <v>1579743</v>
      </c>
      <c r="CX240" s="19">
        <f t="shared" si="76"/>
        <v>1755270</v>
      </c>
      <c r="CY240" s="19">
        <f t="shared" si="76"/>
        <v>1418570.6</v>
      </c>
      <c r="CZ240" s="19">
        <f t="shared" si="76"/>
        <v>1500715</v>
      </c>
      <c r="DA240" s="19">
        <f t="shared" si="76"/>
        <v>1658685</v>
      </c>
      <c r="DB240" s="19">
        <f t="shared" si="76"/>
        <v>1721873</v>
      </c>
      <c r="DC240" s="19">
        <f t="shared" si="76"/>
        <v>1500715</v>
      </c>
      <c r="DD240" s="19">
        <f t="shared" si="81"/>
        <v>1500715</v>
      </c>
      <c r="DE240" s="19">
        <f t="shared" si="81"/>
        <v>1548106</v>
      </c>
      <c r="DF240" s="19">
        <f t="shared" si="81"/>
        <v>1690279</v>
      </c>
      <c r="DG240" s="19">
        <f t="shared" si="81"/>
        <v>1437527</v>
      </c>
      <c r="DH240" s="19">
        <f t="shared" si="81"/>
        <v>1642888</v>
      </c>
      <c r="DI240" s="19">
        <f t="shared" si="81"/>
        <v>1263760</v>
      </c>
      <c r="DJ240" s="19">
        <f t="shared" si="81"/>
        <v>1737670</v>
      </c>
      <c r="DK240" s="19">
        <f t="shared" si="81"/>
        <v>1468215.8</v>
      </c>
      <c r="DL240" s="19">
        <f t="shared" si="81"/>
        <v>1591967.6</v>
      </c>
      <c r="DM240" s="19">
        <f t="shared" si="81"/>
        <v>1378075.6</v>
      </c>
      <c r="DN240" s="19">
        <f t="shared" si="81"/>
        <v>1466688</v>
      </c>
      <c r="DO240" s="19">
        <f t="shared" si="81"/>
        <v>1636273.8</v>
      </c>
      <c r="DP240" s="19">
        <f t="shared" si="81"/>
        <v>1194739.6000000001</v>
      </c>
      <c r="DQ240"/>
      <c r="DR240" s="71" t="s">
        <v>101</v>
      </c>
      <c r="DU240" s="58">
        <v>27</v>
      </c>
      <c r="DW240" s="58">
        <v>1436293</v>
      </c>
      <c r="DX240" s="59">
        <f t="shared" si="65"/>
        <v>1721873</v>
      </c>
      <c r="DY240" s="59">
        <f t="shared" si="66"/>
        <v>285580</v>
      </c>
      <c r="EB240" s="23"/>
      <c r="EK240" s="59"/>
      <c r="EL240" s="59"/>
      <c r="EM240" s="59"/>
      <c r="EN240" s="59"/>
      <c r="EO240" s="59"/>
      <c r="EP240" s="59"/>
    </row>
    <row r="241" spans="1:146" s="58" customFormat="1" x14ac:dyDescent="0.5">
      <c r="A241">
        <v>90680</v>
      </c>
      <c r="B241" t="s">
        <v>55</v>
      </c>
      <c r="C241" s="38" t="s">
        <v>127</v>
      </c>
      <c r="D241" s="19">
        <f t="shared" si="83"/>
        <v>319176</v>
      </c>
      <c r="E241" s="19">
        <f t="shared" si="83"/>
        <v>0</v>
      </c>
      <c r="F241" s="19">
        <f t="shared" si="83"/>
        <v>295306</v>
      </c>
      <c r="G241" s="19">
        <f t="shared" si="83"/>
        <v>261206</v>
      </c>
      <c r="H241" s="19">
        <f t="shared" si="83"/>
        <v>131626</v>
      </c>
      <c r="I241" s="19">
        <f t="shared" si="83"/>
        <v>242792</v>
      </c>
      <c r="J241" s="19">
        <f t="shared" si="83"/>
        <v>220286</v>
      </c>
      <c r="K241" s="19">
        <f t="shared" si="83"/>
        <v>187550</v>
      </c>
      <c r="L241" s="19">
        <f t="shared" si="83"/>
        <v>346456</v>
      </c>
      <c r="M241" s="19">
        <f t="shared" si="83"/>
        <v>268708</v>
      </c>
      <c r="N241" s="19">
        <f t="shared" si="83"/>
        <v>311674</v>
      </c>
      <c r="O241" s="19">
        <f t="shared" si="83"/>
        <v>286440</v>
      </c>
      <c r="P241" s="19">
        <f t="shared" si="83"/>
        <v>199144</v>
      </c>
      <c r="Q241" s="19">
        <f t="shared" si="83"/>
        <v>188784.2</v>
      </c>
      <c r="R241" s="19">
        <f t="shared" si="83"/>
        <v>156235.20000000001</v>
      </c>
      <c r="S241" s="19">
        <f t="shared" si="83"/>
        <v>147358.20000000001</v>
      </c>
      <c r="T241" s="19">
        <f t="shared" si="83"/>
        <v>145582.79999999999</v>
      </c>
      <c r="U241" s="19">
        <f t="shared" si="83"/>
        <v>266310</v>
      </c>
      <c r="V241" s="19">
        <f t="shared" si="83"/>
        <v>224292.2</v>
      </c>
      <c r="W241" s="19">
        <f t="shared" si="83"/>
        <v>287023</v>
      </c>
      <c r="X241" s="19">
        <f t="shared" si="83"/>
        <v>306552.40000000002</v>
      </c>
      <c r="Y241" s="19">
        <f t="shared" si="83"/>
        <v>149184.4</v>
      </c>
      <c r="Z241" s="19">
        <f t="shared" si="83"/>
        <v>166271.6</v>
      </c>
      <c r="AA241" s="19">
        <f t="shared" si="83"/>
        <v>180401.4</v>
      </c>
      <c r="AB241" s="19">
        <f t="shared" si="83"/>
        <v>147541.4</v>
      </c>
      <c r="AC241" s="19">
        <f t="shared" si="83"/>
        <v>167257.4</v>
      </c>
      <c r="AD241" s="19">
        <f t="shared" si="83"/>
        <v>139326.39999999999</v>
      </c>
      <c r="AE241" s="19">
        <f t="shared" si="83"/>
        <v>153127.6</v>
      </c>
      <c r="AF241" s="19">
        <f t="shared" si="83"/>
        <v>182044.4</v>
      </c>
      <c r="AG241" s="19">
        <f t="shared" si="83"/>
        <v>176458.19999999998</v>
      </c>
      <c r="AH241" s="19">
        <f t="shared" si="83"/>
        <v>163642.79999999999</v>
      </c>
      <c r="AI241" s="19">
        <f t="shared" si="83"/>
        <v>147212.79999999999</v>
      </c>
      <c r="AJ241" s="19">
        <f t="shared" si="83"/>
        <v>181617.22</v>
      </c>
      <c r="AK241" s="19">
        <f t="shared" si="83"/>
        <v>195517</v>
      </c>
      <c r="AL241" s="19">
        <f t="shared" si="83"/>
        <v>142283.79999999999</v>
      </c>
      <c r="AM241" s="19">
        <f t="shared" si="83"/>
        <v>277867.76</v>
      </c>
      <c r="AN241" s="19">
        <f t="shared" si="83"/>
        <v>270896.8</v>
      </c>
      <c r="AO241" s="19">
        <f t="shared" si="83"/>
        <v>221482.4</v>
      </c>
      <c r="AP241" s="19">
        <f t="shared" si="83"/>
        <v>150537.44</v>
      </c>
      <c r="AQ241" s="19">
        <f t="shared" si="83"/>
        <v>211334.8</v>
      </c>
      <c r="AR241" s="19">
        <f t="shared" si="83"/>
        <v>220600</v>
      </c>
      <c r="AS241" s="19">
        <f t="shared" si="83"/>
        <v>123536</v>
      </c>
      <c r="AT241" s="19">
        <f t="shared" si="83"/>
        <v>242660</v>
      </c>
      <c r="AU241" s="19">
        <f t="shared" si="83"/>
        <v>405273.59999999998</v>
      </c>
      <c r="AV241" s="19">
        <f t="shared" si="83"/>
        <v>415124</v>
      </c>
      <c r="AW241" s="19">
        <f t="shared" si="83"/>
        <v>404570</v>
      </c>
      <c r="AX241" s="19">
        <f t="shared" si="83"/>
        <v>413716.8</v>
      </c>
      <c r="AY241" s="19">
        <f t="shared" si="83"/>
        <v>405977.2</v>
      </c>
      <c r="AZ241" s="19">
        <f t="shared" si="83"/>
        <v>413013.2</v>
      </c>
      <c r="BA241" s="19">
        <f t="shared" si="83"/>
        <v>405273.59999999998</v>
      </c>
      <c r="BB241" s="19">
        <f t="shared" si="83"/>
        <v>415124</v>
      </c>
      <c r="BC241" s="19">
        <f t="shared" si="83"/>
        <v>405273.59999999998</v>
      </c>
      <c r="BD241" s="19">
        <f t="shared" si="83"/>
        <v>413716.8</v>
      </c>
      <c r="BE241" s="19">
        <f t="shared" si="83"/>
        <v>450304</v>
      </c>
      <c r="BF241" s="19">
        <f t="shared" si="83"/>
        <v>385572.8</v>
      </c>
      <c r="BG241" s="19">
        <f t="shared" si="83"/>
        <v>427085.2</v>
      </c>
      <c r="BH241" s="19">
        <f t="shared" si="83"/>
        <v>416531.20000000001</v>
      </c>
      <c r="BI241" s="19">
        <f t="shared" si="83"/>
        <v>388387.2</v>
      </c>
      <c r="BJ241" s="19">
        <f t="shared" si="83"/>
        <v>633240</v>
      </c>
      <c r="BK241" s="19">
        <f t="shared" si="83"/>
        <v>633240</v>
      </c>
      <c r="BL241" s="19">
        <f t="shared" si="83"/>
        <v>386980</v>
      </c>
      <c r="BM241" s="19">
        <f t="shared" si="83"/>
        <v>457340</v>
      </c>
      <c r="BN241" s="19">
        <f t="shared" si="83"/>
        <v>540475</v>
      </c>
      <c r="BO241" s="19">
        <f t="shared" si="83"/>
        <v>0</v>
      </c>
      <c r="BP241" s="19">
        <f t="shared" si="82"/>
        <v>540475</v>
      </c>
      <c r="BQ241" s="19">
        <f t="shared" si="82"/>
        <v>498900.00000000006</v>
      </c>
      <c r="BR241" s="19">
        <f t="shared" si="82"/>
        <v>623625</v>
      </c>
      <c r="BS241" s="19">
        <f t="shared" si="82"/>
        <v>582050</v>
      </c>
      <c r="BT241" s="19">
        <f t="shared" si="82"/>
        <v>498900.00000000006</v>
      </c>
      <c r="BU241" s="19">
        <f t="shared" si="82"/>
        <v>449010.00000000006</v>
      </c>
      <c r="BV241" s="19">
        <f t="shared" si="82"/>
        <v>582050</v>
      </c>
      <c r="BW241" s="19">
        <f t="shared" si="82"/>
        <v>540475</v>
      </c>
      <c r="BX241" s="19">
        <f t="shared" si="82"/>
        <v>540475</v>
      </c>
      <c r="BY241" s="19">
        <f t="shared" si="82"/>
        <v>540475</v>
      </c>
      <c r="BZ241" s="19">
        <f t="shared" si="82"/>
        <v>498900.00000000006</v>
      </c>
      <c r="CA241" s="19">
        <f t="shared" si="82"/>
        <v>469020</v>
      </c>
      <c r="CB241" s="19">
        <f t="shared" si="80"/>
        <v>523739</v>
      </c>
      <c r="CC241" s="19">
        <f t="shared" si="80"/>
        <v>390850</v>
      </c>
      <c r="CD241" s="19">
        <f t="shared" si="80"/>
        <v>603472.4</v>
      </c>
      <c r="CE241" s="19">
        <f t="shared" si="80"/>
        <v>563605.70000000007</v>
      </c>
      <c r="CF241" s="19">
        <f t="shared" si="80"/>
        <v>483090.60000000003</v>
      </c>
      <c r="CG241" s="19">
        <f t="shared" si="80"/>
        <v>414301</v>
      </c>
      <c r="CH241" s="19">
        <f t="shared" si="80"/>
        <v>563605.70000000007</v>
      </c>
      <c r="CI241" s="19">
        <f t="shared" si="80"/>
        <v>508105</v>
      </c>
      <c r="CJ241" s="19">
        <f t="shared" si="80"/>
        <v>547190</v>
      </c>
      <c r="CK241" s="19">
        <f t="shared" si="80"/>
        <v>547190</v>
      </c>
      <c r="CL241" s="19">
        <f t="shared" si="80"/>
        <v>522957.3</v>
      </c>
      <c r="CM241" s="19">
        <f t="shared" si="80"/>
        <v>469020</v>
      </c>
      <c r="CN241" s="19">
        <f t="shared" si="76"/>
        <v>562824</v>
      </c>
      <c r="CO241" s="19">
        <f t="shared" si="76"/>
        <v>539373</v>
      </c>
      <c r="CP241" s="19">
        <f t="shared" si="76"/>
        <v>492471</v>
      </c>
      <c r="CQ241" s="19">
        <f t="shared" si="76"/>
        <v>508105</v>
      </c>
      <c r="CR241" s="19">
        <f t="shared" si="76"/>
        <v>437752</v>
      </c>
      <c r="CS241" s="19">
        <f t="shared" si="76"/>
        <v>445569</v>
      </c>
      <c r="CT241" s="19">
        <f t="shared" si="76"/>
        <v>453386</v>
      </c>
      <c r="CU241" s="19">
        <f t="shared" si="76"/>
        <v>406484</v>
      </c>
      <c r="CV241" s="19">
        <f t="shared" si="76"/>
        <v>469020</v>
      </c>
      <c r="CW241" s="19">
        <f t="shared" si="76"/>
        <v>437752</v>
      </c>
      <c r="CX241" s="19">
        <f t="shared" si="76"/>
        <v>492471</v>
      </c>
      <c r="CY241" s="19">
        <f t="shared" si="76"/>
        <v>464340</v>
      </c>
      <c r="CZ241" s="19">
        <f t="shared" si="76"/>
        <v>386950</v>
      </c>
      <c r="DA241" s="19">
        <f t="shared" si="76"/>
        <v>464340</v>
      </c>
      <c r="DB241" s="19">
        <f t="shared" si="76"/>
        <v>479818</v>
      </c>
      <c r="DC241" s="19">
        <f t="shared" si="76"/>
        <v>472079</v>
      </c>
      <c r="DD241" s="19">
        <f t="shared" si="81"/>
        <v>448862</v>
      </c>
      <c r="DE241" s="19">
        <f t="shared" si="81"/>
        <v>482139.7</v>
      </c>
      <c r="DF241" s="19">
        <f t="shared" si="81"/>
        <v>503035</v>
      </c>
      <c r="DG241" s="19">
        <f t="shared" si="81"/>
        <v>340516</v>
      </c>
      <c r="DH241" s="19">
        <f t="shared" si="81"/>
        <v>495296</v>
      </c>
      <c r="DI241" s="19">
        <f t="shared" si="81"/>
        <v>386950</v>
      </c>
      <c r="DJ241" s="19">
        <f t="shared" si="81"/>
        <v>495296</v>
      </c>
      <c r="DK241" s="19">
        <f t="shared" si="81"/>
        <v>449591.99999999994</v>
      </c>
      <c r="DL241" s="19">
        <f t="shared" si="81"/>
        <v>514829.99999999994</v>
      </c>
      <c r="DM241" s="19">
        <f t="shared" si="81"/>
        <v>405575.99999999994</v>
      </c>
      <c r="DN241" s="19">
        <f t="shared" si="81"/>
        <v>511685.99999999994</v>
      </c>
      <c r="DO241" s="19">
        <f t="shared" si="81"/>
        <v>527406</v>
      </c>
      <c r="DP241" s="19">
        <f t="shared" si="81"/>
        <v>381996</v>
      </c>
      <c r="DQ241"/>
      <c r="DR241" s="71" t="s">
        <v>101</v>
      </c>
      <c r="DU241" s="58">
        <v>28</v>
      </c>
      <c r="DW241" s="58">
        <v>437037.99999999994</v>
      </c>
      <c r="DX241" s="59">
        <f t="shared" si="65"/>
        <v>479818</v>
      </c>
      <c r="DY241" s="59">
        <f t="shared" si="66"/>
        <v>42780.000000000058</v>
      </c>
      <c r="EB241" s="23"/>
      <c r="EK241" s="59"/>
      <c r="EL241" s="59"/>
      <c r="EM241" s="59"/>
      <c r="EN241" s="59"/>
      <c r="EO241" s="59"/>
      <c r="EP241" s="59"/>
    </row>
    <row r="242" spans="1:146" s="58" customFormat="1" x14ac:dyDescent="0.5">
      <c r="A242">
        <v>90680</v>
      </c>
      <c r="B242" t="s">
        <v>200</v>
      </c>
      <c r="C242" s="38" t="s">
        <v>128</v>
      </c>
      <c r="D242" s="19">
        <f t="shared" si="83"/>
        <v>0</v>
      </c>
      <c r="E242" s="19">
        <f t="shared" si="83"/>
        <v>0</v>
      </c>
      <c r="F242" s="19">
        <f t="shared" si="83"/>
        <v>0</v>
      </c>
      <c r="G242" s="19">
        <f t="shared" si="83"/>
        <v>0</v>
      </c>
      <c r="H242" s="19">
        <f t="shared" si="83"/>
        <v>0</v>
      </c>
      <c r="I242" s="19">
        <f t="shared" si="83"/>
        <v>0</v>
      </c>
      <c r="J242" s="19">
        <f t="shared" si="83"/>
        <v>0</v>
      </c>
      <c r="K242" s="19">
        <f t="shared" si="83"/>
        <v>0</v>
      </c>
      <c r="L242" s="19">
        <f t="shared" si="83"/>
        <v>0</v>
      </c>
      <c r="M242" s="19">
        <f t="shared" si="83"/>
        <v>0</v>
      </c>
      <c r="N242" s="19">
        <f t="shared" si="83"/>
        <v>0</v>
      </c>
      <c r="O242" s="19">
        <f t="shared" si="83"/>
        <v>0</v>
      </c>
      <c r="P242" s="19">
        <f t="shared" si="83"/>
        <v>0</v>
      </c>
      <c r="Q242" s="19">
        <f t="shared" si="83"/>
        <v>0</v>
      </c>
      <c r="R242" s="19">
        <f t="shared" si="83"/>
        <v>20121.2</v>
      </c>
      <c r="S242" s="19">
        <f t="shared" si="83"/>
        <v>22488.400000000001</v>
      </c>
      <c r="T242" s="19">
        <f t="shared" si="83"/>
        <v>22488.400000000001</v>
      </c>
      <c r="U242" s="19">
        <f t="shared" si="83"/>
        <v>28406.400000000001</v>
      </c>
      <c r="V242" s="19">
        <f t="shared" si="83"/>
        <v>18937.599999999999</v>
      </c>
      <c r="W242" s="19">
        <f t="shared" si="83"/>
        <v>40834.199999999997</v>
      </c>
      <c r="X242" s="19">
        <f t="shared" si="83"/>
        <v>44385</v>
      </c>
      <c r="Y242" s="19">
        <f t="shared" si="83"/>
        <v>17415.8</v>
      </c>
      <c r="Z242" s="19">
        <f t="shared" si="83"/>
        <v>15772.8</v>
      </c>
      <c r="AA242" s="19">
        <f t="shared" si="83"/>
        <v>19716</v>
      </c>
      <c r="AB242" s="19">
        <f t="shared" si="83"/>
        <v>30559.8</v>
      </c>
      <c r="AC242" s="19">
        <f t="shared" si="83"/>
        <v>30888.399999999998</v>
      </c>
      <c r="AD242" s="19">
        <f t="shared" si="83"/>
        <v>19716</v>
      </c>
      <c r="AE242" s="19">
        <f t="shared" si="83"/>
        <v>29902.6</v>
      </c>
      <c r="AF242" s="19">
        <f t="shared" si="83"/>
        <v>23987.8</v>
      </c>
      <c r="AG242" s="19">
        <f t="shared" si="83"/>
        <v>21030.400000000001</v>
      </c>
      <c r="AH242" s="19">
        <f t="shared" si="83"/>
        <v>21359</v>
      </c>
      <c r="AI242" s="19">
        <f t="shared" si="83"/>
        <v>17087.2</v>
      </c>
      <c r="AJ242" s="19">
        <f t="shared" si="83"/>
        <v>17612.96</v>
      </c>
      <c r="AK242" s="19">
        <f t="shared" si="83"/>
        <v>25959.399999999998</v>
      </c>
      <c r="AL242" s="19">
        <f t="shared" si="83"/>
        <v>16758.599999999999</v>
      </c>
      <c r="AM242" s="19">
        <f t="shared" si="83"/>
        <v>19412.8</v>
      </c>
      <c r="AN242" s="19">
        <f t="shared" si="83"/>
        <v>23383.599999999999</v>
      </c>
      <c r="AO242" s="19">
        <f t="shared" si="83"/>
        <v>22501.199999999997</v>
      </c>
      <c r="AP242" s="19">
        <f t="shared" si="83"/>
        <v>15309.64</v>
      </c>
      <c r="AQ242" s="19">
        <f t="shared" si="83"/>
        <v>26913.199999999997</v>
      </c>
      <c r="AR242" s="19">
        <f t="shared" si="83"/>
        <v>38825.599999999999</v>
      </c>
      <c r="AS242" s="19">
        <f t="shared" si="83"/>
        <v>15000.8</v>
      </c>
      <c r="AT242" s="19">
        <f t="shared" si="83"/>
        <v>33531.199999999997</v>
      </c>
      <c r="AU242" s="19">
        <f t="shared" si="83"/>
        <v>35180</v>
      </c>
      <c r="AV242" s="19">
        <f t="shared" si="83"/>
        <v>35180</v>
      </c>
      <c r="AW242" s="19">
        <f t="shared" si="83"/>
        <v>34476.400000000001</v>
      </c>
      <c r="AX242" s="19">
        <f t="shared" si="83"/>
        <v>31662</v>
      </c>
      <c r="AY242" s="19">
        <f t="shared" si="83"/>
        <v>35883.599999999999</v>
      </c>
      <c r="AZ242" s="19">
        <f t="shared" si="83"/>
        <v>31662</v>
      </c>
      <c r="BA242" s="19">
        <f t="shared" si="83"/>
        <v>35180</v>
      </c>
      <c r="BB242" s="19">
        <f t="shared" si="83"/>
        <v>32365.599999999999</v>
      </c>
      <c r="BC242" s="19">
        <f t="shared" si="83"/>
        <v>34476.400000000001</v>
      </c>
      <c r="BD242" s="19">
        <f t="shared" si="83"/>
        <v>70360</v>
      </c>
      <c r="BE242" s="19">
        <f t="shared" si="83"/>
        <v>58398.8</v>
      </c>
      <c r="BF242" s="19">
        <f t="shared" si="83"/>
        <v>36587.199999999997</v>
      </c>
      <c r="BG242" s="19">
        <f t="shared" si="83"/>
        <v>40808.800000000003</v>
      </c>
      <c r="BH242" s="19">
        <f t="shared" si="83"/>
        <v>44326.8</v>
      </c>
      <c r="BI242" s="19">
        <f t="shared" si="83"/>
        <v>33772.800000000003</v>
      </c>
      <c r="BJ242" s="19">
        <f t="shared" si="83"/>
        <v>42216</v>
      </c>
      <c r="BK242" s="19">
        <f t="shared" si="83"/>
        <v>49252</v>
      </c>
      <c r="BL242" s="19">
        <f t="shared" si="83"/>
        <v>51362.8</v>
      </c>
      <c r="BM242" s="19">
        <f t="shared" si="83"/>
        <v>35180</v>
      </c>
      <c r="BN242" s="19">
        <f t="shared" si="83"/>
        <v>51958.5</v>
      </c>
      <c r="BO242" s="19">
        <f t="shared" ref="BO242:CA244" si="84">+BO40*BO194</f>
        <v>0</v>
      </c>
      <c r="BP242" s="19">
        <f t="shared" si="84"/>
        <v>51958.5</v>
      </c>
      <c r="BQ242" s="19">
        <f t="shared" si="84"/>
        <v>51958.5</v>
      </c>
      <c r="BR242" s="19">
        <f t="shared" si="84"/>
        <v>57486</v>
      </c>
      <c r="BS242" s="19">
        <f t="shared" si="84"/>
        <v>66330</v>
      </c>
      <c r="BT242" s="19">
        <f t="shared" si="84"/>
        <v>77385</v>
      </c>
      <c r="BU242" s="19">
        <f t="shared" si="84"/>
        <v>66330</v>
      </c>
      <c r="BV242" s="19">
        <f t="shared" si="84"/>
        <v>77385</v>
      </c>
      <c r="BW242" s="19">
        <f t="shared" si="84"/>
        <v>88440</v>
      </c>
      <c r="BX242" s="19">
        <f t="shared" si="84"/>
        <v>88440</v>
      </c>
      <c r="BY242" s="19">
        <f t="shared" si="84"/>
        <v>55275</v>
      </c>
      <c r="BZ242" s="19">
        <f t="shared" si="84"/>
        <v>55275</v>
      </c>
      <c r="CA242" s="19">
        <f t="shared" si="84"/>
        <v>52665.599999999999</v>
      </c>
      <c r="CB242" s="19">
        <f t="shared" si="80"/>
        <v>52665.599999999999</v>
      </c>
      <c r="CC242" s="19">
        <f t="shared" si="80"/>
        <v>43888</v>
      </c>
      <c r="CD242" s="19">
        <f t="shared" si="80"/>
        <v>59248.800000000003</v>
      </c>
      <c r="CE242" s="19">
        <f t="shared" si="80"/>
        <v>60346</v>
      </c>
      <c r="CF242" s="19">
        <f t="shared" si="80"/>
        <v>65832</v>
      </c>
      <c r="CG242" s="19">
        <f t="shared" si="80"/>
        <v>68026.399999999994</v>
      </c>
      <c r="CH242" s="19">
        <f t="shared" si="80"/>
        <v>78998.399999999994</v>
      </c>
      <c r="CI242" s="19">
        <f t="shared" si="80"/>
        <v>54860</v>
      </c>
      <c r="CJ242" s="19">
        <f t="shared" si="80"/>
        <v>82290</v>
      </c>
      <c r="CK242" s="19">
        <f t="shared" si="80"/>
        <v>65832</v>
      </c>
      <c r="CL242" s="19">
        <f t="shared" si="80"/>
        <v>54860</v>
      </c>
      <c r="CM242" s="19">
        <f t="shared" si="80"/>
        <v>54860</v>
      </c>
      <c r="CN242" s="19">
        <f t="shared" si="76"/>
        <v>76804</v>
      </c>
      <c r="CO242" s="19">
        <f t="shared" si="76"/>
        <v>76804</v>
      </c>
      <c r="CP242" s="19">
        <f t="shared" si="76"/>
        <v>60346</v>
      </c>
      <c r="CQ242" s="19">
        <f t="shared" si="76"/>
        <v>65832</v>
      </c>
      <c r="CR242" s="19">
        <f t="shared" si="76"/>
        <v>43888</v>
      </c>
      <c r="CS242" s="19">
        <f t="shared" si="76"/>
        <v>43888</v>
      </c>
      <c r="CT242" s="19">
        <f t="shared" si="76"/>
        <v>38402</v>
      </c>
      <c r="CU242" s="19">
        <f t="shared" si="76"/>
        <v>43888</v>
      </c>
      <c r="CV242" s="19">
        <f t="shared" si="76"/>
        <v>32916</v>
      </c>
      <c r="CW242" s="19">
        <f t="shared" si="76"/>
        <v>43888</v>
      </c>
      <c r="CX242" s="19">
        <f t="shared" si="76"/>
        <v>87776</v>
      </c>
      <c r="CY242" s="19">
        <f t="shared" si="76"/>
        <v>82551.199999999997</v>
      </c>
      <c r="CZ242" s="19">
        <f t="shared" si="76"/>
        <v>47792.800000000003</v>
      </c>
      <c r="DA242" s="19">
        <f t="shared" si="76"/>
        <v>59741</v>
      </c>
      <c r="DB242" s="19">
        <f t="shared" si="76"/>
        <v>65172</v>
      </c>
      <c r="DC242" s="19">
        <f t="shared" si="76"/>
        <v>65172</v>
      </c>
      <c r="DD242" s="19">
        <f t="shared" si="81"/>
        <v>65172</v>
      </c>
      <c r="DE242" s="19">
        <f t="shared" si="81"/>
        <v>35844.6</v>
      </c>
      <c r="DF242" s="19">
        <f t="shared" si="81"/>
        <v>46706.6</v>
      </c>
      <c r="DG242" s="19">
        <f t="shared" si="81"/>
        <v>54310</v>
      </c>
      <c r="DH242" s="19">
        <f t="shared" si="81"/>
        <v>54310</v>
      </c>
      <c r="DI242" s="19">
        <f t="shared" si="81"/>
        <v>54310</v>
      </c>
      <c r="DJ242" s="19">
        <f t="shared" si="81"/>
        <v>43448</v>
      </c>
      <c r="DK242" s="19">
        <f t="shared" si="81"/>
        <v>65465.8</v>
      </c>
      <c r="DL242" s="19">
        <f t="shared" si="81"/>
        <v>54906.8</v>
      </c>
      <c r="DM242" s="19">
        <f t="shared" si="81"/>
        <v>49627.3</v>
      </c>
      <c r="DN242" s="19">
        <f t="shared" si="81"/>
        <v>34844.700000000004</v>
      </c>
      <c r="DO242" s="19">
        <f t="shared" si="81"/>
        <v>36956.5</v>
      </c>
      <c r="DP242" s="19">
        <f t="shared" si="81"/>
        <v>45403.700000000004</v>
      </c>
      <c r="DQ242"/>
      <c r="DR242" s="71"/>
      <c r="DU242" s="58">
        <v>29</v>
      </c>
      <c r="DW242" s="58">
        <v>55710</v>
      </c>
      <c r="DX242" s="59">
        <f t="shared" si="65"/>
        <v>65172</v>
      </c>
      <c r="DY242" s="59">
        <f t="shared" si="66"/>
        <v>9462</v>
      </c>
      <c r="EB242" s="23"/>
      <c r="EK242" s="59"/>
      <c r="EL242" s="59"/>
      <c r="EM242" s="59"/>
      <c r="EN242" s="59"/>
      <c r="EO242" s="59"/>
      <c r="EP242" s="59"/>
    </row>
    <row r="243" spans="1:146" s="58" customFormat="1" x14ac:dyDescent="0.5">
      <c r="A243">
        <v>90714</v>
      </c>
      <c r="B243" t="s">
        <v>203</v>
      </c>
      <c r="C243" s="38" t="s">
        <v>129</v>
      </c>
      <c r="D243" s="19">
        <f t="shared" ref="D243:BO244" si="85">+D41*D195</f>
        <v>0</v>
      </c>
      <c r="E243" s="19">
        <f t="shared" si="85"/>
        <v>0</v>
      </c>
      <c r="F243" s="19">
        <f t="shared" si="85"/>
        <v>0</v>
      </c>
      <c r="G243" s="19">
        <f t="shared" si="85"/>
        <v>0</v>
      </c>
      <c r="H243" s="19">
        <f t="shared" si="85"/>
        <v>0</v>
      </c>
      <c r="I243" s="19">
        <f t="shared" si="85"/>
        <v>0</v>
      </c>
      <c r="J243" s="19">
        <f t="shared" si="85"/>
        <v>0</v>
      </c>
      <c r="K243" s="19">
        <f t="shared" si="85"/>
        <v>0</v>
      </c>
      <c r="L243" s="19">
        <f t="shared" si="85"/>
        <v>0</v>
      </c>
      <c r="M243" s="19">
        <f t="shared" si="85"/>
        <v>0</v>
      </c>
      <c r="N243" s="19">
        <f t="shared" si="85"/>
        <v>0</v>
      </c>
      <c r="O243" s="19">
        <f t="shared" si="85"/>
        <v>0</v>
      </c>
      <c r="P243" s="19">
        <f t="shared" si="85"/>
        <v>0</v>
      </c>
      <c r="Q243" s="19">
        <f t="shared" si="85"/>
        <v>0</v>
      </c>
      <c r="R243" s="19">
        <f t="shared" si="85"/>
        <v>3300</v>
      </c>
      <c r="S243" s="19">
        <f t="shared" si="85"/>
        <v>3135</v>
      </c>
      <c r="T243" s="19">
        <f t="shared" si="85"/>
        <v>3135</v>
      </c>
      <c r="U243" s="19">
        <f t="shared" si="85"/>
        <v>3960</v>
      </c>
      <c r="V243" s="19">
        <f t="shared" si="85"/>
        <v>1155</v>
      </c>
      <c r="W243" s="19">
        <f t="shared" si="85"/>
        <v>990</v>
      </c>
      <c r="X243" s="19">
        <f t="shared" si="85"/>
        <v>346.5</v>
      </c>
      <c r="Y243" s="19">
        <f t="shared" si="85"/>
        <v>272.10000000000002</v>
      </c>
      <c r="Z243" s="19">
        <f t="shared" si="85"/>
        <v>272.10000000000002</v>
      </c>
      <c r="AA243" s="19">
        <f t="shared" si="85"/>
        <v>0</v>
      </c>
      <c r="AB243" s="19">
        <f t="shared" si="85"/>
        <v>0</v>
      </c>
      <c r="AC243" s="19">
        <f t="shared" si="85"/>
        <v>0</v>
      </c>
      <c r="AD243" s="19">
        <f t="shared" si="85"/>
        <v>90.7</v>
      </c>
      <c r="AE243" s="19">
        <f t="shared" si="85"/>
        <v>725.6</v>
      </c>
      <c r="AF243" s="19">
        <f t="shared" si="85"/>
        <v>907</v>
      </c>
      <c r="AG243" s="19">
        <f t="shared" si="85"/>
        <v>1269.8</v>
      </c>
      <c r="AH243" s="19">
        <f t="shared" si="85"/>
        <v>997.7</v>
      </c>
      <c r="AI243" s="19">
        <f t="shared" si="85"/>
        <v>272.10000000000002</v>
      </c>
      <c r="AJ243" s="19">
        <f t="shared" si="85"/>
        <v>272.10000000000002</v>
      </c>
      <c r="AK243" s="19">
        <f t="shared" si="85"/>
        <v>907</v>
      </c>
      <c r="AL243" s="19">
        <f t="shared" si="85"/>
        <v>907</v>
      </c>
      <c r="AM243" s="19">
        <f t="shared" si="85"/>
        <v>1701.36</v>
      </c>
      <c r="AN243" s="19">
        <f t="shared" si="85"/>
        <v>2376.9</v>
      </c>
      <c r="AO243" s="19">
        <f t="shared" si="85"/>
        <v>3252.6</v>
      </c>
      <c r="AP243" s="19">
        <f t="shared" si="85"/>
        <v>3903.12</v>
      </c>
      <c r="AQ243" s="19">
        <f t="shared" si="85"/>
        <v>2376.9</v>
      </c>
      <c r="AR243" s="19">
        <f t="shared" si="85"/>
        <v>5004</v>
      </c>
      <c r="AS243" s="19">
        <f t="shared" si="85"/>
        <v>0</v>
      </c>
      <c r="AT243" s="19">
        <f t="shared" si="85"/>
        <v>1251</v>
      </c>
      <c r="AU243" s="19">
        <f t="shared" si="85"/>
        <v>1932.9999999999998</v>
      </c>
      <c r="AV243" s="19">
        <f t="shared" si="85"/>
        <v>1932.9999999999998</v>
      </c>
      <c r="AW243" s="19">
        <f t="shared" si="85"/>
        <v>1932.9999999999998</v>
      </c>
      <c r="AX243" s="19">
        <f t="shared" si="85"/>
        <v>1932.9999999999998</v>
      </c>
      <c r="AY243" s="19">
        <f t="shared" si="85"/>
        <v>1932.9999999999998</v>
      </c>
      <c r="AZ243" s="19">
        <f t="shared" si="85"/>
        <v>1932.9999999999998</v>
      </c>
      <c r="BA243" s="19">
        <f t="shared" si="85"/>
        <v>1932.9999999999998</v>
      </c>
      <c r="BB243" s="19">
        <f t="shared" si="85"/>
        <v>1932.9999999999998</v>
      </c>
      <c r="BC243" s="19">
        <f t="shared" si="85"/>
        <v>1932.9999999999998</v>
      </c>
      <c r="BD243" s="19">
        <f t="shared" si="85"/>
        <v>5798.9999999999991</v>
      </c>
      <c r="BE243" s="19">
        <f t="shared" si="85"/>
        <v>1932.9999999999998</v>
      </c>
      <c r="BF243" s="19">
        <f t="shared" si="85"/>
        <v>3672.7</v>
      </c>
      <c r="BG243" s="19">
        <f t="shared" si="85"/>
        <v>2706.2</v>
      </c>
      <c r="BH243" s="19">
        <f t="shared" si="85"/>
        <v>1932.9999999999998</v>
      </c>
      <c r="BI243" s="19">
        <f t="shared" si="85"/>
        <v>1932.9999999999998</v>
      </c>
      <c r="BJ243" s="19">
        <f t="shared" si="85"/>
        <v>1932.9999999999998</v>
      </c>
      <c r="BK243" s="19">
        <f t="shared" si="85"/>
        <v>1932.9999999999998</v>
      </c>
      <c r="BL243" s="19">
        <f t="shared" si="85"/>
        <v>1932.9999999999998</v>
      </c>
      <c r="BM243" s="19">
        <f t="shared" si="85"/>
        <v>1932.9999999999998</v>
      </c>
      <c r="BN243" s="19">
        <f t="shared" si="85"/>
        <v>0</v>
      </c>
      <c r="BO243" s="19">
        <f t="shared" si="85"/>
        <v>0</v>
      </c>
      <c r="BP243" s="19">
        <f t="shared" si="84"/>
        <v>0</v>
      </c>
      <c r="BQ243" s="19">
        <f t="shared" si="84"/>
        <v>2447</v>
      </c>
      <c r="BR243" s="19">
        <f t="shared" si="84"/>
        <v>2447</v>
      </c>
      <c r="BS243" s="19">
        <f t="shared" si="84"/>
        <v>2447</v>
      </c>
      <c r="BT243" s="19">
        <f t="shared" si="84"/>
        <v>2447</v>
      </c>
      <c r="BU243" s="19">
        <f t="shared" si="84"/>
        <v>2447</v>
      </c>
      <c r="BV243" s="19">
        <f t="shared" si="84"/>
        <v>2447</v>
      </c>
      <c r="BW243" s="19">
        <f t="shared" si="84"/>
        <v>0</v>
      </c>
      <c r="BX243" s="19">
        <f t="shared" si="84"/>
        <v>2447</v>
      </c>
      <c r="BY243" s="19">
        <f t="shared" si="84"/>
        <v>0</v>
      </c>
      <c r="BZ243" s="19">
        <f t="shared" si="84"/>
        <v>0</v>
      </c>
      <c r="CA243" s="19">
        <f t="shared" si="84"/>
        <v>0</v>
      </c>
      <c r="CB243" s="19">
        <f t="shared" si="80"/>
        <v>0</v>
      </c>
      <c r="CC243" s="19">
        <f t="shared" si="80"/>
        <v>0</v>
      </c>
      <c r="CD243" s="19">
        <f t="shared" si="80"/>
        <v>0</v>
      </c>
      <c r="CE243" s="19">
        <f t="shared" si="80"/>
        <v>0</v>
      </c>
      <c r="CF243" s="19">
        <f t="shared" si="80"/>
        <v>0</v>
      </c>
      <c r="CG243" s="19">
        <f t="shared" si="80"/>
        <v>0</v>
      </c>
      <c r="CH243" s="19">
        <f t="shared" si="80"/>
        <v>0</v>
      </c>
      <c r="CI243" s="19">
        <f t="shared" si="80"/>
        <v>0</v>
      </c>
      <c r="CJ243" s="19">
        <f t="shared" si="80"/>
        <v>0</v>
      </c>
      <c r="CK243" s="19">
        <f t="shared" si="80"/>
        <v>0</v>
      </c>
      <c r="CL243" s="19">
        <f t="shared" si="80"/>
        <v>0</v>
      </c>
      <c r="CM243" s="19">
        <f t="shared" si="80"/>
        <v>0</v>
      </c>
      <c r="CN243" s="19">
        <f t="shared" si="76"/>
        <v>0</v>
      </c>
      <c r="CO243" s="19">
        <f t="shared" si="76"/>
        <v>0</v>
      </c>
      <c r="CP243" s="19">
        <f t="shared" si="76"/>
        <v>2560</v>
      </c>
      <c r="CQ243" s="19">
        <f t="shared" si="76"/>
        <v>5120</v>
      </c>
      <c r="CR243" s="19">
        <f t="shared" si="76"/>
        <v>3072</v>
      </c>
      <c r="CS243" s="19">
        <f t="shared" si="76"/>
        <v>2560</v>
      </c>
      <c r="CT243" s="19">
        <f t="shared" si="76"/>
        <v>2560</v>
      </c>
      <c r="CU243" s="19">
        <f t="shared" si="76"/>
        <v>0</v>
      </c>
      <c r="CV243" s="19">
        <f t="shared" si="76"/>
        <v>0</v>
      </c>
      <c r="CW243" s="19">
        <f t="shared" si="76"/>
        <v>0</v>
      </c>
      <c r="CX243" s="19">
        <f t="shared" si="76"/>
        <v>2560</v>
      </c>
      <c r="CY243" s="19">
        <f t="shared" si="76"/>
        <v>0</v>
      </c>
      <c r="CZ243" s="19">
        <f t="shared" si="76"/>
        <v>2534</v>
      </c>
      <c r="DA243" s="19">
        <f t="shared" si="76"/>
        <v>2534</v>
      </c>
      <c r="DB243" s="19">
        <f t="shared" si="76"/>
        <v>2534</v>
      </c>
      <c r="DC243" s="19">
        <f t="shared" si="76"/>
        <v>2534</v>
      </c>
      <c r="DD243" s="19">
        <f t="shared" si="81"/>
        <v>2534</v>
      </c>
      <c r="DE243" s="19">
        <f t="shared" si="81"/>
        <v>0</v>
      </c>
      <c r="DF243" s="19">
        <f t="shared" si="81"/>
        <v>0</v>
      </c>
      <c r="DG243" s="19">
        <f t="shared" si="81"/>
        <v>0</v>
      </c>
      <c r="DH243" s="19">
        <f t="shared" si="81"/>
        <v>0</v>
      </c>
      <c r="DI243" s="19">
        <f t="shared" si="81"/>
        <v>2534</v>
      </c>
      <c r="DJ243" s="19">
        <f t="shared" si="81"/>
        <v>0</v>
      </c>
      <c r="DK243" s="19">
        <f t="shared" si="81"/>
        <v>2298</v>
      </c>
      <c r="DL243" s="19">
        <f t="shared" si="81"/>
        <v>0</v>
      </c>
      <c r="DM243" s="19">
        <f t="shared" si="81"/>
        <v>2298</v>
      </c>
      <c r="DN243" s="19">
        <f t="shared" si="81"/>
        <v>0</v>
      </c>
      <c r="DO243" s="19">
        <f t="shared" si="81"/>
        <v>2298</v>
      </c>
      <c r="DP243" s="19">
        <f t="shared" si="81"/>
        <v>0</v>
      </c>
      <c r="DQ243"/>
      <c r="DR243" s="71" t="s">
        <v>101</v>
      </c>
      <c r="DU243" s="58">
        <v>30</v>
      </c>
      <c r="DW243" s="58">
        <v>2005</v>
      </c>
      <c r="DX243" s="59">
        <f t="shared" si="65"/>
        <v>2534</v>
      </c>
      <c r="DY243" s="59">
        <f t="shared" si="66"/>
        <v>529</v>
      </c>
      <c r="EB243" s="23"/>
      <c r="EK243" s="59"/>
      <c r="EL243" s="59"/>
      <c r="EM243" s="59"/>
      <c r="EN243" s="59"/>
      <c r="EO243" s="59"/>
      <c r="EP243" s="59"/>
    </row>
    <row r="244" spans="1:146" s="58" customFormat="1" x14ac:dyDescent="0.5">
      <c r="A244">
        <v>90714</v>
      </c>
      <c r="B244" t="s">
        <v>130</v>
      </c>
      <c r="C244" s="38" t="s">
        <v>131</v>
      </c>
      <c r="D244" s="19">
        <f t="shared" si="85"/>
        <v>11078</v>
      </c>
      <c r="E244" s="19">
        <f t="shared" si="85"/>
        <v>1528</v>
      </c>
      <c r="F244" s="19">
        <f t="shared" si="85"/>
        <v>8595</v>
      </c>
      <c r="G244" s="19">
        <f t="shared" si="85"/>
        <v>7067.0000000000009</v>
      </c>
      <c r="H244" s="19">
        <f t="shared" si="85"/>
        <v>12606.000000000002</v>
      </c>
      <c r="I244" s="19">
        <f t="shared" si="85"/>
        <v>0</v>
      </c>
      <c r="J244" s="19">
        <f t="shared" si="85"/>
        <v>9359</v>
      </c>
      <c r="K244" s="19">
        <f t="shared" si="85"/>
        <v>3056</v>
      </c>
      <c r="L244" s="19">
        <f t="shared" si="85"/>
        <v>0</v>
      </c>
      <c r="M244" s="19">
        <f t="shared" si="85"/>
        <v>4202</v>
      </c>
      <c r="N244" s="19">
        <f t="shared" si="85"/>
        <v>6494.0000000000009</v>
      </c>
      <c r="O244" s="19">
        <f t="shared" si="85"/>
        <v>6494.0000000000009</v>
      </c>
      <c r="P244" s="19">
        <f t="shared" si="85"/>
        <v>3820.0000000000005</v>
      </c>
      <c r="Q244" s="19">
        <f t="shared" si="85"/>
        <v>2805</v>
      </c>
      <c r="R244" s="19">
        <f t="shared" si="85"/>
        <v>2475</v>
      </c>
      <c r="S244" s="19">
        <f t="shared" si="85"/>
        <v>1485</v>
      </c>
      <c r="T244" s="19">
        <f t="shared" si="85"/>
        <v>3630</v>
      </c>
      <c r="U244" s="19">
        <f t="shared" si="85"/>
        <v>5280</v>
      </c>
      <c r="V244" s="19">
        <f t="shared" si="85"/>
        <v>3300</v>
      </c>
      <c r="W244" s="19">
        <f t="shared" si="85"/>
        <v>1815</v>
      </c>
      <c r="X244" s="19">
        <f t="shared" si="85"/>
        <v>1485</v>
      </c>
      <c r="Y244" s="19">
        <f t="shared" si="85"/>
        <v>725.6</v>
      </c>
      <c r="Z244" s="19">
        <f t="shared" si="85"/>
        <v>816.30000000000007</v>
      </c>
      <c r="AA244" s="19">
        <f t="shared" si="85"/>
        <v>544.20000000000005</v>
      </c>
      <c r="AB244" s="19">
        <f t="shared" si="85"/>
        <v>997.7</v>
      </c>
      <c r="AC244" s="19">
        <f t="shared" si="85"/>
        <v>1088.4000000000001</v>
      </c>
      <c r="AD244" s="19">
        <f t="shared" si="85"/>
        <v>362.8</v>
      </c>
      <c r="AE244" s="19">
        <f t="shared" si="85"/>
        <v>544.20000000000005</v>
      </c>
      <c r="AF244" s="19">
        <f t="shared" si="85"/>
        <v>907</v>
      </c>
      <c r="AG244" s="19">
        <f t="shared" si="85"/>
        <v>2448.9</v>
      </c>
      <c r="AH244" s="19">
        <f t="shared" si="85"/>
        <v>1088.4000000000001</v>
      </c>
      <c r="AI244" s="19">
        <f t="shared" si="85"/>
        <v>544.20000000000005</v>
      </c>
      <c r="AJ244" s="19">
        <f t="shared" si="85"/>
        <v>2603.09</v>
      </c>
      <c r="AK244" s="19">
        <f t="shared" si="85"/>
        <v>0</v>
      </c>
      <c r="AL244" s="19">
        <f t="shared" si="85"/>
        <v>0</v>
      </c>
      <c r="AM244" s="19">
        <f t="shared" si="85"/>
        <v>0</v>
      </c>
      <c r="AN244" s="19">
        <f t="shared" si="85"/>
        <v>0</v>
      </c>
      <c r="AO244" s="19">
        <f t="shared" si="85"/>
        <v>0</v>
      </c>
      <c r="AP244" s="19">
        <f t="shared" si="85"/>
        <v>0</v>
      </c>
      <c r="AQ244" s="19">
        <f t="shared" si="85"/>
        <v>0</v>
      </c>
      <c r="AR244" s="19">
        <f t="shared" si="85"/>
        <v>0</v>
      </c>
      <c r="AS244" s="19">
        <f t="shared" si="85"/>
        <v>0</v>
      </c>
      <c r="AT244" s="19">
        <f t="shared" si="85"/>
        <v>0</v>
      </c>
      <c r="AU244" s="19">
        <f t="shared" si="85"/>
        <v>0</v>
      </c>
      <c r="AV244" s="19">
        <f t="shared" si="85"/>
        <v>0</v>
      </c>
      <c r="AW244" s="19">
        <f t="shared" si="85"/>
        <v>0</v>
      </c>
      <c r="AX244" s="19">
        <f t="shared" si="85"/>
        <v>0</v>
      </c>
      <c r="AY244" s="19">
        <f t="shared" si="85"/>
        <v>0</v>
      </c>
      <c r="AZ244" s="19">
        <f t="shared" si="85"/>
        <v>0</v>
      </c>
      <c r="BA244" s="19">
        <f t="shared" si="85"/>
        <v>0</v>
      </c>
      <c r="BB244" s="19">
        <f t="shared" si="85"/>
        <v>0</v>
      </c>
      <c r="BC244" s="19">
        <f t="shared" si="85"/>
        <v>0</v>
      </c>
      <c r="BD244" s="19">
        <f t="shared" si="85"/>
        <v>0</v>
      </c>
      <c r="BE244" s="19">
        <f t="shared" si="85"/>
        <v>0</v>
      </c>
      <c r="BF244" s="19">
        <f t="shared" si="85"/>
        <v>0</v>
      </c>
      <c r="BG244" s="19">
        <f t="shared" si="85"/>
        <v>0</v>
      </c>
      <c r="BH244" s="19">
        <f t="shared" si="85"/>
        <v>0</v>
      </c>
      <c r="BI244" s="19">
        <f t="shared" si="85"/>
        <v>0</v>
      </c>
      <c r="BJ244" s="19">
        <f t="shared" si="85"/>
        <v>0</v>
      </c>
      <c r="BK244" s="19">
        <f t="shared" si="85"/>
        <v>0</v>
      </c>
      <c r="BL244" s="19">
        <f t="shared" si="85"/>
        <v>0</v>
      </c>
      <c r="BM244" s="19">
        <f t="shared" si="85"/>
        <v>0</v>
      </c>
      <c r="BN244" s="19">
        <f t="shared" si="85"/>
        <v>0</v>
      </c>
      <c r="BO244" s="19">
        <f t="shared" si="85"/>
        <v>0</v>
      </c>
      <c r="BP244" s="19">
        <f t="shared" si="84"/>
        <v>0</v>
      </c>
      <c r="BQ244" s="19">
        <f t="shared" si="84"/>
        <v>0</v>
      </c>
      <c r="BR244" s="19">
        <f t="shared" si="84"/>
        <v>0</v>
      </c>
      <c r="BS244" s="19">
        <f t="shared" si="84"/>
        <v>0</v>
      </c>
      <c r="BT244" s="19">
        <f t="shared" si="84"/>
        <v>0</v>
      </c>
      <c r="BU244" s="19">
        <f t="shared" si="84"/>
        <v>0</v>
      </c>
      <c r="BV244" s="19">
        <f t="shared" si="84"/>
        <v>0</v>
      </c>
      <c r="BW244" s="19">
        <f t="shared" si="84"/>
        <v>0</v>
      </c>
      <c r="BX244" s="19">
        <f t="shared" si="84"/>
        <v>0</v>
      </c>
      <c r="BY244" s="19">
        <f t="shared" si="84"/>
        <v>0</v>
      </c>
      <c r="BZ244" s="19">
        <f t="shared" si="84"/>
        <v>0</v>
      </c>
      <c r="CA244" s="19">
        <f t="shared" si="84"/>
        <v>0</v>
      </c>
      <c r="CB244" s="19">
        <f t="shared" si="80"/>
        <v>0</v>
      </c>
      <c r="CC244" s="19">
        <f t="shared" si="80"/>
        <v>0</v>
      </c>
      <c r="CD244" s="19">
        <f t="shared" si="80"/>
        <v>0</v>
      </c>
      <c r="CE244" s="19">
        <f t="shared" si="80"/>
        <v>0</v>
      </c>
      <c r="CF244" s="19">
        <f t="shared" si="80"/>
        <v>0</v>
      </c>
      <c r="CG244" s="19">
        <f t="shared" si="80"/>
        <v>0</v>
      </c>
      <c r="CH244" s="19">
        <f t="shared" si="80"/>
        <v>0</v>
      </c>
      <c r="CI244" s="19">
        <f t="shared" si="80"/>
        <v>0</v>
      </c>
      <c r="CJ244" s="19">
        <f t="shared" si="80"/>
        <v>0</v>
      </c>
      <c r="CK244" s="19">
        <f t="shared" si="80"/>
        <v>0</v>
      </c>
      <c r="CL244" s="19">
        <f t="shared" si="80"/>
        <v>0</v>
      </c>
      <c r="CM244" s="19">
        <f t="shared" si="80"/>
        <v>0</v>
      </c>
      <c r="CN244" s="19">
        <f t="shared" si="76"/>
        <v>0</v>
      </c>
      <c r="CO244" s="19">
        <f t="shared" si="76"/>
        <v>0</v>
      </c>
      <c r="CP244" s="19">
        <f t="shared" si="76"/>
        <v>0</v>
      </c>
      <c r="CQ244" s="19">
        <f t="shared" si="76"/>
        <v>0</v>
      </c>
      <c r="CR244" s="19">
        <f t="shared" si="76"/>
        <v>0</v>
      </c>
      <c r="CS244" s="19">
        <f t="shared" si="76"/>
        <v>0</v>
      </c>
      <c r="CT244" s="19">
        <f t="shared" si="76"/>
        <v>0</v>
      </c>
      <c r="CU244" s="19">
        <f t="shared" si="76"/>
        <v>0</v>
      </c>
      <c r="CV244" s="19">
        <f t="shared" si="76"/>
        <v>0</v>
      </c>
      <c r="CW244" s="19">
        <f t="shared" si="76"/>
        <v>0</v>
      </c>
      <c r="CX244" s="19">
        <f t="shared" si="76"/>
        <v>0</v>
      </c>
      <c r="CY244" s="19">
        <f t="shared" si="76"/>
        <v>0</v>
      </c>
      <c r="CZ244" s="19">
        <f t="shared" si="76"/>
        <v>0</v>
      </c>
      <c r="DA244" s="19">
        <f t="shared" si="76"/>
        <v>0</v>
      </c>
      <c r="DB244" s="19">
        <f t="shared" si="76"/>
        <v>0</v>
      </c>
      <c r="DC244" s="19">
        <f t="shared" si="76"/>
        <v>0</v>
      </c>
      <c r="DD244" s="19">
        <f t="shared" si="81"/>
        <v>0</v>
      </c>
      <c r="DE244" s="19">
        <f t="shared" si="81"/>
        <v>0</v>
      </c>
      <c r="DF244" s="19">
        <f t="shared" si="81"/>
        <v>0</v>
      </c>
      <c r="DG244" s="19">
        <f t="shared" si="81"/>
        <v>0</v>
      </c>
      <c r="DH244" s="19">
        <f t="shared" si="81"/>
        <v>0</v>
      </c>
      <c r="DI244" s="19">
        <f t="shared" si="81"/>
        <v>0</v>
      </c>
      <c r="DJ244" s="19">
        <f t="shared" si="81"/>
        <v>0</v>
      </c>
      <c r="DK244" s="19">
        <f t="shared" si="81"/>
        <v>0</v>
      </c>
      <c r="DL244" s="19">
        <f t="shared" si="81"/>
        <v>0</v>
      </c>
      <c r="DM244" s="19">
        <f t="shared" si="81"/>
        <v>0</v>
      </c>
      <c r="DN244" s="19">
        <f t="shared" si="81"/>
        <v>0</v>
      </c>
      <c r="DO244" s="19">
        <f t="shared" si="81"/>
        <v>0</v>
      </c>
      <c r="DP244" s="19">
        <f t="shared" si="81"/>
        <v>0</v>
      </c>
      <c r="DQ244"/>
      <c r="DR244" s="71"/>
      <c r="DU244" s="58">
        <v>31</v>
      </c>
      <c r="DW244" s="58">
        <v>0</v>
      </c>
      <c r="DX244" s="59">
        <f t="shared" si="65"/>
        <v>0</v>
      </c>
      <c r="DY244" s="59">
        <f t="shared" si="66"/>
        <v>0</v>
      </c>
      <c r="EB244" s="23"/>
      <c r="EK244" s="59"/>
      <c r="EL244" s="59"/>
      <c r="EM244" s="59"/>
      <c r="EN244" s="59"/>
      <c r="EO244" s="59"/>
      <c r="EP244" s="59"/>
    </row>
    <row r="245" spans="1:146" s="58" customFormat="1" x14ac:dyDescent="0.5">
      <c r="A245">
        <v>90174</v>
      </c>
      <c r="B245" t="s">
        <v>60</v>
      </c>
      <c r="C245" s="38" t="s">
        <v>132</v>
      </c>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19"/>
      <c r="CI245" s="19"/>
      <c r="CJ245" s="19"/>
      <c r="CK245" s="19"/>
      <c r="CL245" s="19"/>
      <c r="CM245" s="19"/>
      <c r="CN245" s="19">
        <f t="shared" si="76"/>
        <v>2447</v>
      </c>
      <c r="CO245" s="19">
        <f t="shared" si="76"/>
        <v>0</v>
      </c>
      <c r="CP245" s="19">
        <f t="shared" si="76"/>
        <v>0</v>
      </c>
      <c r="CQ245" s="19">
        <f t="shared" si="76"/>
        <v>0</v>
      </c>
      <c r="CR245" s="19">
        <f t="shared" si="76"/>
        <v>0</v>
      </c>
      <c r="CS245" s="19">
        <f t="shared" si="76"/>
        <v>0</v>
      </c>
      <c r="CT245" s="19">
        <f t="shared" si="76"/>
        <v>0</v>
      </c>
      <c r="CU245" s="19">
        <f t="shared" si="76"/>
        <v>0</v>
      </c>
      <c r="CV245" s="19">
        <f t="shared" si="76"/>
        <v>0</v>
      </c>
      <c r="CW245" s="19">
        <f t="shared" si="76"/>
        <v>0</v>
      </c>
      <c r="CX245" s="19">
        <f t="shared" si="76"/>
        <v>0</v>
      </c>
      <c r="CY245" s="19">
        <f t="shared" si="76"/>
        <v>0</v>
      </c>
      <c r="CZ245" s="19">
        <f t="shared" si="76"/>
        <v>0</v>
      </c>
      <c r="DA245" s="19">
        <f t="shared" si="76"/>
        <v>0</v>
      </c>
      <c r="DB245" s="19">
        <f t="shared" si="76"/>
        <v>0</v>
      </c>
      <c r="DC245" s="19">
        <f t="shared" si="76"/>
        <v>0</v>
      </c>
      <c r="DD245" s="19">
        <f t="shared" si="81"/>
        <v>0</v>
      </c>
      <c r="DE245" s="19">
        <f t="shared" si="81"/>
        <v>0</v>
      </c>
      <c r="DF245" s="19">
        <f t="shared" si="81"/>
        <v>0</v>
      </c>
      <c r="DG245" s="19">
        <f t="shared" si="81"/>
        <v>0</v>
      </c>
      <c r="DH245" s="19">
        <f t="shared" si="81"/>
        <v>0</v>
      </c>
      <c r="DI245" s="19">
        <f t="shared" si="81"/>
        <v>0</v>
      </c>
      <c r="DJ245" s="19">
        <f t="shared" si="81"/>
        <v>0</v>
      </c>
      <c r="DK245" s="19">
        <f t="shared" si="81"/>
        <v>0</v>
      </c>
      <c r="DL245" s="19">
        <f t="shared" si="81"/>
        <v>0</v>
      </c>
      <c r="DM245" s="19">
        <f t="shared" si="81"/>
        <v>0</v>
      </c>
      <c r="DN245" s="19">
        <f t="shared" si="81"/>
        <v>0</v>
      </c>
      <c r="DO245" s="19">
        <f t="shared" si="81"/>
        <v>0</v>
      </c>
      <c r="DP245" s="19">
        <f t="shared" si="81"/>
        <v>0</v>
      </c>
      <c r="DQ245"/>
      <c r="DR245" s="71"/>
      <c r="DU245" s="58">
        <v>32</v>
      </c>
      <c r="DW245" s="58">
        <v>0</v>
      </c>
      <c r="DX245" s="59">
        <f t="shared" si="65"/>
        <v>0</v>
      </c>
      <c r="DY245" s="59">
        <f t="shared" si="66"/>
        <v>0</v>
      </c>
      <c r="EB245" s="23"/>
      <c r="EK245" s="59"/>
      <c r="EL245" s="59"/>
      <c r="EM245" s="59"/>
      <c r="EN245" s="59"/>
      <c r="EO245" s="59"/>
      <c r="EP245" s="59"/>
    </row>
    <row r="246" spans="1:146" s="58" customFormat="1" x14ac:dyDescent="0.5">
      <c r="A246">
        <v>90715</v>
      </c>
      <c r="B246" t="s">
        <v>61</v>
      </c>
      <c r="C246" s="38" t="s">
        <v>133</v>
      </c>
      <c r="D246" s="19">
        <f t="shared" ref="D246:BO249" si="86">+D44*D198</f>
        <v>44749.599999999999</v>
      </c>
      <c r="E246" s="19">
        <f t="shared" si="86"/>
        <v>60888.800000000003</v>
      </c>
      <c r="F246" s="19">
        <f t="shared" si="86"/>
        <v>174230</v>
      </c>
      <c r="G246" s="19">
        <f t="shared" si="86"/>
        <v>144152.4</v>
      </c>
      <c r="H246" s="19">
        <f t="shared" si="86"/>
        <v>511686</v>
      </c>
      <c r="I246" s="19">
        <f t="shared" si="86"/>
        <v>118109.6</v>
      </c>
      <c r="J246" s="19">
        <f t="shared" si="86"/>
        <v>67124.399999999994</v>
      </c>
      <c r="K246" s="19">
        <f t="shared" si="86"/>
        <v>69325.2</v>
      </c>
      <c r="L246" s="19">
        <f t="shared" si="86"/>
        <v>49518</v>
      </c>
      <c r="M246" s="19">
        <f t="shared" si="86"/>
        <v>67491.199999999997</v>
      </c>
      <c r="N246" s="19">
        <f t="shared" si="86"/>
        <v>75194</v>
      </c>
      <c r="O246" s="19">
        <f t="shared" si="86"/>
        <v>128013.2</v>
      </c>
      <c r="P246" s="19">
        <f t="shared" si="86"/>
        <v>111507.2</v>
      </c>
      <c r="Q246" s="19">
        <f t="shared" si="86"/>
        <v>107881.2</v>
      </c>
      <c r="R246" s="19">
        <f t="shared" si="86"/>
        <v>191218</v>
      </c>
      <c r="S246" s="19">
        <f t="shared" si="86"/>
        <v>177518.8</v>
      </c>
      <c r="T246" s="19">
        <f t="shared" si="86"/>
        <v>332491</v>
      </c>
      <c r="U246" s="19">
        <f t="shared" si="86"/>
        <v>63073.4</v>
      </c>
      <c r="V246" s="19">
        <f t="shared" si="86"/>
        <v>23973.599999999999</v>
      </c>
      <c r="W246" s="19">
        <f t="shared" si="86"/>
        <v>31394</v>
      </c>
      <c r="X246" s="19">
        <f t="shared" si="86"/>
        <v>33962.6</v>
      </c>
      <c r="Y246" s="19">
        <f t="shared" si="86"/>
        <v>18547.8</v>
      </c>
      <c r="Z246" s="19">
        <f t="shared" si="86"/>
        <v>17408.899999999998</v>
      </c>
      <c r="AA246" s="19">
        <f t="shared" si="86"/>
        <v>38071.799999999996</v>
      </c>
      <c r="AB246" s="19">
        <f t="shared" si="86"/>
        <v>40675</v>
      </c>
      <c r="AC246" s="19">
        <f t="shared" si="86"/>
        <v>52064</v>
      </c>
      <c r="AD246" s="19">
        <f t="shared" si="86"/>
        <v>74028.5</v>
      </c>
      <c r="AE246" s="19">
        <f t="shared" si="86"/>
        <v>87369.9</v>
      </c>
      <c r="AF246" s="19">
        <f t="shared" si="86"/>
        <v>93715.199999999997</v>
      </c>
      <c r="AG246" s="19">
        <f t="shared" si="86"/>
        <v>39536.1</v>
      </c>
      <c r="AH246" s="19">
        <f t="shared" si="86"/>
        <v>28960.6</v>
      </c>
      <c r="AI246" s="19">
        <f t="shared" si="86"/>
        <v>18873.2</v>
      </c>
      <c r="AJ246" s="19">
        <f t="shared" si="86"/>
        <v>13927.119999999999</v>
      </c>
      <c r="AK246" s="19">
        <f t="shared" si="86"/>
        <v>26520.1</v>
      </c>
      <c r="AL246" s="19">
        <f t="shared" si="86"/>
        <v>27659</v>
      </c>
      <c r="AM246" s="19">
        <f t="shared" si="86"/>
        <v>52213.48</v>
      </c>
      <c r="AN246" s="19">
        <f t="shared" si="86"/>
        <v>65154.9</v>
      </c>
      <c r="AO246" s="19">
        <f t="shared" si="86"/>
        <v>177552.7</v>
      </c>
      <c r="AP246" s="19">
        <f t="shared" si="86"/>
        <v>81320.479999999996</v>
      </c>
      <c r="AQ246" s="19">
        <f t="shared" si="86"/>
        <v>152699.80000000002</v>
      </c>
      <c r="AR246" s="19">
        <f t="shared" si="86"/>
        <v>0</v>
      </c>
      <c r="AS246" s="19">
        <f t="shared" si="86"/>
        <v>0</v>
      </c>
      <c r="AT246" s="19">
        <f t="shared" si="86"/>
        <v>0</v>
      </c>
      <c r="AU246" s="19">
        <f t="shared" si="86"/>
        <v>0</v>
      </c>
      <c r="AV246" s="19">
        <f t="shared" si="86"/>
        <v>0</v>
      </c>
      <c r="AW246" s="19">
        <f t="shared" si="86"/>
        <v>0</v>
      </c>
      <c r="AX246" s="19">
        <f t="shared" si="86"/>
        <v>0</v>
      </c>
      <c r="AY246" s="19">
        <f t="shared" si="86"/>
        <v>0</v>
      </c>
      <c r="AZ246" s="19">
        <f t="shared" si="86"/>
        <v>74259</v>
      </c>
      <c r="BA246" s="19">
        <f t="shared" si="86"/>
        <v>74593.5</v>
      </c>
      <c r="BB246" s="19">
        <f t="shared" si="86"/>
        <v>73255.5</v>
      </c>
      <c r="BC246" s="19">
        <f t="shared" si="86"/>
        <v>74259</v>
      </c>
      <c r="BD246" s="19">
        <f t="shared" si="86"/>
        <v>167250</v>
      </c>
      <c r="BE246" s="19">
        <f t="shared" si="86"/>
        <v>109047.00000000001</v>
      </c>
      <c r="BF246" s="19">
        <f t="shared" si="86"/>
        <v>41478</v>
      </c>
      <c r="BG246" s="19">
        <f t="shared" si="86"/>
        <v>54189.000000000007</v>
      </c>
      <c r="BH246" s="19">
        <f t="shared" si="86"/>
        <v>37464</v>
      </c>
      <c r="BI246" s="19">
        <f t="shared" si="86"/>
        <v>43485.000000000007</v>
      </c>
      <c r="BJ246" s="19">
        <f t="shared" si="86"/>
        <v>46830.000000000007</v>
      </c>
      <c r="BK246" s="19">
        <f t="shared" si="86"/>
        <v>66900</v>
      </c>
      <c r="BL246" s="19">
        <f t="shared" si="86"/>
        <v>159556.5</v>
      </c>
      <c r="BM246" s="19">
        <f t="shared" si="86"/>
        <v>117075.00000000001</v>
      </c>
      <c r="BN246" s="19">
        <f t="shared" si="86"/>
        <v>243780.00000000003</v>
      </c>
      <c r="BO246" s="19">
        <f t="shared" si="86"/>
        <v>0</v>
      </c>
      <c r="BP246" s="19">
        <f t="shared" ref="BP246:DN251" si="87">+BP44*BP198</f>
        <v>243780.00000000003</v>
      </c>
      <c r="BQ246" s="19">
        <f t="shared" si="87"/>
        <v>284410</v>
      </c>
      <c r="BR246" s="19">
        <f t="shared" si="87"/>
        <v>121890.00000000001</v>
      </c>
      <c r="BS246" s="19">
        <f t="shared" si="87"/>
        <v>121890.00000000001</v>
      </c>
      <c r="BT246" s="19">
        <f t="shared" si="87"/>
        <v>93449</v>
      </c>
      <c r="BU246" s="19">
        <f t="shared" si="87"/>
        <v>93449</v>
      </c>
      <c r="BV246" s="19">
        <f t="shared" si="87"/>
        <v>101575</v>
      </c>
      <c r="BW246" s="19">
        <f t="shared" si="87"/>
        <v>101575</v>
      </c>
      <c r="BX246" s="19">
        <f t="shared" si="87"/>
        <v>121890.00000000001</v>
      </c>
      <c r="BY246" s="19">
        <f t="shared" si="87"/>
        <v>121890.00000000001</v>
      </c>
      <c r="BZ246" s="19">
        <f t="shared" si="87"/>
        <v>121890.00000000001</v>
      </c>
      <c r="CA246" s="19">
        <f t="shared" si="87"/>
        <v>251093.40000000002</v>
      </c>
      <c r="CB246" s="19">
        <f t="shared" si="87"/>
        <v>251093.40000000002</v>
      </c>
      <c r="CC246" s="19">
        <f t="shared" si="87"/>
        <v>203150</v>
      </c>
      <c r="CD246" s="19">
        <f t="shared" si="87"/>
        <v>125546.70000000001</v>
      </c>
      <c r="CE246" s="19">
        <f t="shared" si="87"/>
        <v>125953.00000000001</v>
      </c>
      <c r="CF246" s="19">
        <f t="shared" si="87"/>
        <v>93449</v>
      </c>
      <c r="CG246" s="19">
        <f t="shared" si="87"/>
        <v>93449</v>
      </c>
      <c r="CH246" s="19">
        <f t="shared" si="87"/>
        <v>81260</v>
      </c>
      <c r="CI246" s="19">
        <f t="shared" si="87"/>
        <v>48756</v>
      </c>
      <c r="CJ246" s="19">
        <f t="shared" si="87"/>
        <v>81260</v>
      </c>
      <c r="CK246" s="19">
        <f t="shared" si="87"/>
        <v>125953.00000000001</v>
      </c>
      <c r="CL246" s="19">
        <f t="shared" si="87"/>
        <v>101575</v>
      </c>
      <c r="CM246" s="19">
        <f t="shared" si="87"/>
        <v>101575</v>
      </c>
      <c r="CN246" s="19">
        <f t="shared" si="87"/>
        <v>255969.00000000003</v>
      </c>
      <c r="CO246" s="19">
        <f t="shared" si="87"/>
        <v>264095</v>
      </c>
      <c r="CP246" s="19">
        <f t="shared" si="87"/>
        <v>117827.00000000001</v>
      </c>
      <c r="CQ246" s="19">
        <f t="shared" si="87"/>
        <v>81260</v>
      </c>
      <c r="CR246" s="19">
        <f t="shared" si="87"/>
        <v>69071</v>
      </c>
      <c r="CS246" s="19">
        <f t="shared" si="87"/>
        <v>40630</v>
      </c>
      <c r="CT246" s="19">
        <f t="shared" si="87"/>
        <v>40630</v>
      </c>
      <c r="CU246" s="19">
        <f t="shared" si="87"/>
        <v>56882</v>
      </c>
      <c r="CV246" s="19">
        <f t="shared" si="87"/>
        <v>77197</v>
      </c>
      <c r="CW246" s="19">
        <f t="shared" si="87"/>
        <v>89386</v>
      </c>
      <c r="CX246" s="19">
        <f t="shared" si="87"/>
        <v>134079</v>
      </c>
      <c r="CY246" s="19">
        <f t="shared" si="87"/>
        <v>79942.799999999988</v>
      </c>
      <c r="CZ246" s="19">
        <f t="shared" si="87"/>
        <v>214899.99999999997</v>
      </c>
      <c r="DA246" s="19">
        <f t="shared" si="87"/>
        <v>318052</v>
      </c>
      <c r="DB246" s="19">
        <f t="shared" si="87"/>
        <v>120343.99999999999</v>
      </c>
      <c r="DC246" s="19">
        <f t="shared" si="87"/>
        <v>68768</v>
      </c>
      <c r="DD246" s="19">
        <f t="shared" si="87"/>
        <v>73066</v>
      </c>
      <c r="DE246" s="19">
        <f t="shared" si="87"/>
        <v>43409.799999999996</v>
      </c>
      <c r="DF246" s="19">
        <f t="shared" si="87"/>
        <v>47278</v>
      </c>
      <c r="DG246" s="19">
        <f t="shared" si="87"/>
        <v>7306.5999999999995</v>
      </c>
      <c r="DH246" s="19">
        <f t="shared" si="87"/>
        <v>68768</v>
      </c>
      <c r="DI246" s="19">
        <f t="shared" si="87"/>
        <v>81662</v>
      </c>
      <c r="DJ246" s="19">
        <f t="shared" si="87"/>
        <v>137536</v>
      </c>
      <c r="DK246" s="19">
        <f t="shared" si="87"/>
        <v>151709</v>
      </c>
      <c r="DL246" s="19">
        <f t="shared" si="87"/>
        <v>203836.50000000003</v>
      </c>
      <c r="DM246" s="19">
        <f t="shared" si="87"/>
        <v>192692.00000000003</v>
      </c>
      <c r="DN246" s="19">
        <f t="shared" si="87"/>
        <v>98143.500000000015</v>
      </c>
      <c r="DO246" s="19">
        <f t="shared" si="81"/>
        <v>61474.500000000007</v>
      </c>
      <c r="DP246" s="19">
        <f t="shared" si="81"/>
        <v>44218.5</v>
      </c>
      <c r="DQ246"/>
      <c r="DR246" s="71" t="s">
        <v>101</v>
      </c>
      <c r="DU246" s="58">
        <v>33</v>
      </c>
      <c r="DW246" s="58">
        <v>87836</v>
      </c>
      <c r="DX246" s="59">
        <f t="shared" si="65"/>
        <v>120343.99999999999</v>
      </c>
      <c r="DY246" s="59">
        <f t="shared" si="66"/>
        <v>32507.999999999985</v>
      </c>
      <c r="EB246" s="23"/>
      <c r="EK246" s="59"/>
      <c r="EL246" s="59"/>
      <c r="EM246" s="59"/>
      <c r="EN246" s="59"/>
      <c r="EO246" s="59"/>
      <c r="EP246" s="59"/>
    </row>
    <row r="247" spans="1:146" s="58" customFormat="1" x14ac:dyDescent="0.5">
      <c r="A247">
        <v>90715</v>
      </c>
      <c r="B247" t="s">
        <v>63</v>
      </c>
      <c r="C247" s="38" t="s">
        <v>134</v>
      </c>
      <c r="D247" s="19">
        <f t="shared" si="86"/>
        <v>0</v>
      </c>
      <c r="E247" s="19">
        <f t="shared" si="86"/>
        <v>0</v>
      </c>
      <c r="F247" s="19">
        <f t="shared" si="86"/>
        <v>0</v>
      </c>
      <c r="G247" s="19">
        <f t="shared" si="86"/>
        <v>0</v>
      </c>
      <c r="H247" s="19">
        <f t="shared" si="86"/>
        <v>0</v>
      </c>
      <c r="I247" s="19">
        <f t="shared" si="86"/>
        <v>0</v>
      </c>
      <c r="J247" s="19">
        <f t="shared" si="86"/>
        <v>0</v>
      </c>
      <c r="K247" s="19">
        <f t="shared" si="86"/>
        <v>0</v>
      </c>
      <c r="L247" s="19">
        <f t="shared" si="86"/>
        <v>0</v>
      </c>
      <c r="M247" s="19">
        <f t="shared" si="86"/>
        <v>0</v>
      </c>
      <c r="N247" s="19">
        <f t="shared" si="86"/>
        <v>0</v>
      </c>
      <c r="O247" s="19">
        <f t="shared" si="86"/>
        <v>0</v>
      </c>
      <c r="P247" s="19">
        <f t="shared" si="86"/>
        <v>0</v>
      </c>
      <c r="Q247" s="19">
        <f t="shared" si="86"/>
        <v>0</v>
      </c>
      <c r="R247" s="19">
        <f t="shared" si="86"/>
        <v>49374.2</v>
      </c>
      <c r="S247" s="19">
        <f t="shared" si="86"/>
        <v>92755</v>
      </c>
      <c r="T247" s="19">
        <f t="shared" si="86"/>
        <v>96465.2</v>
      </c>
      <c r="U247" s="19">
        <f t="shared" si="86"/>
        <v>28825.399999999998</v>
      </c>
      <c r="V247" s="19">
        <f t="shared" si="86"/>
        <v>9703.6</v>
      </c>
      <c r="W247" s="19">
        <f t="shared" si="86"/>
        <v>10559.8</v>
      </c>
      <c r="X247" s="19">
        <f t="shared" si="86"/>
        <v>12272.199999999999</v>
      </c>
      <c r="Y247" s="19">
        <f t="shared" si="86"/>
        <v>5043.7</v>
      </c>
      <c r="Z247" s="19">
        <f t="shared" si="86"/>
        <v>8297.6999999999989</v>
      </c>
      <c r="AA247" s="19">
        <f t="shared" si="86"/>
        <v>17246.2</v>
      </c>
      <c r="AB247" s="19">
        <f t="shared" si="86"/>
        <v>22289.899999999998</v>
      </c>
      <c r="AC247" s="19">
        <f t="shared" si="86"/>
        <v>29448.7</v>
      </c>
      <c r="AD247" s="19">
        <f t="shared" si="86"/>
        <v>22615.3</v>
      </c>
      <c r="AE247" s="19">
        <f t="shared" si="86"/>
        <v>33678.9</v>
      </c>
      <c r="AF247" s="19">
        <f t="shared" si="86"/>
        <v>36119.4</v>
      </c>
      <c r="AG247" s="19">
        <f t="shared" si="86"/>
        <v>10900.9</v>
      </c>
      <c r="AH247" s="19">
        <f t="shared" si="86"/>
        <v>4718.3</v>
      </c>
      <c r="AI247" s="19">
        <f t="shared" si="86"/>
        <v>2440.5</v>
      </c>
      <c r="AJ247" s="19">
        <f t="shared" si="86"/>
        <v>4881</v>
      </c>
      <c r="AK247" s="19">
        <f t="shared" si="86"/>
        <v>4555.5999999999995</v>
      </c>
      <c r="AL247" s="19">
        <f t="shared" si="86"/>
        <v>4718.3</v>
      </c>
      <c r="AM247" s="19">
        <f t="shared" si="86"/>
        <v>6940.9000000000005</v>
      </c>
      <c r="AN247" s="19">
        <f t="shared" si="86"/>
        <v>11195</v>
      </c>
      <c r="AO247" s="19">
        <f t="shared" si="86"/>
        <v>17240.3</v>
      </c>
      <c r="AP247" s="19">
        <f t="shared" si="86"/>
        <v>21718.3</v>
      </c>
      <c r="AQ247" s="19">
        <f t="shared" si="86"/>
        <v>0</v>
      </c>
      <c r="AR247" s="19">
        <f t="shared" si="86"/>
        <v>0</v>
      </c>
      <c r="AS247" s="19">
        <f t="shared" si="86"/>
        <v>0</v>
      </c>
      <c r="AT247" s="19">
        <f t="shared" si="86"/>
        <v>0</v>
      </c>
      <c r="AU247" s="19">
        <f t="shared" si="86"/>
        <v>0</v>
      </c>
      <c r="AV247" s="19">
        <f t="shared" si="86"/>
        <v>0</v>
      </c>
      <c r="AW247" s="19">
        <f t="shared" si="86"/>
        <v>0</v>
      </c>
      <c r="AX247" s="19">
        <f t="shared" si="86"/>
        <v>0</v>
      </c>
      <c r="AY247" s="19">
        <f t="shared" si="86"/>
        <v>0</v>
      </c>
      <c r="AZ247" s="19">
        <f t="shared" si="86"/>
        <v>0</v>
      </c>
      <c r="BA247" s="19">
        <f t="shared" si="86"/>
        <v>0</v>
      </c>
      <c r="BB247" s="19">
        <f t="shared" si="86"/>
        <v>0</v>
      </c>
      <c r="BC247" s="19">
        <f t="shared" si="86"/>
        <v>0</v>
      </c>
      <c r="BD247" s="19">
        <f t="shared" si="86"/>
        <v>0</v>
      </c>
      <c r="BE247" s="19">
        <f t="shared" si="86"/>
        <v>35457</v>
      </c>
      <c r="BF247" s="19">
        <f t="shared" si="86"/>
        <v>11707.500000000002</v>
      </c>
      <c r="BG247" s="19">
        <f t="shared" si="86"/>
        <v>13045.500000000002</v>
      </c>
      <c r="BH247" s="19">
        <f t="shared" si="86"/>
        <v>10369.5</v>
      </c>
      <c r="BI247" s="19">
        <f t="shared" si="86"/>
        <v>11038.500000000002</v>
      </c>
      <c r="BJ247" s="19">
        <f t="shared" si="86"/>
        <v>20404.5</v>
      </c>
      <c r="BK247" s="19">
        <f t="shared" si="86"/>
        <v>33450</v>
      </c>
      <c r="BL247" s="19">
        <f t="shared" si="86"/>
        <v>48168.000000000007</v>
      </c>
      <c r="BM247" s="19">
        <f t="shared" si="86"/>
        <v>20070</v>
      </c>
      <c r="BN247" s="19">
        <f t="shared" si="86"/>
        <v>31691.4</v>
      </c>
      <c r="BO247" s="19">
        <f t="shared" si="86"/>
        <v>0</v>
      </c>
      <c r="BP247" s="19">
        <f t="shared" si="87"/>
        <v>31691.4</v>
      </c>
      <c r="BQ247" s="19">
        <f t="shared" si="87"/>
        <v>28441</v>
      </c>
      <c r="BR247" s="19">
        <f t="shared" si="87"/>
        <v>32504.000000000004</v>
      </c>
      <c r="BS247" s="19">
        <f t="shared" si="87"/>
        <v>24378</v>
      </c>
      <c r="BT247" s="19">
        <f t="shared" si="87"/>
        <v>32097.7</v>
      </c>
      <c r="BU247" s="19">
        <f t="shared" si="87"/>
        <v>14220.5</v>
      </c>
      <c r="BV247" s="19">
        <f t="shared" si="87"/>
        <v>32504.000000000004</v>
      </c>
      <c r="BW247" s="19">
        <f t="shared" si="87"/>
        <v>29659.9</v>
      </c>
      <c r="BX247" s="19">
        <f t="shared" si="87"/>
        <v>33316.6</v>
      </c>
      <c r="BY247" s="19">
        <f t="shared" si="87"/>
        <v>32097.7</v>
      </c>
      <c r="BZ247" s="19">
        <f t="shared" si="87"/>
        <v>31894.550000000003</v>
      </c>
      <c r="CA247" s="19">
        <f t="shared" si="87"/>
        <v>35162.1</v>
      </c>
      <c r="CB247" s="19">
        <f t="shared" si="87"/>
        <v>34728</v>
      </c>
      <c r="CC247" s="19">
        <f t="shared" si="87"/>
        <v>31255.199999999997</v>
      </c>
      <c r="CD247" s="19">
        <f t="shared" si="87"/>
        <v>35596.199999999997</v>
      </c>
      <c r="CE247" s="19">
        <f t="shared" si="87"/>
        <v>17364</v>
      </c>
      <c r="CF247" s="19">
        <f t="shared" si="87"/>
        <v>13022.999999999998</v>
      </c>
      <c r="CG247" s="19">
        <f t="shared" si="87"/>
        <v>34728</v>
      </c>
      <c r="CH247" s="19">
        <f t="shared" si="87"/>
        <v>21705</v>
      </c>
      <c r="CI247" s="19">
        <f t="shared" si="87"/>
        <v>10852.5</v>
      </c>
      <c r="CJ247" s="19">
        <f t="shared" si="87"/>
        <v>26045.999999999996</v>
      </c>
      <c r="CK247" s="19">
        <f t="shared" si="87"/>
        <v>30386.999999999996</v>
      </c>
      <c r="CL247" s="19">
        <f t="shared" si="87"/>
        <v>21705</v>
      </c>
      <c r="CM247" s="19">
        <f t="shared" si="87"/>
        <v>21705</v>
      </c>
      <c r="CN247" s="19">
        <f t="shared" si="87"/>
        <v>73797</v>
      </c>
      <c r="CO247" s="19">
        <f t="shared" si="87"/>
        <v>56432.999999999993</v>
      </c>
      <c r="CP247" s="19">
        <f t="shared" si="87"/>
        <v>32557.499999999996</v>
      </c>
      <c r="CQ247" s="19">
        <f t="shared" si="87"/>
        <v>26045.999999999996</v>
      </c>
      <c r="CR247" s="19">
        <f t="shared" si="87"/>
        <v>17364</v>
      </c>
      <c r="CS247" s="19">
        <f t="shared" si="87"/>
        <v>10852.5</v>
      </c>
      <c r="CT247" s="19">
        <f t="shared" si="87"/>
        <v>13022.999999999998</v>
      </c>
      <c r="CU247" s="19">
        <f t="shared" si="87"/>
        <v>15193.499999999998</v>
      </c>
      <c r="CV247" s="19">
        <f t="shared" si="87"/>
        <v>17364</v>
      </c>
      <c r="CW247" s="19">
        <f t="shared" si="87"/>
        <v>26045.999999999996</v>
      </c>
      <c r="CX247" s="19">
        <f t="shared" si="87"/>
        <v>60773.999999999993</v>
      </c>
      <c r="CY247" s="19">
        <f t="shared" si="87"/>
        <v>33954.199999999997</v>
      </c>
      <c r="CZ247" s="19">
        <f t="shared" si="87"/>
        <v>94556</v>
      </c>
      <c r="DA247" s="19">
        <f t="shared" si="87"/>
        <v>103151.99999999999</v>
      </c>
      <c r="DB247" s="19">
        <f t="shared" si="87"/>
        <v>51575.999999999993</v>
      </c>
      <c r="DC247" s="19">
        <f t="shared" si="87"/>
        <v>25787.999999999996</v>
      </c>
      <c r="DD247" s="19">
        <f t="shared" si="87"/>
        <v>25787.999999999996</v>
      </c>
      <c r="DE247" s="19">
        <f t="shared" si="87"/>
        <v>30085.999999999996</v>
      </c>
      <c r="DF247" s="19">
        <f t="shared" si="87"/>
        <v>25787.999999999996</v>
      </c>
      <c r="DG247" s="19">
        <f t="shared" si="87"/>
        <v>9885.4</v>
      </c>
      <c r="DH247" s="19">
        <f t="shared" si="87"/>
        <v>36103.199999999997</v>
      </c>
      <c r="DI247" s="19">
        <f t="shared" si="87"/>
        <v>42980</v>
      </c>
      <c r="DJ247" s="19">
        <f t="shared" si="87"/>
        <v>68768</v>
      </c>
      <c r="DK247" s="19">
        <f t="shared" si="87"/>
        <v>85920.5</v>
      </c>
      <c r="DL247" s="19">
        <f t="shared" si="87"/>
        <v>83044.5</v>
      </c>
      <c r="DM247" s="19">
        <f t="shared" si="87"/>
        <v>110007.00000000001</v>
      </c>
      <c r="DN247" s="19">
        <f t="shared" si="87"/>
        <v>30557.500000000004</v>
      </c>
      <c r="DO247" s="19">
        <f t="shared" si="81"/>
        <v>25524.500000000004</v>
      </c>
      <c r="DP247" s="19">
        <f t="shared" si="81"/>
        <v>17615.5</v>
      </c>
      <c r="DQ247"/>
      <c r="DR247" s="71"/>
      <c r="DU247" s="58">
        <v>34</v>
      </c>
      <c r="DW247" s="58">
        <v>37068</v>
      </c>
      <c r="DX247" s="59">
        <f t="shared" si="65"/>
        <v>51575.999999999993</v>
      </c>
      <c r="DY247" s="59">
        <f t="shared" si="66"/>
        <v>14507.999999999993</v>
      </c>
      <c r="EB247" s="23"/>
      <c r="EK247" s="59"/>
      <c r="EL247" s="59"/>
      <c r="EM247" s="59"/>
      <c r="EN247" s="59"/>
      <c r="EO247" s="59"/>
      <c r="EP247" s="59"/>
    </row>
    <row r="248" spans="1:146" s="58" customFormat="1" x14ac:dyDescent="0.5">
      <c r="A248">
        <v>90716</v>
      </c>
      <c r="B248" t="s">
        <v>64</v>
      </c>
      <c r="C248" s="38" t="s">
        <v>65</v>
      </c>
      <c r="D248" s="19">
        <f t="shared" si="86"/>
        <v>236910</v>
      </c>
      <c r="E248" s="19">
        <f t="shared" si="86"/>
        <v>236910</v>
      </c>
      <c r="F248" s="19">
        <f t="shared" si="86"/>
        <v>315880</v>
      </c>
      <c r="G248" s="19">
        <f t="shared" si="86"/>
        <v>394850</v>
      </c>
      <c r="H248" s="19">
        <f t="shared" si="86"/>
        <v>0</v>
      </c>
      <c r="I248" s="19">
        <f t="shared" si="86"/>
        <v>236910</v>
      </c>
      <c r="J248" s="19">
        <f t="shared" si="86"/>
        <v>236910</v>
      </c>
      <c r="K248" s="19">
        <f t="shared" si="86"/>
        <v>236910</v>
      </c>
      <c r="L248" s="19">
        <f t="shared" si="86"/>
        <v>236910</v>
      </c>
      <c r="M248" s="19">
        <f t="shared" si="86"/>
        <v>0</v>
      </c>
      <c r="N248" s="19">
        <f t="shared" si="86"/>
        <v>315880</v>
      </c>
      <c r="O248" s="19">
        <f t="shared" si="86"/>
        <v>330884.3</v>
      </c>
      <c r="P248" s="19">
        <f t="shared" si="86"/>
        <v>236910</v>
      </c>
      <c r="Q248" s="19">
        <f t="shared" si="86"/>
        <v>201240</v>
      </c>
      <c r="R248" s="19">
        <f t="shared" si="86"/>
        <v>0</v>
      </c>
      <c r="S248" s="19">
        <f t="shared" si="86"/>
        <v>0</v>
      </c>
      <c r="T248" s="19">
        <f t="shared" si="86"/>
        <v>0</v>
      </c>
      <c r="U248" s="19">
        <f t="shared" si="86"/>
        <v>0</v>
      </c>
      <c r="V248" s="19">
        <f t="shared" si="86"/>
        <v>268320</v>
      </c>
      <c r="W248" s="19">
        <f t="shared" si="86"/>
        <v>114036</v>
      </c>
      <c r="X248" s="19">
        <f t="shared" si="86"/>
        <v>211302</v>
      </c>
      <c r="Y248" s="19">
        <f t="shared" si="86"/>
        <v>107380</v>
      </c>
      <c r="Z248" s="19">
        <f t="shared" si="86"/>
        <v>107380</v>
      </c>
      <c r="AA248" s="19">
        <f t="shared" si="86"/>
        <v>155701</v>
      </c>
      <c r="AB248" s="19">
        <f t="shared" si="86"/>
        <v>105846</v>
      </c>
      <c r="AC248" s="19">
        <f t="shared" si="86"/>
        <v>120419</v>
      </c>
      <c r="AD248" s="19">
        <f t="shared" si="86"/>
        <v>241221.5</v>
      </c>
      <c r="AE248" s="19">
        <f t="shared" si="86"/>
        <v>249275</v>
      </c>
      <c r="AF248" s="19">
        <f t="shared" si="86"/>
        <v>0</v>
      </c>
      <c r="AG248" s="19">
        <f t="shared" si="86"/>
        <v>225498</v>
      </c>
      <c r="AH248" s="19">
        <f t="shared" si="86"/>
        <v>69797</v>
      </c>
      <c r="AI248" s="19">
        <f t="shared" si="86"/>
        <v>61743.5</v>
      </c>
      <c r="AJ248" s="19">
        <f t="shared" si="86"/>
        <v>108147</v>
      </c>
      <c r="AK248" s="19">
        <f t="shared" si="86"/>
        <v>58943.950000000004</v>
      </c>
      <c r="AL248" s="19">
        <f t="shared" si="86"/>
        <v>77083.5</v>
      </c>
      <c r="AM248" s="19">
        <f t="shared" si="86"/>
        <v>160530</v>
      </c>
      <c r="AN248" s="19">
        <f t="shared" si="86"/>
        <v>165399.41</v>
      </c>
      <c r="AO248" s="19">
        <f t="shared" si="86"/>
        <v>107555.09999999999</v>
      </c>
      <c r="AP248" s="19">
        <f t="shared" si="86"/>
        <v>150898.19999999998</v>
      </c>
      <c r="AQ248" s="19">
        <f t="shared" si="86"/>
        <v>173104.85</v>
      </c>
      <c r="AR248" s="19">
        <f t="shared" si="86"/>
        <v>53510</v>
      </c>
      <c r="AS248" s="19">
        <f t="shared" si="86"/>
        <v>187285</v>
      </c>
      <c r="AT248" s="19">
        <f t="shared" si="86"/>
        <v>80265</v>
      </c>
      <c r="AU248" s="19">
        <f t="shared" si="86"/>
        <v>207250</v>
      </c>
      <c r="AV248" s="19">
        <f t="shared" si="86"/>
        <v>310875</v>
      </c>
      <c r="AW248" s="19">
        <f t="shared" si="86"/>
        <v>305072</v>
      </c>
      <c r="AX248" s="19">
        <f t="shared" si="86"/>
        <v>305072</v>
      </c>
      <c r="AY248" s="19">
        <f t="shared" si="86"/>
        <v>307559</v>
      </c>
      <c r="AZ248" s="19">
        <f t="shared" si="86"/>
        <v>306730</v>
      </c>
      <c r="BA248" s="19">
        <f t="shared" si="86"/>
        <v>301756</v>
      </c>
      <c r="BB248" s="19">
        <f t="shared" si="86"/>
        <v>311704</v>
      </c>
      <c r="BC248" s="19">
        <f t="shared" si="86"/>
        <v>305072</v>
      </c>
      <c r="BD248" s="19">
        <f t="shared" si="86"/>
        <v>331600</v>
      </c>
      <c r="BE248" s="19">
        <f t="shared" si="86"/>
        <v>331600</v>
      </c>
      <c r="BF248" s="19">
        <f t="shared" si="86"/>
        <v>455950.00000000006</v>
      </c>
      <c r="BG248" s="19">
        <f t="shared" si="86"/>
        <v>459266.00000000006</v>
      </c>
      <c r="BH248" s="19">
        <f t="shared" si="86"/>
        <v>248700.00000000003</v>
      </c>
      <c r="BI248" s="19">
        <f t="shared" si="86"/>
        <v>614289</v>
      </c>
      <c r="BJ248" s="19">
        <f t="shared" si="86"/>
        <v>331600</v>
      </c>
      <c r="BK248" s="19">
        <f t="shared" si="86"/>
        <v>331600</v>
      </c>
      <c r="BL248" s="19">
        <f t="shared" si="86"/>
        <v>373050</v>
      </c>
      <c r="BM248" s="19">
        <f t="shared" si="86"/>
        <v>315020</v>
      </c>
      <c r="BN248" s="19">
        <f t="shared" si="86"/>
        <v>435600</v>
      </c>
      <c r="BO248" s="19">
        <f t="shared" si="86"/>
        <v>0</v>
      </c>
      <c r="BP248" s="19">
        <f t="shared" si="87"/>
        <v>435600</v>
      </c>
      <c r="BQ248" s="19">
        <f t="shared" si="87"/>
        <v>435600</v>
      </c>
      <c r="BR248" s="19">
        <f t="shared" si="87"/>
        <v>381150</v>
      </c>
      <c r="BS248" s="19">
        <f t="shared" si="87"/>
        <v>326700</v>
      </c>
      <c r="BT248" s="19">
        <f t="shared" si="87"/>
        <v>326700</v>
      </c>
      <c r="BU248" s="19">
        <f t="shared" si="87"/>
        <v>326700</v>
      </c>
      <c r="BV248" s="19">
        <f t="shared" si="87"/>
        <v>381150</v>
      </c>
      <c r="BW248" s="19">
        <f t="shared" si="87"/>
        <v>381150</v>
      </c>
      <c r="BX248" s="19">
        <f t="shared" si="87"/>
        <v>381150</v>
      </c>
      <c r="BY248" s="19">
        <f t="shared" si="87"/>
        <v>381150</v>
      </c>
      <c r="BZ248" s="19">
        <f t="shared" si="87"/>
        <v>381150</v>
      </c>
      <c r="CA248" s="19">
        <f t="shared" si="87"/>
        <v>376810</v>
      </c>
      <c r="CB248" s="19">
        <f t="shared" si="87"/>
        <v>376810</v>
      </c>
      <c r="CC248" s="19">
        <f t="shared" si="87"/>
        <v>376810</v>
      </c>
      <c r="CD248" s="19">
        <f t="shared" si="87"/>
        <v>387576</v>
      </c>
      <c r="CE248" s="19">
        <f t="shared" si="87"/>
        <v>333746</v>
      </c>
      <c r="CF248" s="19">
        <f t="shared" si="87"/>
        <v>333746</v>
      </c>
      <c r="CG248" s="19">
        <f t="shared" si="87"/>
        <v>376810</v>
      </c>
      <c r="CH248" s="19">
        <f t="shared" si="87"/>
        <v>376810</v>
      </c>
      <c r="CI248" s="19">
        <f t="shared" si="87"/>
        <v>322980</v>
      </c>
      <c r="CJ248" s="19">
        <f t="shared" si="87"/>
        <v>538300</v>
      </c>
      <c r="CK248" s="19">
        <f t="shared" si="87"/>
        <v>376810</v>
      </c>
      <c r="CL248" s="19">
        <f t="shared" si="87"/>
        <v>484470</v>
      </c>
      <c r="CM248" s="19">
        <f t="shared" si="87"/>
        <v>376810</v>
      </c>
      <c r="CN248" s="19">
        <f t="shared" si="87"/>
        <v>538300</v>
      </c>
      <c r="CO248" s="19">
        <f t="shared" si="87"/>
        <v>430640</v>
      </c>
      <c r="CP248" s="19">
        <f t="shared" si="87"/>
        <v>366044</v>
      </c>
      <c r="CQ248" s="19">
        <f t="shared" si="87"/>
        <v>387576</v>
      </c>
      <c r="CR248" s="19">
        <f t="shared" si="87"/>
        <v>312214</v>
      </c>
      <c r="CS248" s="19">
        <f t="shared" si="87"/>
        <v>290682</v>
      </c>
      <c r="CT248" s="19">
        <f t="shared" si="87"/>
        <v>279916</v>
      </c>
      <c r="CU248" s="19">
        <f t="shared" si="87"/>
        <v>290682</v>
      </c>
      <c r="CV248" s="19">
        <f t="shared" si="87"/>
        <v>312214</v>
      </c>
      <c r="CW248" s="19">
        <f t="shared" si="87"/>
        <v>366044</v>
      </c>
      <c r="CX248" s="19">
        <f t="shared" si="87"/>
        <v>387576</v>
      </c>
      <c r="CY248" s="19">
        <f t="shared" si="87"/>
        <v>77803.399999999994</v>
      </c>
      <c r="CZ248" s="19">
        <f t="shared" si="87"/>
        <v>351714</v>
      </c>
      <c r="DA248" s="19">
        <f t="shared" si="87"/>
        <v>394346</v>
      </c>
      <c r="DB248" s="19">
        <f t="shared" si="87"/>
        <v>309082</v>
      </c>
      <c r="DC248" s="19">
        <f t="shared" si="87"/>
        <v>319740</v>
      </c>
      <c r="DD248" s="19">
        <f t="shared" si="87"/>
        <v>405004</v>
      </c>
      <c r="DE248" s="19">
        <f t="shared" si="87"/>
        <v>250463</v>
      </c>
      <c r="DF248" s="19">
        <f t="shared" si="87"/>
        <v>330398</v>
      </c>
      <c r="DG248" s="19">
        <f t="shared" si="87"/>
        <v>43697.8</v>
      </c>
      <c r="DH248" s="19">
        <f t="shared" si="87"/>
        <v>277108</v>
      </c>
      <c r="DI248" s="19">
        <f t="shared" si="87"/>
        <v>234476</v>
      </c>
      <c r="DJ248" s="19">
        <f t="shared" si="87"/>
        <v>319740</v>
      </c>
      <c r="DK248" s="19">
        <f t="shared" si="87"/>
        <v>396959.39999999997</v>
      </c>
      <c r="DL248" s="19">
        <f t="shared" si="87"/>
        <v>374906.1</v>
      </c>
      <c r="DM248" s="19">
        <f t="shared" si="87"/>
        <v>367941.89999999997</v>
      </c>
      <c r="DN248" s="19">
        <f t="shared" si="87"/>
        <v>333120.89999999997</v>
      </c>
      <c r="DO248" s="19">
        <f t="shared" si="81"/>
        <v>324996</v>
      </c>
      <c r="DP248" s="19">
        <f t="shared" si="81"/>
        <v>258836.09999999998</v>
      </c>
      <c r="DQ248"/>
      <c r="DR248" s="71" t="s">
        <v>101</v>
      </c>
      <c r="DU248" s="58">
        <v>35</v>
      </c>
      <c r="DW248" s="58">
        <v>284896</v>
      </c>
      <c r="DX248" s="59">
        <f t="shared" si="65"/>
        <v>309082</v>
      </c>
      <c r="DY248" s="59">
        <f t="shared" si="66"/>
        <v>24186</v>
      </c>
      <c r="EB248" s="23"/>
      <c r="EK248" s="59"/>
      <c r="EL248" s="59"/>
      <c r="EM248" s="59"/>
      <c r="EN248" s="59"/>
      <c r="EO248" s="59"/>
      <c r="EP248" s="59"/>
    </row>
    <row r="249" spans="1:146" s="58" customFormat="1" x14ac:dyDescent="0.5">
      <c r="A249">
        <v>90658</v>
      </c>
      <c r="B249" t="s">
        <v>135</v>
      </c>
      <c r="C249" s="38" t="s">
        <v>136</v>
      </c>
      <c r="D249" s="19">
        <f t="shared" si="86"/>
        <v>0</v>
      </c>
      <c r="E249" s="19">
        <f t="shared" si="86"/>
        <v>0</v>
      </c>
      <c r="F249" s="19">
        <f t="shared" si="86"/>
        <v>0</v>
      </c>
      <c r="G249" s="19">
        <f t="shared" si="86"/>
        <v>0</v>
      </c>
      <c r="H249" s="19">
        <f t="shared" si="86"/>
        <v>0</v>
      </c>
      <c r="I249" s="19">
        <f t="shared" si="86"/>
        <v>0</v>
      </c>
      <c r="J249" s="19">
        <f t="shared" si="86"/>
        <v>0</v>
      </c>
      <c r="K249" s="19">
        <f t="shared" si="86"/>
        <v>0</v>
      </c>
      <c r="L249" s="19">
        <f t="shared" si="86"/>
        <v>0</v>
      </c>
      <c r="M249" s="19">
        <f t="shared" si="86"/>
        <v>0</v>
      </c>
      <c r="N249" s="19">
        <f t="shared" si="86"/>
        <v>131257.5</v>
      </c>
      <c r="O249" s="19">
        <f t="shared" si="86"/>
        <v>0</v>
      </c>
      <c r="P249" s="19">
        <f t="shared" si="86"/>
        <v>0</v>
      </c>
      <c r="Q249" s="19">
        <f t="shared" si="86"/>
        <v>0</v>
      </c>
      <c r="R249" s="19">
        <f t="shared" si="86"/>
        <v>0</v>
      </c>
      <c r="S249" s="19">
        <f t="shared" si="86"/>
        <v>0</v>
      </c>
      <c r="T249" s="19">
        <f t="shared" si="86"/>
        <v>0</v>
      </c>
      <c r="U249" s="19">
        <f t="shared" si="86"/>
        <v>0</v>
      </c>
      <c r="V249" s="19">
        <f t="shared" si="86"/>
        <v>0</v>
      </c>
      <c r="W249" s="19">
        <f t="shared" si="86"/>
        <v>0</v>
      </c>
      <c r="X249" s="19">
        <f t="shared" si="86"/>
        <v>0</v>
      </c>
      <c r="Y249" s="19">
        <f t="shared" si="86"/>
        <v>0</v>
      </c>
      <c r="Z249" s="19">
        <f t="shared" si="86"/>
        <v>0</v>
      </c>
      <c r="AA249" s="19">
        <f t="shared" si="86"/>
        <v>0</v>
      </c>
      <c r="AB249" s="19">
        <f t="shared" si="86"/>
        <v>0</v>
      </c>
      <c r="AC249" s="19">
        <f t="shared" si="86"/>
        <v>0</v>
      </c>
      <c r="AD249" s="19">
        <f t="shared" si="86"/>
        <v>0</v>
      </c>
      <c r="AE249" s="19">
        <f t="shared" si="86"/>
        <v>0</v>
      </c>
      <c r="AF249" s="19">
        <f t="shared" si="86"/>
        <v>0</v>
      </c>
      <c r="AG249" s="19">
        <f t="shared" si="86"/>
        <v>0</v>
      </c>
      <c r="AH249" s="19">
        <f t="shared" si="86"/>
        <v>0</v>
      </c>
      <c r="AI249" s="19">
        <f t="shared" si="86"/>
        <v>0</v>
      </c>
      <c r="AJ249" s="19">
        <f t="shared" si="86"/>
        <v>0</v>
      </c>
      <c r="AK249" s="19">
        <f t="shared" si="86"/>
        <v>0</v>
      </c>
      <c r="AL249" s="19">
        <f t="shared" si="86"/>
        <v>0</v>
      </c>
      <c r="AM249" s="19">
        <f t="shared" si="86"/>
        <v>0</v>
      </c>
      <c r="AN249" s="19">
        <f t="shared" si="86"/>
        <v>0</v>
      </c>
      <c r="AO249" s="19">
        <f t="shared" si="86"/>
        <v>0</v>
      </c>
      <c r="AP249" s="19">
        <f t="shared" si="86"/>
        <v>908416</v>
      </c>
      <c r="AQ249" s="19">
        <f t="shared" si="86"/>
        <v>0</v>
      </c>
      <c r="AR249" s="19">
        <f t="shared" si="86"/>
        <v>0</v>
      </c>
      <c r="AS249" s="19">
        <f t="shared" si="86"/>
        <v>0</v>
      </c>
      <c r="AT249" s="19">
        <f t="shared" si="86"/>
        <v>0</v>
      </c>
      <c r="AU249" s="19">
        <f t="shared" si="86"/>
        <v>0</v>
      </c>
      <c r="AV249" s="19">
        <f t="shared" si="86"/>
        <v>0</v>
      </c>
      <c r="AW249" s="19">
        <f t="shared" si="86"/>
        <v>0</v>
      </c>
      <c r="AX249" s="19">
        <f t="shared" si="86"/>
        <v>0</v>
      </c>
      <c r="AY249" s="19">
        <f t="shared" si="86"/>
        <v>0</v>
      </c>
      <c r="AZ249" s="19">
        <f t="shared" si="86"/>
        <v>0</v>
      </c>
      <c r="BA249" s="19">
        <f t="shared" si="86"/>
        <v>0</v>
      </c>
      <c r="BB249" s="19">
        <f t="shared" si="86"/>
        <v>0</v>
      </c>
      <c r="BC249" s="19">
        <f t="shared" si="86"/>
        <v>0</v>
      </c>
      <c r="BD249" s="19">
        <f t="shared" si="86"/>
        <v>0</v>
      </c>
      <c r="BE249" s="19">
        <f t="shared" si="86"/>
        <v>0</v>
      </c>
      <c r="BF249" s="19">
        <f t="shared" si="86"/>
        <v>0</v>
      </c>
      <c r="BG249" s="19">
        <f t="shared" si="86"/>
        <v>0</v>
      </c>
      <c r="BH249" s="19">
        <f t="shared" si="86"/>
        <v>0</v>
      </c>
      <c r="BI249" s="19">
        <f t="shared" si="86"/>
        <v>0</v>
      </c>
      <c r="BJ249" s="19">
        <f t="shared" si="86"/>
        <v>0</v>
      </c>
      <c r="BK249" s="19">
        <f t="shared" si="86"/>
        <v>0</v>
      </c>
      <c r="BL249" s="19">
        <f t="shared" si="86"/>
        <v>0</v>
      </c>
      <c r="BM249" s="19">
        <f t="shared" si="86"/>
        <v>0</v>
      </c>
      <c r="BN249" s="19">
        <f t="shared" si="86"/>
        <v>0</v>
      </c>
      <c r="BO249" s="19">
        <f t="shared" ref="BO249:CD257" si="88">+BO47*BO201</f>
        <v>0</v>
      </c>
      <c r="BP249" s="19">
        <f t="shared" si="88"/>
        <v>0</v>
      </c>
      <c r="BQ249" s="19">
        <f t="shared" si="88"/>
        <v>0</v>
      </c>
      <c r="BR249" s="19">
        <f t="shared" si="88"/>
        <v>0</v>
      </c>
      <c r="BS249" s="19">
        <f t="shared" si="88"/>
        <v>0</v>
      </c>
      <c r="BT249" s="19">
        <f t="shared" si="88"/>
        <v>0</v>
      </c>
      <c r="BU249" s="19">
        <f t="shared" si="88"/>
        <v>0</v>
      </c>
      <c r="BV249" s="19">
        <f t="shared" si="88"/>
        <v>0</v>
      </c>
      <c r="BW249" s="19">
        <f t="shared" si="88"/>
        <v>0</v>
      </c>
      <c r="BX249" s="19">
        <f t="shared" si="88"/>
        <v>0</v>
      </c>
      <c r="BY249" s="19">
        <f t="shared" si="88"/>
        <v>0</v>
      </c>
      <c r="BZ249" s="19">
        <f t="shared" si="88"/>
        <v>0</v>
      </c>
      <c r="CA249" s="19">
        <f t="shared" si="88"/>
        <v>0</v>
      </c>
      <c r="CB249" s="19">
        <f t="shared" si="87"/>
        <v>0</v>
      </c>
      <c r="CC249" s="19">
        <f t="shared" si="87"/>
        <v>0</v>
      </c>
      <c r="CD249" s="19">
        <f t="shared" si="87"/>
        <v>0</v>
      </c>
      <c r="CE249" s="19">
        <f t="shared" si="87"/>
        <v>0</v>
      </c>
      <c r="CF249" s="19">
        <f t="shared" si="87"/>
        <v>0</v>
      </c>
      <c r="CG249" s="19">
        <f t="shared" si="87"/>
        <v>0</v>
      </c>
      <c r="CH249" s="19">
        <f t="shared" si="87"/>
        <v>0</v>
      </c>
      <c r="CI249" s="19">
        <f t="shared" si="87"/>
        <v>0</v>
      </c>
      <c r="CJ249" s="19">
        <f t="shared" si="87"/>
        <v>0</v>
      </c>
      <c r="CK249" s="19">
        <f t="shared" si="87"/>
        <v>0</v>
      </c>
      <c r="CL249" s="19">
        <f t="shared" si="87"/>
        <v>0</v>
      </c>
      <c r="CM249" s="19">
        <f t="shared" si="87"/>
        <v>0</v>
      </c>
      <c r="CN249" s="19">
        <f t="shared" si="87"/>
        <v>0</v>
      </c>
      <c r="CO249" s="19">
        <f t="shared" si="87"/>
        <v>0</v>
      </c>
      <c r="CP249" s="19">
        <f t="shared" si="87"/>
        <v>0</v>
      </c>
      <c r="CQ249" s="19">
        <f t="shared" si="87"/>
        <v>0</v>
      </c>
      <c r="CR249" s="19">
        <f t="shared" si="87"/>
        <v>0</v>
      </c>
      <c r="CS249" s="19">
        <f t="shared" si="87"/>
        <v>0</v>
      </c>
      <c r="CT249" s="19">
        <f t="shared" si="87"/>
        <v>0</v>
      </c>
      <c r="CU249" s="19">
        <f t="shared" si="87"/>
        <v>0</v>
      </c>
      <c r="CV249" s="19">
        <f t="shared" si="87"/>
        <v>0</v>
      </c>
      <c r="CW249" s="19">
        <f t="shared" si="87"/>
        <v>0</v>
      </c>
      <c r="CX249" s="19">
        <f t="shared" si="87"/>
        <v>0</v>
      </c>
      <c r="CY249" s="19">
        <f t="shared" si="87"/>
        <v>0</v>
      </c>
      <c r="CZ249" s="19">
        <f t="shared" si="87"/>
        <v>0</v>
      </c>
      <c r="DA249" s="19">
        <f t="shared" si="87"/>
        <v>0</v>
      </c>
      <c r="DB249" s="19">
        <f t="shared" si="87"/>
        <v>0</v>
      </c>
      <c r="DC249" s="19">
        <f t="shared" si="87"/>
        <v>0</v>
      </c>
      <c r="DD249" s="19">
        <f t="shared" si="87"/>
        <v>0</v>
      </c>
      <c r="DE249" s="19">
        <f t="shared" si="87"/>
        <v>0</v>
      </c>
      <c r="DF249" s="19">
        <f t="shared" si="87"/>
        <v>0</v>
      </c>
      <c r="DG249" s="19">
        <f t="shared" si="87"/>
        <v>0</v>
      </c>
      <c r="DH249" s="19">
        <f t="shared" si="87"/>
        <v>0</v>
      </c>
      <c r="DI249" s="19">
        <f t="shared" si="87"/>
        <v>0</v>
      </c>
      <c r="DJ249" s="19">
        <f t="shared" si="87"/>
        <v>0</v>
      </c>
      <c r="DK249" s="19">
        <f t="shared" si="87"/>
        <v>0</v>
      </c>
      <c r="DL249" s="19">
        <f t="shared" si="87"/>
        <v>0</v>
      </c>
      <c r="DM249" s="19">
        <f t="shared" si="87"/>
        <v>0</v>
      </c>
      <c r="DN249" s="19">
        <f t="shared" si="87"/>
        <v>0</v>
      </c>
      <c r="DO249" s="19">
        <f t="shared" si="81"/>
        <v>0</v>
      </c>
      <c r="DP249" s="19">
        <f t="shared" si="81"/>
        <v>0</v>
      </c>
      <c r="DQ249"/>
      <c r="DR249" s="71" t="s">
        <v>101</v>
      </c>
      <c r="DU249" s="58">
        <v>36</v>
      </c>
      <c r="DW249" s="58">
        <v>0</v>
      </c>
      <c r="DX249" s="59">
        <f t="shared" si="65"/>
        <v>0</v>
      </c>
      <c r="DY249" s="59">
        <f t="shared" si="66"/>
        <v>0</v>
      </c>
      <c r="EB249" s="23"/>
      <c r="EK249" s="59"/>
      <c r="EL249" s="59"/>
      <c r="EM249" s="59"/>
      <c r="EN249" s="59"/>
      <c r="EO249" s="59"/>
      <c r="EP249" s="59"/>
    </row>
    <row r="250" spans="1:146" s="58" customFormat="1" x14ac:dyDescent="0.5">
      <c r="A250">
        <v>90657</v>
      </c>
      <c r="B250"/>
      <c r="C250" s="38" t="s">
        <v>137</v>
      </c>
      <c r="D250" s="19">
        <f t="shared" ref="D250:AI250" si="89">+D48*D202</f>
        <v>0</v>
      </c>
      <c r="E250" s="19">
        <f t="shared" si="89"/>
        <v>0</v>
      </c>
      <c r="F250" s="19">
        <f t="shared" si="89"/>
        <v>0</v>
      </c>
      <c r="G250" s="19">
        <f t="shared" si="89"/>
        <v>0</v>
      </c>
      <c r="H250" s="19">
        <f t="shared" si="89"/>
        <v>0</v>
      </c>
      <c r="I250" s="19">
        <f t="shared" si="89"/>
        <v>0</v>
      </c>
      <c r="J250" s="19">
        <f t="shared" si="89"/>
        <v>0</v>
      </c>
      <c r="K250" s="19">
        <f t="shared" si="89"/>
        <v>0</v>
      </c>
      <c r="L250" s="19">
        <f t="shared" si="89"/>
        <v>0</v>
      </c>
      <c r="M250" s="19">
        <f t="shared" si="89"/>
        <v>0</v>
      </c>
      <c r="N250" s="19">
        <f t="shared" si="89"/>
        <v>1023000.0000000001</v>
      </c>
      <c r="O250" s="19">
        <f t="shared" si="89"/>
        <v>0</v>
      </c>
      <c r="P250" s="19">
        <f t="shared" si="89"/>
        <v>0</v>
      </c>
      <c r="Q250" s="19">
        <f t="shared" si="89"/>
        <v>0</v>
      </c>
      <c r="R250" s="19">
        <f t="shared" si="89"/>
        <v>0</v>
      </c>
      <c r="S250" s="19">
        <f t="shared" si="89"/>
        <v>0</v>
      </c>
      <c r="T250" s="19">
        <f t="shared" si="89"/>
        <v>0</v>
      </c>
      <c r="U250" s="19">
        <f t="shared" si="89"/>
        <v>0</v>
      </c>
      <c r="V250" s="19">
        <f t="shared" si="89"/>
        <v>0</v>
      </c>
      <c r="W250" s="19">
        <f t="shared" si="89"/>
        <v>0</v>
      </c>
      <c r="X250" s="19">
        <f t="shared" si="89"/>
        <v>0</v>
      </c>
      <c r="Y250" s="19">
        <f t="shared" si="89"/>
        <v>0</v>
      </c>
      <c r="Z250" s="19">
        <f t="shared" si="89"/>
        <v>0</v>
      </c>
      <c r="AA250" s="19">
        <f t="shared" si="89"/>
        <v>0</v>
      </c>
      <c r="AB250" s="19">
        <f t="shared" si="89"/>
        <v>0</v>
      </c>
      <c r="AC250" s="19">
        <f t="shared" si="89"/>
        <v>0</v>
      </c>
      <c r="AD250" s="19">
        <f t="shared" si="89"/>
        <v>371200</v>
      </c>
      <c r="AE250" s="19">
        <f t="shared" si="89"/>
        <v>0</v>
      </c>
      <c r="AF250" s="19">
        <f t="shared" si="89"/>
        <v>0</v>
      </c>
      <c r="AG250" s="19">
        <f t="shared" si="89"/>
        <v>0</v>
      </c>
      <c r="AH250" s="19">
        <f t="shared" si="89"/>
        <v>0</v>
      </c>
      <c r="AI250" s="19">
        <f t="shared" si="89"/>
        <v>0</v>
      </c>
      <c r="AJ250" s="19">
        <f t="shared" ref="AJ250:BO250" si="90">+AJ48*AJ202</f>
        <v>0</v>
      </c>
      <c r="AK250" s="19">
        <f t="shared" si="90"/>
        <v>0</v>
      </c>
      <c r="AL250" s="19">
        <f t="shared" si="90"/>
        <v>0</v>
      </c>
      <c r="AM250" s="19">
        <f t="shared" si="90"/>
        <v>0</v>
      </c>
      <c r="AN250" s="19">
        <f t="shared" si="90"/>
        <v>0</v>
      </c>
      <c r="AO250" s="19">
        <f t="shared" si="90"/>
        <v>0</v>
      </c>
      <c r="AP250" s="19">
        <f t="shared" si="90"/>
        <v>0</v>
      </c>
      <c r="AQ250" s="19">
        <f t="shared" si="90"/>
        <v>0</v>
      </c>
      <c r="AR250" s="19">
        <f t="shared" si="90"/>
        <v>0</v>
      </c>
      <c r="AS250" s="19">
        <f t="shared" si="90"/>
        <v>0</v>
      </c>
      <c r="AT250" s="19">
        <f t="shared" si="90"/>
        <v>0</v>
      </c>
      <c r="AU250" s="19">
        <f t="shared" si="90"/>
        <v>0</v>
      </c>
      <c r="AV250" s="19">
        <f t="shared" si="90"/>
        <v>0</v>
      </c>
      <c r="AW250" s="19">
        <f t="shared" si="90"/>
        <v>0</v>
      </c>
      <c r="AX250" s="19">
        <f t="shared" si="90"/>
        <v>0</v>
      </c>
      <c r="AY250" s="19">
        <f t="shared" si="90"/>
        <v>0</v>
      </c>
      <c r="AZ250" s="19">
        <f t="shared" si="90"/>
        <v>0</v>
      </c>
      <c r="BA250" s="19">
        <f t="shared" si="90"/>
        <v>0</v>
      </c>
      <c r="BB250" s="19">
        <f t="shared" si="90"/>
        <v>0</v>
      </c>
      <c r="BC250" s="19">
        <f t="shared" si="90"/>
        <v>0</v>
      </c>
      <c r="BD250" s="19">
        <f t="shared" si="90"/>
        <v>0</v>
      </c>
      <c r="BE250" s="19">
        <f t="shared" si="90"/>
        <v>0</v>
      </c>
      <c r="BF250" s="19">
        <f t="shared" si="90"/>
        <v>0</v>
      </c>
      <c r="BG250" s="19">
        <f t="shared" si="90"/>
        <v>0</v>
      </c>
      <c r="BH250" s="19">
        <f t="shared" si="90"/>
        <v>0</v>
      </c>
      <c r="BI250" s="19">
        <f t="shared" si="90"/>
        <v>0</v>
      </c>
      <c r="BJ250" s="19">
        <f t="shared" si="90"/>
        <v>0</v>
      </c>
      <c r="BK250" s="19">
        <f t="shared" si="90"/>
        <v>0</v>
      </c>
      <c r="BL250" s="19">
        <f t="shared" si="90"/>
        <v>0</v>
      </c>
      <c r="BM250" s="19">
        <f t="shared" si="90"/>
        <v>0</v>
      </c>
      <c r="BN250" s="19">
        <f t="shared" si="90"/>
        <v>0</v>
      </c>
      <c r="BO250" s="19">
        <f t="shared" si="90"/>
        <v>0</v>
      </c>
      <c r="BP250" s="19">
        <f t="shared" si="88"/>
        <v>0</v>
      </c>
      <c r="BQ250" s="19">
        <f t="shared" si="88"/>
        <v>0</v>
      </c>
      <c r="BR250" s="19">
        <f t="shared" si="88"/>
        <v>0</v>
      </c>
      <c r="BS250" s="19">
        <f t="shared" si="88"/>
        <v>0</v>
      </c>
      <c r="BT250" s="19">
        <f t="shared" si="88"/>
        <v>0</v>
      </c>
      <c r="BU250" s="19">
        <f t="shared" si="88"/>
        <v>0</v>
      </c>
      <c r="BV250" s="19">
        <f t="shared" si="88"/>
        <v>0</v>
      </c>
      <c r="BW250" s="19">
        <f t="shared" si="88"/>
        <v>0</v>
      </c>
      <c r="BX250" s="19">
        <f t="shared" si="88"/>
        <v>0</v>
      </c>
      <c r="BY250" s="19">
        <f t="shared" si="88"/>
        <v>0</v>
      </c>
      <c r="BZ250" s="19">
        <f t="shared" si="88"/>
        <v>0</v>
      </c>
      <c r="CA250" s="19">
        <f t="shared" si="88"/>
        <v>0</v>
      </c>
      <c r="CB250" s="19">
        <f t="shared" si="87"/>
        <v>0</v>
      </c>
      <c r="CC250" s="19">
        <f t="shared" si="87"/>
        <v>0</v>
      </c>
      <c r="CD250" s="19">
        <f t="shared" si="87"/>
        <v>0</v>
      </c>
      <c r="CE250" s="19">
        <f t="shared" si="87"/>
        <v>0</v>
      </c>
      <c r="CF250" s="19">
        <f t="shared" si="87"/>
        <v>0</v>
      </c>
      <c r="CG250" s="19">
        <f t="shared" si="87"/>
        <v>0</v>
      </c>
      <c r="CH250" s="19">
        <f t="shared" si="87"/>
        <v>0</v>
      </c>
      <c r="CI250" s="19">
        <f t="shared" si="87"/>
        <v>0</v>
      </c>
      <c r="CJ250" s="19">
        <f t="shared" si="87"/>
        <v>0</v>
      </c>
      <c r="CK250" s="19">
        <f t="shared" si="87"/>
        <v>0</v>
      </c>
      <c r="CL250" s="19">
        <f t="shared" si="87"/>
        <v>0</v>
      </c>
      <c r="CM250" s="19">
        <f t="shared" si="87"/>
        <v>0</v>
      </c>
      <c r="CN250" s="19">
        <f t="shared" si="87"/>
        <v>0</v>
      </c>
      <c r="CO250" s="19">
        <f t="shared" si="87"/>
        <v>0</v>
      </c>
      <c r="CP250" s="19">
        <f t="shared" si="87"/>
        <v>0</v>
      </c>
      <c r="CQ250" s="19">
        <f t="shared" si="87"/>
        <v>0</v>
      </c>
      <c r="CR250" s="19">
        <f t="shared" si="87"/>
        <v>0</v>
      </c>
      <c r="CS250" s="19">
        <f t="shared" si="87"/>
        <v>0</v>
      </c>
      <c r="CT250" s="19">
        <f t="shared" si="87"/>
        <v>0</v>
      </c>
      <c r="CU250" s="19">
        <f t="shared" si="87"/>
        <v>0</v>
      </c>
      <c r="CV250" s="19">
        <f t="shared" si="87"/>
        <v>0</v>
      </c>
      <c r="CW250" s="19">
        <f t="shared" si="87"/>
        <v>0</v>
      </c>
      <c r="CX250" s="19">
        <f t="shared" si="87"/>
        <v>0</v>
      </c>
      <c r="CY250" s="19">
        <f t="shared" si="87"/>
        <v>0</v>
      </c>
      <c r="CZ250" s="19">
        <f t="shared" si="87"/>
        <v>0</v>
      </c>
      <c r="DA250" s="19">
        <f t="shared" si="87"/>
        <v>0</v>
      </c>
      <c r="DB250" s="19">
        <f t="shared" si="87"/>
        <v>0</v>
      </c>
      <c r="DC250" s="19">
        <f t="shared" si="87"/>
        <v>0</v>
      </c>
      <c r="DD250" s="19">
        <f t="shared" si="87"/>
        <v>0</v>
      </c>
      <c r="DE250" s="19">
        <f t="shared" si="87"/>
        <v>0</v>
      </c>
      <c r="DF250" s="19">
        <f t="shared" si="87"/>
        <v>0</v>
      </c>
      <c r="DG250" s="19">
        <f t="shared" si="87"/>
        <v>0</v>
      </c>
      <c r="DH250" s="19">
        <f t="shared" si="87"/>
        <v>0</v>
      </c>
      <c r="DI250" s="19">
        <f t="shared" si="87"/>
        <v>0</v>
      </c>
      <c r="DJ250" s="19">
        <f t="shared" si="87"/>
        <v>0</v>
      </c>
      <c r="DK250" s="19">
        <f t="shared" si="87"/>
        <v>0</v>
      </c>
      <c r="DL250" s="19">
        <f t="shared" si="87"/>
        <v>0</v>
      </c>
      <c r="DM250" s="19">
        <f t="shared" si="87"/>
        <v>0</v>
      </c>
      <c r="DN250" s="19">
        <f t="shared" si="87"/>
        <v>0</v>
      </c>
      <c r="DO250" s="19">
        <f t="shared" si="81"/>
        <v>0</v>
      </c>
      <c r="DP250" s="19">
        <f t="shared" si="81"/>
        <v>0</v>
      </c>
      <c r="DQ250"/>
      <c r="DR250" s="71" t="s">
        <v>101</v>
      </c>
      <c r="DU250" s="58">
        <v>37</v>
      </c>
      <c r="DW250" s="58">
        <v>0</v>
      </c>
      <c r="DX250" s="59">
        <f t="shared" si="65"/>
        <v>0</v>
      </c>
      <c r="DY250" s="59">
        <f t="shared" si="66"/>
        <v>0</v>
      </c>
      <c r="EB250" s="23"/>
      <c r="EK250" s="59"/>
      <c r="EL250" s="59"/>
      <c r="EM250" s="59"/>
      <c r="EN250" s="59"/>
      <c r="EO250" s="59"/>
      <c r="EP250" s="59"/>
    </row>
    <row r="251" spans="1:146" s="58" customFormat="1" x14ac:dyDescent="0.5">
      <c r="A251">
        <v>90660</v>
      </c>
      <c r="B251"/>
      <c r="C251" s="38" t="s">
        <v>138</v>
      </c>
      <c r="D251" s="19">
        <f t="shared" ref="D251:AI251" si="91">+D49*D203</f>
        <v>0</v>
      </c>
      <c r="E251" s="19">
        <f t="shared" si="91"/>
        <v>0</v>
      </c>
      <c r="F251" s="19">
        <f t="shared" si="91"/>
        <v>0</v>
      </c>
      <c r="G251" s="19">
        <f t="shared" si="91"/>
        <v>0</v>
      </c>
      <c r="H251" s="19">
        <f t="shared" si="91"/>
        <v>0</v>
      </c>
      <c r="I251" s="19">
        <f t="shared" si="91"/>
        <v>0</v>
      </c>
      <c r="J251" s="19">
        <f t="shared" si="91"/>
        <v>0</v>
      </c>
      <c r="K251" s="19">
        <f t="shared" si="91"/>
        <v>0</v>
      </c>
      <c r="L251" s="19">
        <f t="shared" si="91"/>
        <v>0</v>
      </c>
      <c r="M251" s="19">
        <f t="shared" si="91"/>
        <v>0</v>
      </c>
      <c r="N251" s="19">
        <f t="shared" si="91"/>
        <v>361100</v>
      </c>
      <c r="O251" s="19">
        <f t="shared" si="91"/>
        <v>0</v>
      </c>
      <c r="P251" s="19">
        <f t="shared" si="91"/>
        <v>0</v>
      </c>
      <c r="Q251" s="19">
        <f t="shared" si="91"/>
        <v>0</v>
      </c>
      <c r="R251" s="19">
        <f t="shared" si="91"/>
        <v>0</v>
      </c>
      <c r="S251" s="19">
        <f t="shared" si="91"/>
        <v>0</v>
      </c>
      <c r="T251" s="19">
        <f t="shared" si="91"/>
        <v>0</v>
      </c>
      <c r="U251" s="19">
        <f t="shared" si="91"/>
        <v>0</v>
      </c>
      <c r="V251" s="19">
        <f t="shared" si="91"/>
        <v>0</v>
      </c>
      <c r="W251" s="19">
        <f t="shared" si="91"/>
        <v>0</v>
      </c>
      <c r="X251" s="19">
        <f t="shared" si="91"/>
        <v>0</v>
      </c>
      <c r="Y251" s="19">
        <f t="shared" si="91"/>
        <v>0</v>
      </c>
      <c r="Z251" s="19">
        <f t="shared" si="91"/>
        <v>0</v>
      </c>
      <c r="AA251" s="19">
        <f t="shared" si="91"/>
        <v>0</v>
      </c>
      <c r="AB251" s="19">
        <f t="shared" si="91"/>
        <v>0</v>
      </c>
      <c r="AC251" s="19">
        <f t="shared" si="91"/>
        <v>0</v>
      </c>
      <c r="AD251" s="19">
        <f t="shared" si="91"/>
        <v>410400</v>
      </c>
      <c r="AE251" s="19">
        <f t="shared" si="91"/>
        <v>0</v>
      </c>
      <c r="AF251" s="19">
        <f t="shared" si="91"/>
        <v>0</v>
      </c>
      <c r="AG251" s="19">
        <f t="shared" si="91"/>
        <v>0</v>
      </c>
      <c r="AH251" s="19">
        <f t="shared" si="91"/>
        <v>0</v>
      </c>
      <c r="AI251" s="19">
        <f t="shared" si="91"/>
        <v>0</v>
      </c>
      <c r="AJ251" s="19">
        <f t="shared" ref="AJ251:BO251" si="92">+AJ49*AJ203</f>
        <v>0</v>
      </c>
      <c r="AK251" s="19">
        <f t="shared" si="92"/>
        <v>0</v>
      </c>
      <c r="AL251" s="19">
        <f t="shared" si="92"/>
        <v>0</v>
      </c>
      <c r="AM251" s="19">
        <f t="shared" si="92"/>
        <v>0</v>
      </c>
      <c r="AN251" s="19">
        <f t="shared" si="92"/>
        <v>0</v>
      </c>
      <c r="AO251" s="19">
        <f t="shared" si="92"/>
        <v>0</v>
      </c>
      <c r="AP251" s="19">
        <f t="shared" si="92"/>
        <v>0</v>
      </c>
      <c r="AQ251" s="19">
        <f t="shared" si="92"/>
        <v>0</v>
      </c>
      <c r="AR251" s="19">
        <f t="shared" si="92"/>
        <v>0</v>
      </c>
      <c r="AS251" s="19">
        <f t="shared" si="92"/>
        <v>0</v>
      </c>
      <c r="AT251" s="19">
        <f t="shared" si="92"/>
        <v>0</v>
      </c>
      <c r="AU251" s="19">
        <f t="shared" si="92"/>
        <v>0</v>
      </c>
      <c r="AV251" s="19">
        <f t="shared" si="92"/>
        <v>0</v>
      </c>
      <c r="AW251" s="19">
        <f t="shared" si="92"/>
        <v>0</v>
      </c>
      <c r="AX251" s="19">
        <f t="shared" si="92"/>
        <v>0</v>
      </c>
      <c r="AY251" s="19">
        <f t="shared" si="92"/>
        <v>0</v>
      </c>
      <c r="AZ251" s="19">
        <f t="shared" si="92"/>
        <v>0</v>
      </c>
      <c r="BA251" s="19">
        <f t="shared" si="92"/>
        <v>0</v>
      </c>
      <c r="BB251" s="19">
        <f t="shared" si="92"/>
        <v>0</v>
      </c>
      <c r="BC251" s="19">
        <f t="shared" si="92"/>
        <v>0</v>
      </c>
      <c r="BD251" s="19">
        <f t="shared" si="92"/>
        <v>0</v>
      </c>
      <c r="BE251" s="19">
        <f t="shared" si="92"/>
        <v>0</v>
      </c>
      <c r="BF251" s="19">
        <f t="shared" si="92"/>
        <v>0</v>
      </c>
      <c r="BG251" s="19">
        <f t="shared" si="92"/>
        <v>0</v>
      </c>
      <c r="BH251" s="19">
        <f t="shared" si="92"/>
        <v>0</v>
      </c>
      <c r="BI251" s="19">
        <f t="shared" si="92"/>
        <v>0</v>
      </c>
      <c r="BJ251" s="19">
        <f t="shared" si="92"/>
        <v>0</v>
      </c>
      <c r="BK251" s="19">
        <f t="shared" si="92"/>
        <v>0</v>
      </c>
      <c r="BL251" s="19">
        <f t="shared" si="92"/>
        <v>0</v>
      </c>
      <c r="BM251" s="19">
        <f t="shared" si="92"/>
        <v>0</v>
      </c>
      <c r="BN251" s="19">
        <f t="shared" si="92"/>
        <v>0</v>
      </c>
      <c r="BO251" s="19">
        <f t="shared" si="92"/>
        <v>0</v>
      </c>
      <c r="BP251" s="19">
        <f t="shared" si="88"/>
        <v>0</v>
      </c>
      <c r="BQ251" s="19">
        <f t="shared" si="88"/>
        <v>0</v>
      </c>
      <c r="BR251" s="19">
        <f t="shared" si="88"/>
        <v>0</v>
      </c>
      <c r="BS251" s="19">
        <f t="shared" si="88"/>
        <v>0</v>
      </c>
      <c r="BT251" s="19">
        <f t="shared" si="88"/>
        <v>0</v>
      </c>
      <c r="BU251" s="19">
        <f t="shared" si="88"/>
        <v>0</v>
      </c>
      <c r="BV251" s="19">
        <f t="shared" si="88"/>
        <v>0</v>
      </c>
      <c r="BW251" s="19">
        <f t="shared" si="88"/>
        <v>0</v>
      </c>
      <c r="BX251" s="19">
        <f t="shared" si="88"/>
        <v>0</v>
      </c>
      <c r="BY251" s="19">
        <f t="shared" si="88"/>
        <v>0</v>
      </c>
      <c r="BZ251" s="19">
        <f t="shared" si="88"/>
        <v>0</v>
      </c>
      <c r="CA251" s="19">
        <f t="shared" si="88"/>
        <v>0</v>
      </c>
      <c r="CB251" s="19">
        <f t="shared" si="87"/>
        <v>0</v>
      </c>
      <c r="CC251" s="19">
        <f t="shared" si="87"/>
        <v>0</v>
      </c>
      <c r="CD251" s="19">
        <f t="shared" si="87"/>
        <v>0</v>
      </c>
      <c r="CE251" s="19">
        <f t="shared" si="87"/>
        <v>0</v>
      </c>
      <c r="CF251" s="19">
        <f t="shared" si="87"/>
        <v>0</v>
      </c>
      <c r="CG251" s="19">
        <f t="shared" si="87"/>
        <v>0</v>
      </c>
      <c r="CH251" s="19">
        <f t="shared" si="87"/>
        <v>0</v>
      </c>
      <c r="CI251" s="19">
        <f t="shared" si="87"/>
        <v>0</v>
      </c>
      <c r="CJ251" s="19">
        <f t="shared" si="87"/>
        <v>0</v>
      </c>
      <c r="CK251" s="19">
        <f t="shared" si="87"/>
        <v>0</v>
      </c>
      <c r="CL251" s="19">
        <f t="shared" si="87"/>
        <v>0</v>
      </c>
      <c r="CM251" s="19">
        <f t="shared" si="87"/>
        <v>0</v>
      </c>
      <c r="CN251" s="19">
        <f t="shared" si="87"/>
        <v>0</v>
      </c>
      <c r="CO251" s="19">
        <f t="shared" si="87"/>
        <v>0</v>
      </c>
      <c r="CP251" s="19">
        <f t="shared" si="87"/>
        <v>0</v>
      </c>
      <c r="CQ251" s="19">
        <f t="shared" si="87"/>
        <v>0</v>
      </c>
      <c r="CR251" s="19">
        <f t="shared" si="87"/>
        <v>0</v>
      </c>
      <c r="CS251" s="19">
        <f t="shared" si="87"/>
        <v>0</v>
      </c>
      <c r="CT251" s="19">
        <f t="shared" si="87"/>
        <v>0</v>
      </c>
      <c r="CU251" s="19">
        <f t="shared" si="87"/>
        <v>0</v>
      </c>
      <c r="CV251" s="19">
        <f t="shared" si="87"/>
        <v>0</v>
      </c>
      <c r="CW251" s="19">
        <f t="shared" si="87"/>
        <v>0</v>
      </c>
      <c r="CX251" s="19">
        <f t="shared" si="87"/>
        <v>0</v>
      </c>
      <c r="CY251" s="19">
        <f t="shared" si="87"/>
        <v>0</v>
      </c>
      <c r="CZ251" s="19">
        <f t="shared" ref="CZ251:DP259" si="93">+CZ49*CZ203</f>
        <v>0</v>
      </c>
      <c r="DA251" s="19">
        <f t="shared" si="93"/>
        <v>0</v>
      </c>
      <c r="DB251" s="19">
        <f t="shared" si="93"/>
        <v>0</v>
      </c>
      <c r="DC251" s="19">
        <f t="shared" si="93"/>
        <v>0</v>
      </c>
      <c r="DD251" s="19">
        <f t="shared" si="93"/>
        <v>0</v>
      </c>
      <c r="DE251" s="19">
        <f t="shared" si="93"/>
        <v>0</v>
      </c>
      <c r="DF251" s="19">
        <f t="shared" si="93"/>
        <v>0</v>
      </c>
      <c r="DG251" s="19">
        <f t="shared" si="93"/>
        <v>0</v>
      </c>
      <c r="DH251" s="19">
        <f t="shared" si="93"/>
        <v>0</v>
      </c>
      <c r="DI251" s="19">
        <f t="shared" si="93"/>
        <v>0</v>
      </c>
      <c r="DJ251" s="19">
        <f t="shared" si="93"/>
        <v>0</v>
      </c>
      <c r="DK251" s="19">
        <f t="shared" si="93"/>
        <v>0</v>
      </c>
      <c r="DL251" s="19">
        <f t="shared" si="93"/>
        <v>0</v>
      </c>
      <c r="DM251" s="19">
        <f t="shared" si="93"/>
        <v>0</v>
      </c>
      <c r="DN251" s="19">
        <f t="shared" si="93"/>
        <v>0</v>
      </c>
      <c r="DO251" s="19">
        <f t="shared" si="93"/>
        <v>0</v>
      </c>
      <c r="DP251" s="19">
        <f t="shared" si="93"/>
        <v>0</v>
      </c>
      <c r="DQ251"/>
      <c r="DR251" s="71" t="s">
        <v>101</v>
      </c>
      <c r="DU251" s="58">
        <v>38</v>
      </c>
      <c r="DW251" s="58">
        <v>0</v>
      </c>
      <c r="DX251" s="59">
        <f t="shared" si="65"/>
        <v>0</v>
      </c>
      <c r="DY251" s="59">
        <f t="shared" si="66"/>
        <v>0</v>
      </c>
      <c r="EB251" s="23"/>
      <c r="EK251" s="59"/>
      <c r="EL251" s="59"/>
      <c r="EM251" s="59"/>
      <c r="EN251" s="59"/>
      <c r="EO251" s="59"/>
      <c r="EP251" s="59"/>
    </row>
    <row r="252" spans="1:146" s="58" customFormat="1" x14ac:dyDescent="0.5">
      <c r="A252">
        <v>90655</v>
      </c>
      <c r="B252" t="s">
        <v>139</v>
      </c>
      <c r="C252" s="38" t="s">
        <v>140</v>
      </c>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f t="shared" ref="AD252:BO252" si="94">+AD50*AD204</f>
        <v>250380</v>
      </c>
      <c r="AE252" s="19">
        <f t="shared" si="94"/>
        <v>0</v>
      </c>
      <c r="AF252" s="19">
        <f t="shared" si="94"/>
        <v>0</v>
      </c>
      <c r="AG252" s="19">
        <f t="shared" si="94"/>
        <v>0</v>
      </c>
      <c r="AH252" s="19">
        <f t="shared" si="94"/>
        <v>0</v>
      </c>
      <c r="AI252" s="19">
        <f t="shared" si="94"/>
        <v>0</v>
      </c>
      <c r="AJ252" s="19">
        <f t="shared" si="94"/>
        <v>0</v>
      </c>
      <c r="AK252" s="19">
        <f t="shared" si="94"/>
        <v>0</v>
      </c>
      <c r="AL252" s="19">
        <f t="shared" si="94"/>
        <v>0</v>
      </c>
      <c r="AM252" s="19">
        <f t="shared" si="94"/>
        <v>0</v>
      </c>
      <c r="AN252" s="19">
        <f t="shared" si="94"/>
        <v>0</v>
      </c>
      <c r="AO252" s="19">
        <f t="shared" si="94"/>
        <v>0</v>
      </c>
      <c r="AP252" s="19">
        <f t="shared" si="94"/>
        <v>621711.99999999988</v>
      </c>
      <c r="AQ252" s="19">
        <f t="shared" si="94"/>
        <v>0</v>
      </c>
      <c r="AR252" s="19">
        <f t="shared" si="94"/>
        <v>0</v>
      </c>
      <c r="AS252" s="19">
        <f t="shared" si="94"/>
        <v>0</v>
      </c>
      <c r="AT252" s="19">
        <f t="shared" si="94"/>
        <v>0</v>
      </c>
      <c r="AU252" s="19">
        <f t="shared" si="94"/>
        <v>0</v>
      </c>
      <c r="AV252" s="19">
        <f t="shared" si="94"/>
        <v>0</v>
      </c>
      <c r="AW252" s="19">
        <f t="shared" si="94"/>
        <v>0</v>
      </c>
      <c r="AX252" s="19">
        <f t="shared" si="94"/>
        <v>0</v>
      </c>
      <c r="AY252" s="19">
        <f t="shared" si="94"/>
        <v>0</v>
      </c>
      <c r="AZ252" s="19">
        <f t="shared" si="94"/>
        <v>0</v>
      </c>
      <c r="BA252" s="19">
        <f t="shared" si="94"/>
        <v>0</v>
      </c>
      <c r="BB252" s="19">
        <f t="shared" si="94"/>
        <v>0</v>
      </c>
      <c r="BC252" s="19">
        <f t="shared" si="94"/>
        <v>0</v>
      </c>
      <c r="BD252" s="19">
        <f t="shared" si="94"/>
        <v>0</v>
      </c>
      <c r="BE252" s="19">
        <f t="shared" si="94"/>
        <v>0</v>
      </c>
      <c r="BF252" s="19">
        <f t="shared" si="94"/>
        <v>0</v>
      </c>
      <c r="BG252" s="19">
        <f t="shared" si="94"/>
        <v>0</v>
      </c>
      <c r="BH252" s="19">
        <f t="shared" si="94"/>
        <v>0</v>
      </c>
      <c r="BI252" s="19">
        <f t="shared" si="94"/>
        <v>0</v>
      </c>
      <c r="BJ252" s="19">
        <f t="shared" si="94"/>
        <v>0</v>
      </c>
      <c r="BK252" s="19">
        <f t="shared" si="94"/>
        <v>0</v>
      </c>
      <c r="BL252" s="19">
        <f t="shared" si="94"/>
        <v>0</v>
      </c>
      <c r="BM252" s="19">
        <f t="shared" si="94"/>
        <v>0</v>
      </c>
      <c r="BN252" s="19">
        <f t="shared" si="94"/>
        <v>0</v>
      </c>
      <c r="BO252" s="19">
        <f t="shared" si="94"/>
        <v>0</v>
      </c>
      <c r="BP252" s="19">
        <f t="shared" si="88"/>
        <v>0</v>
      </c>
      <c r="BQ252" s="19">
        <f t="shared" si="88"/>
        <v>0</v>
      </c>
      <c r="BR252" s="19">
        <f t="shared" si="88"/>
        <v>0</v>
      </c>
      <c r="BS252" s="19">
        <f t="shared" si="88"/>
        <v>0</v>
      </c>
      <c r="BT252" s="19">
        <f t="shared" si="88"/>
        <v>0</v>
      </c>
      <c r="BU252" s="19">
        <f t="shared" si="88"/>
        <v>0</v>
      </c>
      <c r="BV252" s="19">
        <f t="shared" si="88"/>
        <v>0</v>
      </c>
      <c r="BW252" s="19">
        <f t="shared" si="88"/>
        <v>0</v>
      </c>
      <c r="BX252" s="19">
        <f t="shared" si="88"/>
        <v>0</v>
      </c>
      <c r="BY252" s="19">
        <f t="shared" si="88"/>
        <v>0</v>
      </c>
      <c r="BZ252" s="19">
        <f t="shared" si="88"/>
        <v>0</v>
      </c>
      <c r="CA252" s="19">
        <f t="shared" si="88"/>
        <v>0</v>
      </c>
      <c r="CB252" s="19">
        <f t="shared" si="88"/>
        <v>0</v>
      </c>
      <c r="CC252" s="19">
        <f t="shared" si="88"/>
        <v>0</v>
      </c>
      <c r="CD252" s="19">
        <f t="shared" si="88"/>
        <v>0</v>
      </c>
      <c r="CE252" s="19">
        <f t="shared" ref="CE252:DA257" si="95">+CE50*CE204</f>
        <v>0</v>
      </c>
      <c r="CF252" s="19">
        <f t="shared" si="95"/>
        <v>0</v>
      </c>
      <c r="CG252" s="19">
        <f t="shared" si="95"/>
        <v>0</v>
      </c>
      <c r="CH252" s="19">
        <f t="shared" si="95"/>
        <v>0</v>
      </c>
      <c r="CI252" s="19">
        <f t="shared" si="95"/>
        <v>0</v>
      </c>
      <c r="CJ252" s="19">
        <f t="shared" si="95"/>
        <v>0</v>
      </c>
      <c r="CK252" s="19">
        <f t="shared" si="95"/>
        <v>0</v>
      </c>
      <c r="CL252" s="19">
        <f t="shared" si="95"/>
        <v>0</v>
      </c>
      <c r="CM252" s="19">
        <f t="shared" si="95"/>
        <v>0</v>
      </c>
      <c r="CN252" s="19">
        <f t="shared" si="95"/>
        <v>0</v>
      </c>
      <c r="CO252" s="19">
        <f t="shared" si="95"/>
        <v>0</v>
      </c>
      <c r="CP252" s="19">
        <f t="shared" si="95"/>
        <v>0</v>
      </c>
      <c r="CQ252" s="19">
        <f t="shared" si="95"/>
        <v>0</v>
      </c>
      <c r="CR252" s="19">
        <f t="shared" si="95"/>
        <v>0</v>
      </c>
      <c r="CS252" s="19">
        <f t="shared" si="95"/>
        <v>0</v>
      </c>
      <c r="CT252" s="19">
        <f t="shared" si="95"/>
        <v>0</v>
      </c>
      <c r="CU252" s="19">
        <f t="shared" si="95"/>
        <v>0</v>
      </c>
      <c r="CV252" s="19">
        <f t="shared" si="95"/>
        <v>0</v>
      </c>
      <c r="CW252" s="19">
        <f t="shared" si="95"/>
        <v>0</v>
      </c>
      <c r="CX252" s="19">
        <f t="shared" si="95"/>
        <v>0</v>
      </c>
      <c r="CY252" s="19">
        <f t="shared" si="95"/>
        <v>0</v>
      </c>
      <c r="CZ252" s="19">
        <f t="shared" si="95"/>
        <v>0</v>
      </c>
      <c r="DA252" s="19">
        <f t="shared" si="95"/>
        <v>0</v>
      </c>
      <c r="DB252" s="19">
        <f t="shared" si="93"/>
        <v>0</v>
      </c>
      <c r="DC252" s="19">
        <f t="shared" si="93"/>
        <v>0</v>
      </c>
      <c r="DD252" s="19">
        <f t="shared" si="93"/>
        <v>0</v>
      </c>
      <c r="DE252" s="19">
        <f t="shared" si="93"/>
        <v>0</v>
      </c>
      <c r="DF252" s="19">
        <f t="shared" si="93"/>
        <v>0</v>
      </c>
      <c r="DG252" s="19">
        <f t="shared" si="93"/>
        <v>0</v>
      </c>
      <c r="DH252" s="19">
        <f t="shared" si="93"/>
        <v>0</v>
      </c>
      <c r="DI252" s="19">
        <f t="shared" si="93"/>
        <v>0</v>
      </c>
      <c r="DJ252" s="19">
        <f t="shared" si="93"/>
        <v>0</v>
      </c>
      <c r="DK252" s="19">
        <f t="shared" si="93"/>
        <v>0</v>
      </c>
      <c r="DL252" s="19">
        <f t="shared" si="93"/>
        <v>0</v>
      </c>
      <c r="DM252" s="19">
        <f t="shared" si="93"/>
        <v>0</v>
      </c>
      <c r="DN252" s="19">
        <f t="shared" si="93"/>
        <v>0</v>
      </c>
      <c r="DO252" s="19">
        <f t="shared" si="93"/>
        <v>0</v>
      </c>
      <c r="DP252" s="19">
        <f t="shared" si="93"/>
        <v>0</v>
      </c>
      <c r="DQ252"/>
      <c r="DR252" s="71" t="s">
        <v>101</v>
      </c>
      <c r="DU252" s="58">
        <v>39</v>
      </c>
      <c r="DW252" s="58">
        <v>0</v>
      </c>
      <c r="DX252" s="59">
        <f t="shared" si="65"/>
        <v>0</v>
      </c>
      <c r="DY252" s="59">
        <f t="shared" si="66"/>
        <v>0</v>
      </c>
      <c r="EB252" s="23"/>
      <c r="EK252" s="59"/>
      <c r="EL252" s="59"/>
      <c r="EM252" s="59"/>
      <c r="EN252" s="59"/>
      <c r="EO252" s="59"/>
      <c r="EP252" s="59"/>
    </row>
    <row r="253" spans="1:146" s="58" customFormat="1" x14ac:dyDescent="0.5">
      <c r="A253">
        <v>90685</v>
      </c>
      <c r="B253" s="26" t="s">
        <v>310</v>
      </c>
      <c r="C253" s="38" t="s">
        <v>141</v>
      </c>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f t="shared" ref="AD253:BO253" si="96">+AD51*AD205</f>
        <v>22050</v>
      </c>
      <c r="AE253" s="19">
        <f t="shared" si="96"/>
        <v>0</v>
      </c>
      <c r="AF253" s="19">
        <f t="shared" si="96"/>
        <v>0</v>
      </c>
      <c r="AG253" s="19">
        <f t="shared" si="96"/>
        <v>0</v>
      </c>
      <c r="AH253" s="19">
        <f t="shared" si="96"/>
        <v>0</v>
      </c>
      <c r="AI253" s="19">
        <f t="shared" si="96"/>
        <v>0</v>
      </c>
      <c r="AJ253" s="19">
        <f t="shared" si="96"/>
        <v>0</v>
      </c>
      <c r="AK253" s="19">
        <f t="shared" si="96"/>
        <v>0</v>
      </c>
      <c r="AL253" s="19">
        <f t="shared" si="96"/>
        <v>0</v>
      </c>
      <c r="AM253" s="19">
        <f t="shared" si="96"/>
        <v>0</v>
      </c>
      <c r="AN253" s="19">
        <f t="shared" si="96"/>
        <v>0</v>
      </c>
      <c r="AO253" s="19">
        <f t="shared" si="96"/>
        <v>0</v>
      </c>
      <c r="AP253" s="19">
        <f t="shared" si="96"/>
        <v>0</v>
      </c>
      <c r="AQ253" s="19">
        <f t="shared" si="96"/>
        <v>0</v>
      </c>
      <c r="AR253" s="19">
        <f t="shared" si="96"/>
        <v>0</v>
      </c>
      <c r="AS253" s="19">
        <f t="shared" si="96"/>
        <v>0</v>
      </c>
      <c r="AT253" s="19">
        <f t="shared" si="96"/>
        <v>0</v>
      </c>
      <c r="AU253" s="19">
        <f t="shared" si="96"/>
        <v>0</v>
      </c>
      <c r="AV253" s="19">
        <f t="shared" si="96"/>
        <v>0</v>
      </c>
      <c r="AW253" s="19">
        <f t="shared" si="96"/>
        <v>0</v>
      </c>
      <c r="AX253" s="19">
        <f t="shared" si="96"/>
        <v>0</v>
      </c>
      <c r="AY253" s="19">
        <f t="shared" si="96"/>
        <v>0</v>
      </c>
      <c r="AZ253" s="19">
        <f t="shared" si="96"/>
        <v>0</v>
      </c>
      <c r="BA253" s="19">
        <f t="shared" si="96"/>
        <v>0</v>
      </c>
      <c r="BB253" s="19">
        <f t="shared" si="96"/>
        <v>0</v>
      </c>
      <c r="BC253" s="19">
        <f t="shared" si="96"/>
        <v>0</v>
      </c>
      <c r="BD253" s="19">
        <f t="shared" si="96"/>
        <v>0</v>
      </c>
      <c r="BE253" s="19">
        <f t="shared" si="96"/>
        <v>0</v>
      </c>
      <c r="BF253" s="19">
        <f t="shared" si="96"/>
        <v>0</v>
      </c>
      <c r="BG253" s="19">
        <f t="shared" si="96"/>
        <v>0</v>
      </c>
      <c r="BH253" s="19">
        <f t="shared" si="96"/>
        <v>0</v>
      </c>
      <c r="BI253" s="19">
        <f t="shared" si="96"/>
        <v>0</v>
      </c>
      <c r="BJ253" s="19">
        <f t="shared" si="96"/>
        <v>0</v>
      </c>
      <c r="BK253" s="19">
        <f t="shared" si="96"/>
        <v>0</v>
      </c>
      <c r="BL253" s="19">
        <f t="shared" si="96"/>
        <v>0</v>
      </c>
      <c r="BM253" s="19">
        <f t="shared" si="96"/>
        <v>0</v>
      </c>
      <c r="BN253" s="19">
        <f t="shared" si="96"/>
        <v>0</v>
      </c>
      <c r="BO253" s="19">
        <f t="shared" si="96"/>
        <v>0</v>
      </c>
      <c r="BP253" s="19">
        <f t="shared" si="88"/>
        <v>0</v>
      </c>
      <c r="BQ253" s="19">
        <f t="shared" si="88"/>
        <v>0</v>
      </c>
      <c r="BR253" s="19">
        <f t="shared" si="88"/>
        <v>0</v>
      </c>
      <c r="BS253" s="19">
        <f t="shared" si="88"/>
        <v>0</v>
      </c>
      <c r="BT253" s="19">
        <f t="shared" si="88"/>
        <v>0</v>
      </c>
      <c r="BU253" s="19">
        <f t="shared" si="88"/>
        <v>0</v>
      </c>
      <c r="BV253" s="19">
        <f t="shared" si="88"/>
        <v>0</v>
      </c>
      <c r="BW253" s="19">
        <f t="shared" si="88"/>
        <v>0</v>
      </c>
      <c r="BX253" s="19">
        <f t="shared" si="88"/>
        <v>0</v>
      </c>
      <c r="BY253" s="19">
        <f t="shared" si="88"/>
        <v>0</v>
      </c>
      <c r="BZ253" s="19">
        <f t="shared" si="88"/>
        <v>0</v>
      </c>
      <c r="CA253" s="19">
        <f t="shared" si="88"/>
        <v>0</v>
      </c>
      <c r="CB253" s="19">
        <f t="shared" si="88"/>
        <v>20820.84</v>
      </c>
      <c r="CC253" s="19">
        <f t="shared" si="88"/>
        <v>389157.48</v>
      </c>
      <c r="CD253" s="19">
        <f t="shared" si="88"/>
        <v>452152.68</v>
      </c>
      <c r="CE253" s="19">
        <f t="shared" si="95"/>
        <v>228357.6</v>
      </c>
      <c r="CF253" s="19">
        <f t="shared" si="95"/>
        <v>115128.36</v>
      </c>
      <c r="CG253" s="19">
        <f t="shared" si="95"/>
        <v>64477.440000000002</v>
      </c>
      <c r="CH253" s="19">
        <f t="shared" si="95"/>
        <v>43262.879999999997</v>
      </c>
      <c r="CI253" s="19">
        <f t="shared" si="95"/>
        <v>21353.52</v>
      </c>
      <c r="CJ253" s="19">
        <f t="shared" si="95"/>
        <v>6716.4</v>
      </c>
      <c r="CK253" s="19">
        <f t="shared" si="95"/>
        <v>1899.1200000000001</v>
      </c>
      <c r="CL253" s="19">
        <f t="shared" si="95"/>
        <v>0</v>
      </c>
      <c r="CM253" s="19">
        <f t="shared" si="95"/>
        <v>0</v>
      </c>
      <c r="CN253" s="19">
        <f t="shared" si="95"/>
        <v>0</v>
      </c>
      <c r="CO253" s="19">
        <f t="shared" si="95"/>
        <v>269327.64</v>
      </c>
      <c r="CP253" s="19">
        <f t="shared" si="95"/>
        <v>297003.84000000003</v>
      </c>
      <c r="CQ253" s="19">
        <f t="shared" si="95"/>
        <v>150007.32</v>
      </c>
      <c r="CR253" s="19">
        <f t="shared" si="95"/>
        <v>75617.399999999994</v>
      </c>
      <c r="CS253" s="19">
        <f t="shared" si="95"/>
        <v>42359.64</v>
      </c>
      <c r="CT253" s="19">
        <f t="shared" si="95"/>
        <v>28417.32</v>
      </c>
      <c r="CU253" s="19">
        <f t="shared" si="95"/>
        <v>14034.960000000001</v>
      </c>
      <c r="CV253" s="19">
        <f t="shared" si="95"/>
        <v>0</v>
      </c>
      <c r="CW253" s="19">
        <f t="shared" si="95"/>
        <v>0</v>
      </c>
      <c r="CX253" s="19">
        <f t="shared" si="95"/>
        <v>0</v>
      </c>
      <c r="CY253" s="19">
        <f t="shared" si="95"/>
        <v>0</v>
      </c>
      <c r="CZ253" s="19">
        <f t="shared" si="95"/>
        <v>0</v>
      </c>
      <c r="DA253" s="19">
        <f t="shared" si="95"/>
        <v>230161.13</v>
      </c>
      <c r="DB253" s="19">
        <f t="shared" si="93"/>
        <v>305003.80000000005</v>
      </c>
      <c r="DC253" s="19">
        <f t="shared" si="93"/>
        <v>157579.12</v>
      </c>
      <c r="DD253" s="19">
        <f t="shared" si="93"/>
        <v>32390.440000000002</v>
      </c>
      <c r="DE253" s="19">
        <f t="shared" si="93"/>
        <v>23496.04</v>
      </c>
      <c r="DF253" s="19">
        <f t="shared" si="93"/>
        <v>15991.390000000001</v>
      </c>
      <c r="DG253" s="19">
        <f t="shared" si="93"/>
        <v>10932.7</v>
      </c>
      <c r="DH253" s="19">
        <f t="shared" si="93"/>
        <v>3909.8300000000004</v>
      </c>
      <c r="DI253" s="19">
        <f t="shared" si="93"/>
        <v>741.2</v>
      </c>
      <c r="DJ253" s="19">
        <f t="shared" si="93"/>
        <v>0</v>
      </c>
      <c r="DK253" s="19">
        <f t="shared" si="93"/>
        <v>0</v>
      </c>
      <c r="DL253" s="19">
        <f t="shared" si="93"/>
        <v>0</v>
      </c>
      <c r="DM253" s="19">
        <f t="shared" si="93"/>
        <v>0</v>
      </c>
      <c r="DN253" s="19">
        <f t="shared" si="93"/>
        <v>1067309.47</v>
      </c>
      <c r="DO253" s="19">
        <f t="shared" si="93"/>
        <v>369858.80000000005</v>
      </c>
      <c r="DP253" s="19">
        <f t="shared" si="93"/>
        <v>64595.58</v>
      </c>
      <c r="DQ253"/>
      <c r="DR253" s="71" t="s">
        <v>101</v>
      </c>
      <c r="DU253" s="58">
        <v>40</v>
      </c>
      <c r="DW253" s="58">
        <v>248710.59999999998</v>
      </c>
      <c r="DX253" s="59">
        <f t="shared" si="65"/>
        <v>305003.80000000005</v>
      </c>
      <c r="DY253" s="59">
        <f t="shared" si="66"/>
        <v>56293.20000000007</v>
      </c>
      <c r="EB253" s="23"/>
      <c r="EK253" s="59"/>
      <c r="EL253" s="59"/>
      <c r="EM253" s="59"/>
      <c r="EN253" s="59"/>
      <c r="EO253" s="59"/>
      <c r="EP253" s="59"/>
    </row>
    <row r="254" spans="1:146" s="58" customFormat="1" x14ac:dyDescent="0.5">
      <c r="A254">
        <v>90686</v>
      </c>
      <c r="B254" s="26" t="s">
        <v>311</v>
      </c>
      <c r="C254" s="38" t="s">
        <v>142</v>
      </c>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f t="shared" ref="AP254:BO254" si="97">+AP52*AP206</f>
        <v>1141822</v>
      </c>
      <c r="AQ254" s="19">
        <f t="shared" si="97"/>
        <v>0</v>
      </c>
      <c r="AR254" s="19">
        <f t="shared" si="97"/>
        <v>0</v>
      </c>
      <c r="AS254" s="19">
        <f t="shared" si="97"/>
        <v>0</v>
      </c>
      <c r="AT254" s="19">
        <f t="shared" si="97"/>
        <v>0</v>
      </c>
      <c r="AU254" s="19">
        <f t="shared" si="97"/>
        <v>0</v>
      </c>
      <c r="AV254" s="19">
        <f t="shared" si="97"/>
        <v>0</v>
      </c>
      <c r="AW254" s="19">
        <f t="shared" si="97"/>
        <v>0</v>
      </c>
      <c r="AX254" s="19">
        <f t="shared" si="97"/>
        <v>0</v>
      </c>
      <c r="AY254" s="19">
        <f t="shared" si="97"/>
        <v>0</v>
      </c>
      <c r="AZ254" s="19">
        <f t="shared" si="97"/>
        <v>0</v>
      </c>
      <c r="BA254" s="19">
        <f t="shared" si="97"/>
        <v>0</v>
      </c>
      <c r="BB254" s="19">
        <f t="shared" si="97"/>
        <v>0</v>
      </c>
      <c r="BC254" s="19">
        <f t="shared" si="97"/>
        <v>0</v>
      </c>
      <c r="BD254" s="19">
        <f t="shared" si="97"/>
        <v>1817174.7000000002</v>
      </c>
      <c r="BE254" s="19">
        <f t="shared" si="97"/>
        <v>0</v>
      </c>
      <c r="BF254" s="19">
        <f t="shared" si="97"/>
        <v>0</v>
      </c>
      <c r="BG254" s="19">
        <f t="shared" si="97"/>
        <v>0</v>
      </c>
      <c r="BH254" s="19">
        <f t="shared" si="97"/>
        <v>0</v>
      </c>
      <c r="BI254" s="19">
        <f t="shared" si="97"/>
        <v>0</v>
      </c>
      <c r="BJ254" s="19">
        <f t="shared" si="97"/>
        <v>0</v>
      </c>
      <c r="BK254" s="19">
        <f t="shared" si="97"/>
        <v>0</v>
      </c>
      <c r="BL254" s="19">
        <f t="shared" si="97"/>
        <v>0</v>
      </c>
      <c r="BM254" s="19">
        <f t="shared" si="97"/>
        <v>0</v>
      </c>
      <c r="BN254" s="19">
        <f t="shared" si="97"/>
        <v>0</v>
      </c>
      <c r="BO254" s="19">
        <f t="shared" si="97"/>
        <v>0</v>
      </c>
      <c r="BP254" s="19">
        <f t="shared" si="88"/>
        <v>0</v>
      </c>
      <c r="BQ254" s="19">
        <f t="shared" si="88"/>
        <v>0</v>
      </c>
      <c r="BR254" s="19">
        <f t="shared" si="88"/>
        <v>1963200</v>
      </c>
      <c r="BS254" s="19">
        <f t="shared" si="88"/>
        <v>607119.6</v>
      </c>
      <c r="BT254" s="19">
        <f t="shared" si="88"/>
        <v>0</v>
      </c>
      <c r="BU254" s="19">
        <f t="shared" si="88"/>
        <v>0</v>
      </c>
      <c r="BV254" s="19">
        <f t="shared" si="88"/>
        <v>0</v>
      </c>
      <c r="BW254" s="19">
        <f t="shared" si="88"/>
        <v>0</v>
      </c>
      <c r="BX254" s="19">
        <f t="shared" si="88"/>
        <v>0</v>
      </c>
      <c r="BY254" s="19">
        <f t="shared" si="88"/>
        <v>0</v>
      </c>
      <c r="BZ254" s="19">
        <f t="shared" si="88"/>
        <v>0</v>
      </c>
      <c r="CA254" s="19">
        <f t="shared" si="88"/>
        <v>0</v>
      </c>
      <c r="CB254" s="19">
        <f t="shared" si="88"/>
        <v>437.05999999999995</v>
      </c>
      <c r="CC254" s="19">
        <f t="shared" si="88"/>
        <v>8270.5199999999986</v>
      </c>
      <c r="CD254" s="19">
        <f t="shared" si="88"/>
        <v>9615.32</v>
      </c>
      <c r="CE254" s="19">
        <f t="shared" si="95"/>
        <v>4521.8899999999994</v>
      </c>
      <c r="CF254" s="19">
        <f t="shared" si="95"/>
        <v>2454.2599999999998</v>
      </c>
      <c r="CG254" s="19">
        <f t="shared" si="95"/>
        <v>1378.4199999999998</v>
      </c>
      <c r="CH254" s="19">
        <f t="shared" si="95"/>
        <v>924.55</v>
      </c>
      <c r="CI254" s="19">
        <f t="shared" si="95"/>
        <v>453.86999999999995</v>
      </c>
      <c r="CJ254" s="19">
        <f t="shared" si="95"/>
        <v>151.29</v>
      </c>
      <c r="CK254" s="19">
        <f t="shared" si="95"/>
        <v>33.619999999999997</v>
      </c>
      <c r="CL254" s="19">
        <f t="shared" si="95"/>
        <v>0</v>
      </c>
      <c r="CM254" s="19">
        <f t="shared" si="95"/>
        <v>0</v>
      </c>
      <c r="CN254" s="19">
        <f t="shared" si="95"/>
        <v>0</v>
      </c>
      <c r="CO254" s="19">
        <f t="shared" si="95"/>
        <v>8707.58</v>
      </c>
      <c r="CP254" s="19">
        <f t="shared" si="95"/>
        <v>9615.32</v>
      </c>
      <c r="CQ254" s="19">
        <f t="shared" si="95"/>
        <v>4858.0899999999992</v>
      </c>
      <c r="CR254" s="19">
        <f t="shared" si="95"/>
        <v>2454.2599999999998</v>
      </c>
      <c r="CS254" s="19">
        <f t="shared" si="95"/>
        <v>1378.4199999999998</v>
      </c>
      <c r="CT254" s="19">
        <f t="shared" si="95"/>
        <v>924.55</v>
      </c>
      <c r="CU254" s="19">
        <f t="shared" si="95"/>
        <v>453.86999999999995</v>
      </c>
      <c r="CV254" s="19">
        <f t="shared" si="95"/>
        <v>0</v>
      </c>
      <c r="CW254" s="19">
        <f t="shared" si="95"/>
        <v>0</v>
      </c>
      <c r="CX254" s="19">
        <f t="shared" si="95"/>
        <v>0</v>
      </c>
      <c r="CY254" s="19">
        <f t="shared" si="95"/>
        <v>0</v>
      </c>
      <c r="CZ254" s="19">
        <f t="shared" si="95"/>
        <v>0</v>
      </c>
      <c r="DA254" s="19">
        <f t="shared" si="95"/>
        <v>0</v>
      </c>
      <c r="DB254" s="19">
        <f t="shared" si="93"/>
        <v>0</v>
      </c>
      <c r="DC254" s="19">
        <f t="shared" si="93"/>
        <v>0</v>
      </c>
      <c r="DD254" s="19">
        <f t="shared" si="93"/>
        <v>0</v>
      </c>
      <c r="DE254" s="19">
        <f t="shared" si="93"/>
        <v>0</v>
      </c>
      <c r="DF254" s="19">
        <f t="shared" si="93"/>
        <v>0</v>
      </c>
      <c r="DG254" s="19">
        <f t="shared" si="93"/>
        <v>0</v>
      </c>
      <c r="DH254" s="19">
        <f t="shared" si="93"/>
        <v>0</v>
      </c>
      <c r="DI254" s="19">
        <f t="shared" si="93"/>
        <v>0</v>
      </c>
      <c r="DJ254" s="19">
        <f t="shared" si="93"/>
        <v>0</v>
      </c>
      <c r="DK254" s="19">
        <f t="shared" si="93"/>
        <v>0</v>
      </c>
      <c r="DL254" s="19">
        <f t="shared" si="93"/>
        <v>0</v>
      </c>
      <c r="DM254" s="19">
        <f t="shared" si="93"/>
        <v>0</v>
      </c>
      <c r="DN254" s="19">
        <f t="shared" si="93"/>
        <v>1529998.2</v>
      </c>
      <c r="DO254" s="19">
        <f t="shared" si="93"/>
        <v>450491.05</v>
      </c>
      <c r="DP254" s="19">
        <f t="shared" si="93"/>
        <v>92598.95</v>
      </c>
      <c r="DQ254"/>
      <c r="DR254" s="71" t="s">
        <v>101</v>
      </c>
      <c r="DU254" s="58">
        <v>41</v>
      </c>
      <c r="DW254" s="58">
        <v>0</v>
      </c>
      <c r="DX254" s="59">
        <f t="shared" si="65"/>
        <v>0</v>
      </c>
      <c r="DY254" s="59">
        <f t="shared" si="66"/>
        <v>0</v>
      </c>
      <c r="EB254" s="23"/>
      <c r="EK254" s="59"/>
      <c r="EL254" s="59"/>
      <c r="EM254" s="59"/>
      <c r="EN254" s="59"/>
      <c r="EO254" s="59"/>
      <c r="EP254" s="59"/>
    </row>
    <row r="255" spans="1:146" s="58" customFormat="1" x14ac:dyDescent="0.5">
      <c r="A255">
        <v>90686</v>
      </c>
      <c r="B255" s="26" t="s">
        <v>312</v>
      </c>
      <c r="C255" s="38" t="s">
        <v>144</v>
      </c>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f t="shared" ref="BD255:BO255" si="98">+BD53*BD207</f>
        <v>1016849.6</v>
      </c>
      <c r="BE255" s="19">
        <f t="shared" si="98"/>
        <v>0</v>
      </c>
      <c r="BF255" s="19">
        <f t="shared" si="98"/>
        <v>0</v>
      </c>
      <c r="BG255" s="19">
        <f t="shared" si="98"/>
        <v>0</v>
      </c>
      <c r="BH255" s="19">
        <f t="shared" si="98"/>
        <v>0</v>
      </c>
      <c r="BI255" s="19">
        <f t="shared" si="98"/>
        <v>0</v>
      </c>
      <c r="BJ255" s="19">
        <f t="shared" si="98"/>
        <v>0</v>
      </c>
      <c r="BK255" s="19">
        <f t="shared" si="98"/>
        <v>0</v>
      </c>
      <c r="BL255" s="19">
        <f t="shared" si="98"/>
        <v>0</v>
      </c>
      <c r="BM255" s="19">
        <f t="shared" si="98"/>
        <v>0</v>
      </c>
      <c r="BN255" s="19">
        <f t="shared" si="98"/>
        <v>0</v>
      </c>
      <c r="BO255" s="19">
        <f t="shared" si="98"/>
        <v>0</v>
      </c>
      <c r="BP255" s="19">
        <f t="shared" si="88"/>
        <v>0</v>
      </c>
      <c r="BQ255" s="19">
        <f t="shared" si="88"/>
        <v>0</v>
      </c>
      <c r="BR255" s="19">
        <f t="shared" si="88"/>
        <v>69960</v>
      </c>
      <c r="BS255" s="19">
        <f t="shared" si="88"/>
        <v>0</v>
      </c>
      <c r="BT255" s="19">
        <f t="shared" si="88"/>
        <v>0</v>
      </c>
      <c r="BU255" s="19">
        <f t="shared" si="88"/>
        <v>0</v>
      </c>
      <c r="BV255" s="19">
        <f t="shared" si="88"/>
        <v>0</v>
      </c>
      <c r="BW255" s="19">
        <f t="shared" si="88"/>
        <v>0</v>
      </c>
      <c r="BX255" s="19">
        <f t="shared" si="88"/>
        <v>0</v>
      </c>
      <c r="BY255" s="19">
        <f t="shared" si="88"/>
        <v>0</v>
      </c>
      <c r="BZ255" s="19">
        <f t="shared" si="88"/>
        <v>0</v>
      </c>
      <c r="CA255" s="19">
        <f t="shared" si="88"/>
        <v>0</v>
      </c>
      <c r="CB255" s="19">
        <f t="shared" si="88"/>
        <v>16591.469999999998</v>
      </c>
      <c r="CC255" s="19">
        <f t="shared" si="88"/>
        <v>310211.74</v>
      </c>
      <c r="CD255" s="19">
        <f t="shared" si="88"/>
        <v>360423.20999999996</v>
      </c>
      <c r="CE255" s="19">
        <f t="shared" si="95"/>
        <v>182035.49</v>
      </c>
      <c r="CF255" s="19">
        <f t="shared" si="95"/>
        <v>91765.79</v>
      </c>
      <c r="CG255" s="19">
        <f t="shared" si="95"/>
        <v>51404.979999999996</v>
      </c>
      <c r="CH255" s="19">
        <f t="shared" si="95"/>
        <v>34477.31</v>
      </c>
      <c r="CI255" s="19">
        <f t="shared" si="95"/>
        <v>17028.53</v>
      </c>
      <c r="CJ255" s="19">
        <f t="shared" si="95"/>
        <v>5362.3899999999994</v>
      </c>
      <c r="CK255" s="19">
        <f t="shared" si="95"/>
        <v>1496.09</v>
      </c>
      <c r="CL255" s="19">
        <f t="shared" si="95"/>
        <v>0</v>
      </c>
      <c r="CM255" s="19">
        <f t="shared" si="95"/>
        <v>0</v>
      </c>
      <c r="CN255" s="19">
        <f t="shared" si="95"/>
        <v>0</v>
      </c>
      <c r="CO255" s="19">
        <f t="shared" si="95"/>
        <v>0</v>
      </c>
      <c r="CP255" s="19">
        <f t="shared" si="95"/>
        <v>0</v>
      </c>
      <c r="CQ255" s="19">
        <f t="shared" si="95"/>
        <v>0</v>
      </c>
      <c r="CR255" s="19">
        <f t="shared" si="95"/>
        <v>0</v>
      </c>
      <c r="CS255" s="19">
        <f t="shared" si="95"/>
        <v>0</v>
      </c>
      <c r="CT255" s="19">
        <f t="shared" si="95"/>
        <v>0</v>
      </c>
      <c r="CU255" s="19">
        <f t="shared" si="95"/>
        <v>0</v>
      </c>
      <c r="CV255" s="19">
        <f t="shared" si="95"/>
        <v>0</v>
      </c>
      <c r="CW255" s="19">
        <f t="shared" si="95"/>
        <v>0</v>
      </c>
      <c r="CX255" s="19">
        <f t="shared" si="95"/>
        <v>0</v>
      </c>
      <c r="CY255" s="19">
        <f t="shared" si="95"/>
        <v>0</v>
      </c>
      <c r="CZ255" s="19">
        <f t="shared" si="95"/>
        <v>0</v>
      </c>
      <c r="DA255" s="19">
        <f t="shared" si="95"/>
        <v>0</v>
      </c>
      <c r="DB255" s="19">
        <f t="shared" si="93"/>
        <v>0</v>
      </c>
      <c r="DC255" s="19">
        <f t="shared" si="93"/>
        <v>0</v>
      </c>
      <c r="DD255" s="19">
        <f t="shared" si="93"/>
        <v>0</v>
      </c>
      <c r="DE255" s="19">
        <f t="shared" si="93"/>
        <v>0</v>
      </c>
      <c r="DF255" s="19">
        <f t="shared" si="93"/>
        <v>0</v>
      </c>
      <c r="DG255" s="19">
        <f t="shared" si="93"/>
        <v>0</v>
      </c>
      <c r="DH255" s="19">
        <f t="shared" si="93"/>
        <v>0</v>
      </c>
      <c r="DI255" s="19">
        <f t="shared" si="93"/>
        <v>0</v>
      </c>
      <c r="DJ255" s="19">
        <f t="shared" si="93"/>
        <v>0</v>
      </c>
      <c r="DK255" s="19">
        <f t="shared" si="93"/>
        <v>0</v>
      </c>
      <c r="DL255" s="19">
        <f t="shared" si="93"/>
        <v>0</v>
      </c>
      <c r="DM255" s="19">
        <f t="shared" si="93"/>
        <v>0</v>
      </c>
      <c r="DN255" s="19">
        <f t="shared" si="93"/>
        <v>0</v>
      </c>
      <c r="DO255" s="19">
        <f t="shared" si="93"/>
        <v>0</v>
      </c>
      <c r="DP255" s="19">
        <f t="shared" si="93"/>
        <v>0</v>
      </c>
      <c r="DQ255"/>
      <c r="DR255" s="71" t="s">
        <v>101</v>
      </c>
      <c r="DU255" s="58">
        <v>42</v>
      </c>
      <c r="DW255" s="58">
        <v>0</v>
      </c>
      <c r="DX255" s="59">
        <f t="shared" si="65"/>
        <v>0</v>
      </c>
      <c r="DY255" s="59">
        <f t="shared" si="66"/>
        <v>0</v>
      </c>
      <c r="EB255" s="23"/>
      <c r="EK255" s="59"/>
      <c r="EL255" s="59"/>
      <c r="EM255" s="59"/>
      <c r="EN255" s="59"/>
      <c r="EO255" s="59"/>
      <c r="EP255" s="59"/>
    </row>
    <row r="256" spans="1:146" s="58" customFormat="1" x14ac:dyDescent="0.5">
      <c r="A256">
        <v>90686</v>
      </c>
      <c r="B256" s="26" t="s">
        <v>145</v>
      </c>
      <c r="C256" s="38" t="s">
        <v>146</v>
      </c>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f t="shared" ref="BD256:BO256" si="99">+BD54*BD208</f>
        <v>880619.99999999988</v>
      </c>
      <c r="BE256" s="19">
        <f t="shared" si="99"/>
        <v>0</v>
      </c>
      <c r="BF256" s="19">
        <f t="shared" si="99"/>
        <v>0</v>
      </c>
      <c r="BG256" s="19">
        <f t="shared" si="99"/>
        <v>0</v>
      </c>
      <c r="BH256" s="19">
        <f t="shared" si="99"/>
        <v>0</v>
      </c>
      <c r="BI256" s="19">
        <f t="shared" si="99"/>
        <v>0</v>
      </c>
      <c r="BJ256" s="19">
        <f t="shared" si="99"/>
        <v>0</v>
      </c>
      <c r="BK256" s="19">
        <f t="shared" si="99"/>
        <v>0</v>
      </c>
      <c r="BL256" s="19">
        <f t="shared" si="99"/>
        <v>0</v>
      </c>
      <c r="BM256" s="19">
        <f t="shared" si="99"/>
        <v>0</v>
      </c>
      <c r="BN256" s="19">
        <f t="shared" si="99"/>
        <v>0</v>
      </c>
      <c r="BO256" s="19">
        <f t="shared" si="99"/>
        <v>0</v>
      </c>
      <c r="BP256" s="19">
        <f t="shared" si="88"/>
        <v>0</v>
      </c>
      <c r="BQ256" s="19">
        <f t="shared" si="88"/>
        <v>0</v>
      </c>
      <c r="BR256" s="19">
        <f t="shared" si="88"/>
        <v>1624500.0000000002</v>
      </c>
      <c r="BS256" s="19">
        <f t="shared" si="88"/>
        <v>0</v>
      </c>
      <c r="BT256" s="19">
        <f t="shared" si="88"/>
        <v>0</v>
      </c>
      <c r="BU256" s="19">
        <f t="shared" si="88"/>
        <v>0</v>
      </c>
      <c r="BV256" s="19">
        <f t="shared" si="88"/>
        <v>0</v>
      </c>
      <c r="BW256" s="19">
        <f t="shared" si="88"/>
        <v>0</v>
      </c>
      <c r="BX256" s="19">
        <f t="shared" si="88"/>
        <v>0</v>
      </c>
      <c r="BY256" s="19">
        <f t="shared" si="88"/>
        <v>0</v>
      </c>
      <c r="BZ256" s="19">
        <f t="shared" si="88"/>
        <v>0</v>
      </c>
      <c r="CA256" s="19">
        <f t="shared" si="88"/>
        <v>0</v>
      </c>
      <c r="CB256" s="19">
        <f t="shared" si="88"/>
        <v>5732.2099999999991</v>
      </c>
      <c r="CC256" s="19">
        <f t="shared" si="88"/>
        <v>107130.12999999999</v>
      </c>
      <c r="CD256" s="19">
        <f t="shared" si="88"/>
        <v>124478.04999999999</v>
      </c>
      <c r="CE256" s="19">
        <f t="shared" si="95"/>
        <v>62869.399999999994</v>
      </c>
      <c r="CF256" s="19">
        <f t="shared" si="95"/>
        <v>31686.85</v>
      </c>
      <c r="CG256" s="19">
        <f t="shared" si="95"/>
        <v>17751.359999999997</v>
      </c>
      <c r="CH256" s="19">
        <f t="shared" si="95"/>
        <v>11901.48</v>
      </c>
      <c r="CI256" s="19">
        <f t="shared" si="95"/>
        <v>5883.5</v>
      </c>
      <c r="CJ256" s="19">
        <f t="shared" si="95"/>
        <v>1849.1</v>
      </c>
      <c r="CK256" s="19">
        <f t="shared" si="95"/>
        <v>521.11</v>
      </c>
      <c r="CL256" s="19">
        <f t="shared" si="95"/>
        <v>0</v>
      </c>
      <c r="CM256" s="19">
        <f t="shared" si="95"/>
        <v>0</v>
      </c>
      <c r="CN256" s="19">
        <f t="shared" si="95"/>
        <v>0</v>
      </c>
      <c r="CO256" s="19">
        <f t="shared" si="95"/>
        <v>442556.87</v>
      </c>
      <c r="CP256" s="19">
        <f t="shared" si="95"/>
        <v>488078.35</v>
      </c>
      <c r="CQ256" s="19">
        <f t="shared" si="95"/>
        <v>246501.83999999997</v>
      </c>
      <c r="CR256" s="19">
        <f t="shared" si="95"/>
        <v>124259.51999999999</v>
      </c>
      <c r="CS256" s="19">
        <f t="shared" si="95"/>
        <v>69593.399999999994</v>
      </c>
      <c r="CT256" s="19">
        <f t="shared" si="95"/>
        <v>46698.179999999993</v>
      </c>
      <c r="CU256" s="19">
        <f t="shared" si="95"/>
        <v>23063.32</v>
      </c>
      <c r="CV256" s="19">
        <f t="shared" si="95"/>
        <v>0</v>
      </c>
      <c r="CW256" s="19">
        <f t="shared" si="95"/>
        <v>0</v>
      </c>
      <c r="CX256" s="19">
        <f t="shared" si="95"/>
        <v>0</v>
      </c>
      <c r="CY256" s="19">
        <f t="shared" si="95"/>
        <v>0</v>
      </c>
      <c r="CZ256" s="19">
        <f t="shared" si="95"/>
        <v>0</v>
      </c>
      <c r="DA256" s="19">
        <f t="shared" si="95"/>
        <v>491513.18000000005</v>
      </c>
      <c r="DB256" s="19">
        <f t="shared" si="93"/>
        <v>651361.63</v>
      </c>
      <c r="DC256" s="19">
        <f t="shared" si="93"/>
        <v>336506.33</v>
      </c>
      <c r="DD256" s="19">
        <f t="shared" si="93"/>
        <v>69174.36</v>
      </c>
      <c r="DE256" s="19">
        <f t="shared" si="93"/>
        <v>50171.08</v>
      </c>
      <c r="DF256" s="19">
        <f t="shared" si="93"/>
        <v>34163.54</v>
      </c>
      <c r="DG256" s="19">
        <f t="shared" si="93"/>
        <v>23330.460000000003</v>
      </c>
      <c r="DH256" s="19">
        <f t="shared" si="93"/>
        <v>8336.630000000001</v>
      </c>
      <c r="DI256" s="19">
        <f t="shared" si="93"/>
        <v>1634.0400000000002</v>
      </c>
      <c r="DJ256" s="19">
        <f t="shared" si="93"/>
        <v>0</v>
      </c>
      <c r="DK256" s="19">
        <f t="shared" si="93"/>
        <v>0</v>
      </c>
      <c r="DL256" s="19">
        <f t="shared" si="93"/>
        <v>0</v>
      </c>
      <c r="DM256" s="19">
        <f t="shared" si="93"/>
        <v>0</v>
      </c>
      <c r="DN256" s="19">
        <f t="shared" si="93"/>
        <v>0</v>
      </c>
      <c r="DO256" s="19">
        <f t="shared" si="93"/>
        <v>0</v>
      </c>
      <c r="DP256" s="19">
        <f t="shared" si="93"/>
        <v>0</v>
      </c>
      <c r="DQ256"/>
      <c r="DR256" s="71" t="s">
        <v>101</v>
      </c>
      <c r="DU256" s="58">
        <v>43</v>
      </c>
      <c r="DW256" s="58">
        <v>581188.5</v>
      </c>
      <c r="DX256" s="59">
        <f t="shared" si="65"/>
        <v>651361.63</v>
      </c>
      <c r="DY256" s="59">
        <f t="shared" si="66"/>
        <v>70173.13</v>
      </c>
      <c r="EB256" s="23"/>
      <c r="EK256" s="59"/>
      <c r="EL256" s="59"/>
      <c r="EM256" s="59"/>
      <c r="EN256" s="59"/>
      <c r="EO256" s="59"/>
      <c r="EP256" s="59"/>
    </row>
    <row r="257" spans="1:146" s="58" customFormat="1" x14ac:dyDescent="0.5">
      <c r="A257">
        <v>90688</v>
      </c>
      <c r="B257" s="26" t="s">
        <v>313</v>
      </c>
      <c r="C257" s="38" t="s">
        <v>147</v>
      </c>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f t="shared" ref="AP257:BC257" si="100">+AP55*AP209</f>
        <v>99484</v>
      </c>
      <c r="AQ257" s="19">
        <f t="shared" si="100"/>
        <v>0</v>
      </c>
      <c r="AR257" s="19">
        <f t="shared" si="100"/>
        <v>0</v>
      </c>
      <c r="AS257" s="19">
        <f t="shared" si="100"/>
        <v>0</v>
      </c>
      <c r="AT257" s="19">
        <f t="shared" si="100"/>
        <v>0</v>
      </c>
      <c r="AU257" s="19">
        <f t="shared" si="100"/>
        <v>0</v>
      </c>
      <c r="AV257" s="19">
        <f t="shared" si="100"/>
        <v>0</v>
      </c>
      <c r="AW257" s="19">
        <f t="shared" si="100"/>
        <v>0</v>
      </c>
      <c r="AX257" s="19">
        <f t="shared" si="100"/>
        <v>0</v>
      </c>
      <c r="AY257" s="19">
        <f t="shared" si="100"/>
        <v>0</v>
      </c>
      <c r="AZ257" s="19">
        <f t="shared" si="100"/>
        <v>0</v>
      </c>
      <c r="BA257" s="19">
        <f t="shared" si="100"/>
        <v>0</v>
      </c>
      <c r="BB257" s="19">
        <f t="shared" si="100"/>
        <v>0</v>
      </c>
      <c r="BC257" s="19">
        <f t="shared" si="100"/>
        <v>0</v>
      </c>
      <c r="BD257" s="19">
        <f>+BD55*BD209</f>
        <v>54072</v>
      </c>
      <c r="BE257" s="19">
        <f t="shared" ref="BE257:CA257" si="101">+BE55*BE209</f>
        <v>0</v>
      </c>
      <c r="BF257" s="19">
        <f t="shared" si="101"/>
        <v>0</v>
      </c>
      <c r="BG257" s="19">
        <f t="shared" si="101"/>
        <v>0</v>
      </c>
      <c r="BH257" s="19">
        <f t="shared" si="101"/>
        <v>0</v>
      </c>
      <c r="BI257" s="19">
        <f t="shared" si="101"/>
        <v>0</v>
      </c>
      <c r="BJ257" s="19">
        <f t="shared" si="101"/>
        <v>0</v>
      </c>
      <c r="BK257" s="19">
        <f t="shared" si="101"/>
        <v>0</v>
      </c>
      <c r="BL257" s="19">
        <f t="shared" si="101"/>
        <v>0</v>
      </c>
      <c r="BM257" s="19">
        <f t="shared" si="101"/>
        <v>0</v>
      </c>
      <c r="BN257" s="19">
        <f t="shared" si="101"/>
        <v>0</v>
      </c>
      <c r="BO257" s="19">
        <f t="shared" si="101"/>
        <v>0</v>
      </c>
      <c r="BP257" s="19">
        <f t="shared" si="101"/>
        <v>0</v>
      </c>
      <c r="BQ257" s="19">
        <f t="shared" si="101"/>
        <v>0</v>
      </c>
      <c r="BR257" s="19">
        <f t="shared" si="101"/>
        <v>1037553.2999999999</v>
      </c>
      <c r="BS257" s="19">
        <f t="shared" si="101"/>
        <v>0</v>
      </c>
      <c r="BT257" s="19">
        <f t="shared" si="101"/>
        <v>0</v>
      </c>
      <c r="BU257" s="19">
        <f t="shared" si="101"/>
        <v>0</v>
      </c>
      <c r="BV257" s="19">
        <f t="shared" si="101"/>
        <v>0</v>
      </c>
      <c r="BW257" s="19">
        <f t="shared" si="101"/>
        <v>0</v>
      </c>
      <c r="BX257" s="19">
        <f t="shared" si="101"/>
        <v>0</v>
      </c>
      <c r="BY257" s="19">
        <f t="shared" si="101"/>
        <v>0</v>
      </c>
      <c r="BZ257" s="19">
        <f t="shared" si="101"/>
        <v>0</v>
      </c>
      <c r="CA257" s="19">
        <f t="shared" si="101"/>
        <v>0</v>
      </c>
      <c r="CB257" s="19">
        <f t="shared" si="88"/>
        <v>25097.71</v>
      </c>
      <c r="CC257" s="19">
        <f t="shared" si="88"/>
        <v>469166.06</v>
      </c>
      <c r="CD257" s="19">
        <f t="shared" si="88"/>
        <v>545123.59</v>
      </c>
      <c r="CE257" s="19">
        <f t="shared" si="95"/>
        <v>275310.75</v>
      </c>
      <c r="CF257" s="19">
        <f t="shared" si="95"/>
        <v>138793.16</v>
      </c>
      <c r="CG257" s="19">
        <f t="shared" si="95"/>
        <v>77734.8</v>
      </c>
      <c r="CH257" s="19">
        <f t="shared" si="95"/>
        <v>52155.4</v>
      </c>
      <c r="CI257" s="19">
        <f t="shared" si="95"/>
        <v>25745.5</v>
      </c>
      <c r="CJ257" s="19">
        <f t="shared" si="95"/>
        <v>8105.6799999999994</v>
      </c>
      <c r="CK257" s="19">
        <f t="shared" si="95"/>
        <v>2275.5699999999997</v>
      </c>
      <c r="CL257" s="19">
        <f t="shared" si="95"/>
        <v>0</v>
      </c>
      <c r="CM257" s="19">
        <f t="shared" si="95"/>
        <v>0</v>
      </c>
      <c r="CN257" s="19">
        <f t="shared" si="95"/>
        <v>0</v>
      </c>
      <c r="CO257" s="19">
        <f t="shared" si="95"/>
        <v>618822.16</v>
      </c>
      <c r="CP257" s="19">
        <f t="shared" si="95"/>
        <v>682488.28999999992</v>
      </c>
      <c r="CQ257" s="19">
        <f t="shared" si="95"/>
        <v>344690.72</v>
      </c>
      <c r="CR257" s="19">
        <f t="shared" si="95"/>
        <v>173757.21</v>
      </c>
      <c r="CS257" s="19">
        <f t="shared" si="95"/>
        <v>97317.989999999991</v>
      </c>
      <c r="CT257" s="19">
        <f t="shared" si="95"/>
        <v>65293.909999999996</v>
      </c>
      <c r="CU257" s="19">
        <f t="shared" si="95"/>
        <v>32240.01</v>
      </c>
      <c r="CV257" s="19">
        <f t="shared" si="95"/>
        <v>0</v>
      </c>
      <c r="CW257" s="19">
        <f t="shared" si="95"/>
        <v>0</v>
      </c>
      <c r="CX257" s="19">
        <f t="shared" si="95"/>
        <v>0</v>
      </c>
      <c r="CY257" s="19">
        <f t="shared" si="95"/>
        <v>0</v>
      </c>
      <c r="CZ257" s="19">
        <f t="shared" si="95"/>
        <v>0</v>
      </c>
      <c r="DA257" s="19">
        <f t="shared" si="95"/>
        <v>400542</v>
      </c>
      <c r="DB257" s="19">
        <f t="shared" si="93"/>
        <v>530776.32000000007</v>
      </c>
      <c r="DC257" s="19">
        <f t="shared" si="93"/>
        <v>274213.38</v>
      </c>
      <c r="DD257" s="19">
        <f t="shared" si="93"/>
        <v>56358.420000000006</v>
      </c>
      <c r="DE257" s="19">
        <f t="shared" si="93"/>
        <v>40885.200000000004</v>
      </c>
      <c r="DF257" s="19">
        <f t="shared" si="93"/>
        <v>27838.5</v>
      </c>
      <c r="DG257" s="19">
        <f t="shared" si="93"/>
        <v>19013.280000000002</v>
      </c>
      <c r="DH257" s="19">
        <f t="shared" si="93"/>
        <v>6797.5800000000008</v>
      </c>
      <c r="DI257" s="19">
        <f t="shared" si="93"/>
        <v>1329.6000000000001</v>
      </c>
      <c r="DJ257" s="19">
        <f t="shared" si="93"/>
        <v>0</v>
      </c>
      <c r="DK257" s="19">
        <f t="shared" si="93"/>
        <v>0</v>
      </c>
      <c r="DL257" s="19">
        <f t="shared" si="93"/>
        <v>0</v>
      </c>
      <c r="DM257" s="19">
        <f t="shared" si="93"/>
        <v>0</v>
      </c>
      <c r="DN257" s="19">
        <f t="shared" si="93"/>
        <v>631118.28</v>
      </c>
      <c r="DO257" s="19">
        <f t="shared" si="93"/>
        <v>185828.76</v>
      </c>
      <c r="DP257" s="19">
        <f t="shared" si="93"/>
        <v>38196.6</v>
      </c>
      <c r="DQ257"/>
      <c r="DR257" s="71" t="s">
        <v>101</v>
      </c>
      <c r="DU257" s="58">
        <v>44</v>
      </c>
      <c r="DW257" s="58">
        <v>451894.4</v>
      </c>
      <c r="DX257" s="59">
        <f t="shared" si="65"/>
        <v>530776.32000000007</v>
      </c>
      <c r="DY257" s="59">
        <f t="shared" si="66"/>
        <v>78881.920000000042</v>
      </c>
      <c r="EB257" s="23"/>
      <c r="EK257" s="59"/>
      <c r="EL257" s="59"/>
      <c r="EM257" s="59"/>
      <c r="EN257" s="59"/>
      <c r="EO257" s="59"/>
      <c r="EP257" s="59"/>
    </row>
    <row r="258" spans="1:146" s="58" customFormat="1" x14ac:dyDescent="0.5">
      <c r="A258">
        <v>90672</v>
      </c>
      <c r="B258" s="26" t="s">
        <v>314</v>
      </c>
      <c r="C258" s="38" t="s">
        <v>148</v>
      </c>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c r="CY258" s="19">
        <f>+CY56*CY210</f>
        <v>0</v>
      </c>
      <c r="CZ258" s="19">
        <f>+CZ56*CZ210</f>
        <v>0</v>
      </c>
      <c r="DA258" s="19">
        <f>+DA56*DA210</f>
        <v>122619.42</v>
      </c>
      <c r="DB258" s="19">
        <f t="shared" si="93"/>
        <v>162494.63999999998</v>
      </c>
      <c r="DC258" s="19">
        <f t="shared" si="93"/>
        <v>83950.01999999999</v>
      </c>
      <c r="DD258" s="19">
        <f t="shared" si="93"/>
        <v>17255.7</v>
      </c>
      <c r="DE258" s="19">
        <f t="shared" si="93"/>
        <v>12515.58</v>
      </c>
      <c r="DF258" s="19">
        <f t="shared" si="93"/>
        <v>8523.9</v>
      </c>
      <c r="DG258" s="19">
        <f t="shared" si="93"/>
        <v>5821.2</v>
      </c>
      <c r="DH258" s="19">
        <f t="shared" si="93"/>
        <v>2079</v>
      </c>
      <c r="DI258" s="19">
        <f t="shared" si="93"/>
        <v>457.38</v>
      </c>
      <c r="DJ258" s="19">
        <f t="shared" si="93"/>
        <v>0</v>
      </c>
      <c r="DK258" s="19">
        <f t="shared" si="93"/>
        <v>0</v>
      </c>
      <c r="DL258" s="19">
        <f t="shared" si="93"/>
        <v>0</v>
      </c>
      <c r="DM258" s="19">
        <f t="shared" si="93"/>
        <v>0</v>
      </c>
      <c r="DN258" s="19">
        <f t="shared" si="93"/>
        <v>21934.100000000002</v>
      </c>
      <c r="DO258" s="19">
        <f t="shared" si="93"/>
        <v>6462.35</v>
      </c>
      <c r="DP258" s="19">
        <f t="shared" si="93"/>
        <v>1326.15</v>
      </c>
      <c r="DQ258"/>
      <c r="DR258" s="71"/>
      <c r="DU258" s="58">
        <v>45</v>
      </c>
      <c r="DW258" s="58">
        <v>154748.984</v>
      </c>
      <c r="DX258" s="59">
        <f t="shared" si="65"/>
        <v>162494.63999999998</v>
      </c>
      <c r="DY258" s="59">
        <f t="shared" si="66"/>
        <v>7745.6559999999881</v>
      </c>
      <c r="EA258" s="59">
        <f>SUM(DA253:DA258)</f>
        <v>1244835.73</v>
      </c>
      <c r="EB258" s="45"/>
      <c r="EC258" s="59">
        <f>SUM(DB253:DB258)</f>
        <v>1649636.39</v>
      </c>
      <c r="ED258" s="59">
        <f>SUM(DC253:DC258)</f>
        <v>852248.85000000009</v>
      </c>
      <c r="EE258" s="59">
        <f>SUM(DD253:DD258)</f>
        <v>175178.92</v>
      </c>
      <c r="EK258" s="59"/>
      <c r="EL258" s="59"/>
      <c r="EM258" s="59"/>
      <c r="EN258" s="59"/>
      <c r="EO258" s="59"/>
      <c r="EP258" s="59"/>
    </row>
    <row r="259" spans="1:146" s="60" customFormat="1" x14ac:dyDescent="0.5">
      <c r="A259">
        <v>90674</v>
      </c>
      <c r="B259" t="s">
        <v>75</v>
      </c>
      <c r="C259" s="38" t="s">
        <v>149</v>
      </c>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c r="CY259" s="19"/>
      <c r="CZ259" s="19"/>
      <c r="DA259" s="19"/>
      <c r="DB259" s="19"/>
      <c r="DC259" s="19"/>
      <c r="DD259" s="19"/>
      <c r="DE259" s="19"/>
      <c r="DF259" s="19"/>
      <c r="DG259" s="19"/>
      <c r="DH259" s="19"/>
      <c r="DI259" s="19"/>
      <c r="DJ259" s="19"/>
      <c r="DK259" s="19"/>
      <c r="DL259" s="19"/>
      <c r="DM259" s="19"/>
      <c r="DN259" s="19">
        <f>+DN57*DN211</f>
        <v>23882.820000000003</v>
      </c>
      <c r="DO259" s="19">
        <f t="shared" si="93"/>
        <v>7037.68</v>
      </c>
      <c r="DP259" s="19">
        <f t="shared" si="93"/>
        <v>1445.8600000000001</v>
      </c>
      <c r="DQ259"/>
      <c r="DR259"/>
      <c r="EA259" s="56">
        <f>+DA260</f>
        <v>10356216.83</v>
      </c>
      <c r="EB259" s="45"/>
      <c r="EC259" s="56">
        <f>+DB260</f>
        <v>7776385.9899999993</v>
      </c>
      <c r="ED259" s="56">
        <f>+DC260</f>
        <v>6649102.3499999996</v>
      </c>
      <c r="EE259" s="56">
        <f>+DD260</f>
        <v>5465330.2200000016</v>
      </c>
      <c r="EK259" s="56"/>
      <c r="EL259" s="56"/>
      <c r="EM259" s="56"/>
      <c r="EN259" s="56"/>
      <c r="EO259" s="56"/>
      <c r="EP259" s="56"/>
    </row>
    <row r="260" spans="1:146" s="60" customFormat="1" ht="14.7" thickBot="1" x14ac:dyDescent="0.55000000000000004">
      <c r="A260"/>
      <c r="B260"/>
      <c r="C260"/>
      <c r="D260" s="20">
        <f t="shared" ref="D260:BL260" si="102">SUM(D214:D259)</f>
        <v>3504225.1500000004</v>
      </c>
      <c r="E260" s="20">
        <f t="shared" si="102"/>
        <v>1144887.1000000001</v>
      </c>
      <c r="F260" s="20">
        <f t="shared" si="102"/>
        <v>4349099.55</v>
      </c>
      <c r="G260" s="20">
        <f t="shared" si="102"/>
        <v>5865246.4500000011</v>
      </c>
      <c r="H260" s="20">
        <f t="shared" si="102"/>
        <v>4829917.2</v>
      </c>
      <c r="I260" s="20">
        <f t="shared" si="102"/>
        <v>4441204.8000000007</v>
      </c>
      <c r="J260" s="20">
        <f t="shared" si="102"/>
        <v>2590872.0499999998</v>
      </c>
      <c r="K260" s="20">
        <f t="shared" si="102"/>
        <v>2150507</v>
      </c>
      <c r="L260" s="20">
        <f t="shared" si="102"/>
        <v>2689936.95</v>
      </c>
      <c r="M260" s="20">
        <f t="shared" si="102"/>
        <v>2463305.6000000006</v>
      </c>
      <c r="N260" s="20">
        <f t="shared" si="102"/>
        <v>5060194.2</v>
      </c>
      <c r="O260" s="20">
        <f t="shared" si="102"/>
        <v>4107831.75</v>
      </c>
      <c r="P260" s="20">
        <f t="shared" si="102"/>
        <v>2566354</v>
      </c>
      <c r="Q260" s="20">
        <f t="shared" si="102"/>
        <v>1792459.0999999999</v>
      </c>
      <c r="R260" s="20">
        <f t="shared" si="102"/>
        <v>2137830.85</v>
      </c>
      <c r="S260" s="20">
        <f t="shared" si="102"/>
        <v>2275384.65</v>
      </c>
      <c r="T260" s="20">
        <f t="shared" si="102"/>
        <v>2706835.6999999997</v>
      </c>
      <c r="U260" s="20">
        <f t="shared" si="102"/>
        <v>2476610.2999999998</v>
      </c>
      <c r="V260" s="20">
        <f t="shared" si="102"/>
        <v>2398423.35</v>
      </c>
      <c r="W260" s="20">
        <f t="shared" si="102"/>
        <v>2219188.9499999997</v>
      </c>
      <c r="X260" s="20">
        <f t="shared" si="102"/>
        <v>2592176.1</v>
      </c>
      <c r="Y260" s="20">
        <f t="shared" si="102"/>
        <v>1367322</v>
      </c>
      <c r="Z260" s="20">
        <f t="shared" si="102"/>
        <v>1424472</v>
      </c>
      <c r="AA260" s="20">
        <f t="shared" si="102"/>
        <v>1704040.8</v>
      </c>
      <c r="AB260" s="20">
        <f t="shared" si="102"/>
        <v>1441866.7999999998</v>
      </c>
      <c r="AC260" s="20">
        <f t="shared" si="102"/>
        <v>1746136.3499999996</v>
      </c>
      <c r="AD260" s="20">
        <f t="shared" si="102"/>
        <v>2964753.2</v>
      </c>
      <c r="AE260" s="20">
        <f t="shared" si="102"/>
        <v>2403284.25</v>
      </c>
      <c r="AF260" s="20">
        <f t="shared" si="102"/>
        <v>2382290.5999999996</v>
      </c>
      <c r="AG260" s="20">
        <f t="shared" si="102"/>
        <v>1989224.65</v>
      </c>
      <c r="AH260" s="20">
        <f t="shared" si="102"/>
        <v>1529628.7</v>
      </c>
      <c r="AI260" s="20">
        <f t="shared" si="102"/>
        <v>1278740</v>
      </c>
      <c r="AJ260" s="20">
        <f t="shared" si="102"/>
        <v>1457241.1600000001</v>
      </c>
      <c r="AK260" s="20">
        <f t="shared" si="102"/>
        <v>1940086.5999999999</v>
      </c>
      <c r="AL260" s="20">
        <f t="shared" si="102"/>
        <v>1489371.5000000005</v>
      </c>
      <c r="AM260" s="20">
        <f t="shared" si="102"/>
        <v>2593398.6099999989</v>
      </c>
      <c r="AN260" s="20">
        <f t="shared" si="102"/>
        <v>2856187.9099999997</v>
      </c>
      <c r="AO260" s="20">
        <f t="shared" si="102"/>
        <v>2551347.6</v>
      </c>
      <c r="AP260" s="20">
        <f t="shared" si="102"/>
        <v>5691454.4799999995</v>
      </c>
      <c r="AQ260" s="20">
        <f t="shared" si="102"/>
        <v>3939429.15</v>
      </c>
      <c r="AR260" s="20">
        <f t="shared" si="102"/>
        <v>3732114.8000000003</v>
      </c>
      <c r="AS260" s="20">
        <f t="shared" si="102"/>
        <v>1919821.7</v>
      </c>
      <c r="AT260" s="20">
        <f t="shared" si="102"/>
        <v>3076757.7</v>
      </c>
      <c r="AU260" s="20">
        <f t="shared" si="102"/>
        <v>4133502.1000000006</v>
      </c>
      <c r="AV260" s="20">
        <f t="shared" si="102"/>
        <v>4324357.4000000004</v>
      </c>
      <c r="AW260" s="20">
        <f t="shared" si="102"/>
        <v>4045948.6999999997</v>
      </c>
      <c r="AX260" s="20">
        <f t="shared" si="102"/>
        <v>4665942.3000000007</v>
      </c>
      <c r="AY260" s="20">
        <f t="shared" si="102"/>
        <v>4789127.9000000004</v>
      </c>
      <c r="AZ260" s="20">
        <f t="shared" si="102"/>
        <v>4774126.6000000006</v>
      </c>
      <c r="BA260" s="20">
        <f t="shared" si="102"/>
        <v>4726446.1000000006</v>
      </c>
      <c r="BB260" s="20">
        <f t="shared" si="102"/>
        <v>4326331</v>
      </c>
      <c r="BC260" s="20">
        <f t="shared" si="102"/>
        <v>5028227.5999999996</v>
      </c>
      <c r="BD260" s="20">
        <f t="shared" si="102"/>
        <v>10060252.200000001</v>
      </c>
      <c r="BE260" s="20">
        <f t="shared" si="102"/>
        <v>4955094.5</v>
      </c>
      <c r="BF260" s="20">
        <f t="shared" si="102"/>
        <v>4386000.9000000004</v>
      </c>
      <c r="BG260" s="20">
        <f t="shared" si="102"/>
        <v>4423502.1000000006</v>
      </c>
      <c r="BH260" s="20">
        <f t="shared" si="102"/>
        <v>4433447.5999999996</v>
      </c>
      <c r="BI260" s="20">
        <f t="shared" si="102"/>
        <v>4576677.9000000004</v>
      </c>
      <c r="BJ260" s="20">
        <f t="shared" si="102"/>
        <v>5681438.4000000004</v>
      </c>
      <c r="BK260" s="20">
        <f t="shared" si="102"/>
        <v>6150875.2999999998</v>
      </c>
      <c r="BL260" s="20">
        <f t="shared" si="102"/>
        <v>6108561.2999999998</v>
      </c>
      <c r="BM260" s="20">
        <f>SUM(BM214:BM259)</f>
        <v>5801499</v>
      </c>
      <c r="BN260" s="20">
        <f>SUM(BN214:BN259)</f>
        <v>8125913.4000000004</v>
      </c>
      <c r="BO260" s="20">
        <v>-1511397</v>
      </c>
      <c r="BP260" s="20">
        <f t="shared" ref="BP260:DK260" si="103">SUM(BP214:BP259)</f>
        <v>8404138.4000000004</v>
      </c>
      <c r="BQ260" s="20">
        <f t="shared" si="103"/>
        <v>9157060.0999999996</v>
      </c>
      <c r="BR260" s="20">
        <f t="shared" si="103"/>
        <v>12013060.400000002</v>
      </c>
      <c r="BS260" s="20">
        <f t="shared" si="103"/>
        <v>6729598.1999999993</v>
      </c>
      <c r="BT260" s="20">
        <f t="shared" si="103"/>
        <v>5444484.2000000002</v>
      </c>
      <c r="BU260" s="20">
        <f t="shared" si="103"/>
        <v>5383822.7000000002</v>
      </c>
      <c r="BV260" s="20">
        <f t="shared" si="103"/>
        <v>7060232.2000000002</v>
      </c>
      <c r="BW260" s="20">
        <f t="shared" si="103"/>
        <v>6252684</v>
      </c>
      <c r="BX260" s="20">
        <f t="shared" si="103"/>
        <v>5846607.5999999996</v>
      </c>
      <c r="BY260" s="20">
        <f t="shared" si="103"/>
        <v>6634885.1000000006</v>
      </c>
      <c r="BZ260" s="20">
        <f t="shared" si="103"/>
        <v>6185437.4500000002</v>
      </c>
      <c r="CA260" s="20">
        <f t="shared" si="103"/>
        <v>8076610.2999999998</v>
      </c>
      <c r="CB260" s="20">
        <f t="shared" si="103"/>
        <v>8844532.8900000043</v>
      </c>
      <c r="CC260" s="20">
        <f t="shared" si="103"/>
        <v>8584528.5299999993</v>
      </c>
      <c r="CD260" s="20">
        <f t="shared" si="103"/>
        <v>8684178.6500000004</v>
      </c>
      <c r="CE260" s="20">
        <f t="shared" si="103"/>
        <v>6876644.9299999997</v>
      </c>
      <c r="CF260" s="20">
        <f t="shared" si="103"/>
        <v>6155829.4199999999</v>
      </c>
      <c r="CG260" s="20">
        <f t="shared" si="103"/>
        <v>7396907.6000000015</v>
      </c>
      <c r="CH260" s="20">
        <f t="shared" si="103"/>
        <v>7106552.4700000007</v>
      </c>
      <c r="CI260" s="20">
        <f t="shared" si="103"/>
        <v>5592757.7199999997</v>
      </c>
      <c r="CJ260" s="20">
        <f t="shared" si="103"/>
        <v>7132969.8599999994</v>
      </c>
      <c r="CK260" s="20">
        <f t="shared" si="103"/>
        <v>6567439.0100000007</v>
      </c>
      <c r="CL260" s="20">
        <f t="shared" si="103"/>
        <v>6472898.0999999996</v>
      </c>
      <c r="CM260" s="20">
        <f t="shared" si="103"/>
        <v>6174641.5</v>
      </c>
      <c r="CN260" s="20">
        <f t="shared" si="103"/>
        <v>9334945</v>
      </c>
      <c r="CO260" s="20">
        <f t="shared" si="103"/>
        <v>10284747.25</v>
      </c>
      <c r="CP260" s="20">
        <f t="shared" si="103"/>
        <v>7881472.2999999998</v>
      </c>
      <c r="CQ260" s="20">
        <f t="shared" si="103"/>
        <v>7424302.9699999997</v>
      </c>
      <c r="CR260" s="20">
        <f t="shared" si="103"/>
        <v>5576217.8899999997</v>
      </c>
      <c r="CS260" s="20">
        <f t="shared" si="103"/>
        <v>5316782.3500000006</v>
      </c>
      <c r="CT260" s="20">
        <f t="shared" si="103"/>
        <v>5399955.8600000003</v>
      </c>
      <c r="CU260" s="20">
        <f t="shared" si="103"/>
        <v>4936960.26</v>
      </c>
      <c r="CV260" s="20">
        <f t="shared" si="103"/>
        <v>5384039</v>
      </c>
      <c r="CW260" s="20">
        <f t="shared" si="103"/>
        <v>5935933</v>
      </c>
      <c r="CX260" s="20">
        <f t="shared" si="103"/>
        <v>7099896.5</v>
      </c>
      <c r="CY260" s="20">
        <f t="shared" si="103"/>
        <v>4569472.5000000009</v>
      </c>
      <c r="CZ260" s="20">
        <f t="shared" si="103"/>
        <v>7199221.7000000002</v>
      </c>
      <c r="DA260" s="20">
        <f t="shared" si="103"/>
        <v>10356216.83</v>
      </c>
      <c r="DB260" s="20">
        <f t="shared" si="103"/>
        <v>7776385.9899999993</v>
      </c>
      <c r="DC260" s="20">
        <f t="shared" si="103"/>
        <v>6649102.3499999996</v>
      </c>
      <c r="DD260" s="20">
        <f t="shared" si="103"/>
        <v>5465330.2200000016</v>
      </c>
      <c r="DE260" s="20">
        <f t="shared" si="103"/>
        <v>4935614.0999999996</v>
      </c>
      <c r="DF260" s="20">
        <f t="shared" si="103"/>
        <v>5591093.7299999995</v>
      </c>
      <c r="DG260" s="20">
        <f t="shared" si="103"/>
        <v>3590970.44</v>
      </c>
      <c r="DH260" s="20">
        <f t="shared" si="103"/>
        <v>5670688.2400000002</v>
      </c>
      <c r="DI260" s="20">
        <f t="shared" si="103"/>
        <v>4758972.62</v>
      </c>
      <c r="DJ260" s="20">
        <f t="shared" si="103"/>
        <v>6991800</v>
      </c>
      <c r="DK260" s="20">
        <f t="shared" si="103"/>
        <v>7135500.6000000006</v>
      </c>
      <c r="DL260" s="20">
        <f>SUM(DL214:DL259)</f>
        <v>7818166.5000000009</v>
      </c>
      <c r="DM260" s="20">
        <f>SUM(DM214:DM259)</f>
        <v>7997661.8999999994</v>
      </c>
      <c r="DN260" s="20">
        <f>SUM(DN214:DN259)</f>
        <v>9203070.7699999996</v>
      </c>
      <c r="DO260" s="20">
        <f>SUM(DO214:DO259)</f>
        <v>6896682.4399999985</v>
      </c>
      <c r="DP260" s="20">
        <f>SUM(DP214:DP259)</f>
        <v>4584036.040000001</v>
      </c>
      <c r="DQ260"/>
      <c r="DR260" s="20">
        <f>SUM(D260:DQ260)</f>
        <v>584391077.34000015</v>
      </c>
      <c r="EA260" s="56">
        <f>+EA259-EA258</f>
        <v>9111381.0999999996</v>
      </c>
      <c r="EB260" s="45"/>
      <c r="EC260" s="56">
        <f>+EC259-EC258</f>
        <v>6126749.5999999996</v>
      </c>
      <c r="ED260" s="56">
        <f>+ED259-ED258</f>
        <v>5796853.5</v>
      </c>
      <c r="EE260" s="56">
        <f>+EE259-EE258</f>
        <v>5290151.3000000017</v>
      </c>
      <c r="EK260" s="56"/>
      <c r="EL260" s="56"/>
      <c r="EM260" s="56"/>
      <c r="EN260" s="56"/>
      <c r="EO260" s="56"/>
      <c r="EP260" s="56"/>
    </row>
    <row r="261" spans="1:146" s="58" customFormat="1" ht="14.7" thickTop="1" x14ac:dyDescent="0.5">
      <c r="A261"/>
      <c r="B261"/>
      <c r="C261"/>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c r="CY261" s="19"/>
      <c r="CZ261" s="19"/>
      <c r="DA261" s="19"/>
      <c r="DB261" s="19"/>
      <c r="DC261" s="19"/>
      <c r="DD261" s="19"/>
      <c r="DE261" s="19"/>
      <c r="DF261" s="19"/>
      <c r="DG261" s="19"/>
      <c r="DH261" s="19"/>
      <c r="DI261" s="19"/>
      <c r="DJ261" s="19"/>
      <c r="DK261" s="19"/>
      <c r="DL261" s="19"/>
      <c r="DM261" s="19"/>
      <c r="DN261" s="19"/>
      <c r="DO261" s="19"/>
      <c r="DP261" s="19"/>
      <c r="DQ261"/>
      <c r="DR261"/>
      <c r="EB261" s="23"/>
      <c r="EK261" s="59"/>
      <c r="EL261" s="59"/>
      <c r="EM261" s="59"/>
      <c r="EN261" s="59"/>
      <c r="EO261" s="59"/>
      <c r="EP261" s="59"/>
    </row>
    <row r="262" spans="1:146" s="58" customFormat="1" x14ac:dyDescent="0.5">
      <c r="A262"/>
      <c r="B262"/>
      <c r="C262" t="s">
        <v>340</v>
      </c>
      <c r="D262" s="22">
        <f t="shared" ref="D262:BO262" si="104">+D260-D161</f>
        <v>964191.52218000032</v>
      </c>
      <c r="E262" s="22">
        <f t="shared" si="104"/>
        <v>408904.20730000013</v>
      </c>
      <c r="F262" s="22">
        <f t="shared" si="104"/>
        <v>1046905.0231599994</v>
      </c>
      <c r="G262" s="22">
        <f t="shared" si="104"/>
        <v>1379847.5113200005</v>
      </c>
      <c r="H262" s="22">
        <f t="shared" si="104"/>
        <v>1280171.3924799999</v>
      </c>
      <c r="I262" s="22">
        <f t="shared" si="104"/>
        <v>1572592.8384000007</v>
      </c>
      <c r="J262" s="22">
        <f t="shared" si="104"/>
        <v>730711.70267999964</v>
      </c>
      <c r="K262" s="22">
        <f t="shared" si="104"/>
        <v>633344.31867999979</v>
      </c>
      <c r="L262" s="22">
        <f t="shared" si="104"/>
        <v>668919.71880000015</v>
      </c>
      <c r="M262" s="22">
        <f t="shared" si="104"/>
        <v>721326.77460000035</v>
      </c>
      <c r="N262" s="22">
        <f t="shared" si="104"/>
        <v>654017.6978000002</v>
      </c>
      <c r="O262" s="22">
        <f t="shared" si="104"/>
        <v>947358.53299999982</v>
      </c>
      <c r="P262" s="22">
        <f t="shared" si="104"/>
        <v>678171.35243999981</v>
      </c>
      <c r="Q262" s="22">
        <f t="shared" si="104"/>
        <v>-92190.311479999917</v>
      </c>
      <c r="R262" s="22">
        <f t="shared" si="104"/>
        <v>-115176.16824000049</v>
      </c>
      <c r="S262" s="22">
        <f t="shared" si="104"/>
        <v>-151849.83660000004</v>
      </c>
      <c r="T262" s="22">
        <f t="shared" si="104"/>
        <v>-155998.23748000013</v>
      </c>
      <c r="U262" s="22">
        <f t="shared" si="104"/>
        <v>-81862.734919999726</v>
      </c>
      <c r="V262" s="22">
        <f t="shared" si="104"/>
        <v>-72972.397919999901</v>
      </c>
      <c r="W262" s="22">
        <f t="shared" si="104"/>
        <v>-96769.922919999808</v>
      </c>
      <c r="X262" s="22">
        <f t="shared" si="104"/>
        <v>-108919.13727999991</v>
      </c>
      <c r="Y262" s="22">
        <f t="shared" si="104"/>
        <v>-1170708.2301200004</v>
      </c>
      <c r="Z262" s="22">
        <f t="shared" si="104"/>
        <v>-1216822.9934800002</v>
      </c>
      <c r="AA262" s="22">
        <f t="shared" si="104"/>
        <v>-1645527.3190400002</v>
      </c>
      <c r="AB262" s="22">
        <f t="shared" si="104"/>
        <v>-1417018.8903200012</v>
      </c>
      <c r="AC262" s="22">
        <f t="shared" si="104"/>
        <v>-1723274.4788400005</v>
      </c>
      <c r="AD262" s="22">
        <f t="shared" si="104"/>
        <v>-2734988.5404399997</v>
      </c>
      <c r="AE262" s="22">
        <f t="shared" si="104"/>
        <v>-2346342.5554399993</v>
      </c>
      <c r="AF262" s="22">
        <f t="shared" si="104"/>
        <v>-2364452.5316799991</v>
      </c>
      <c r="AG262" s="22">
        <f t="shared" si="104"/>
        <v>-1915054.0447999993</v>
      </c>
      <c r="AH262" s="22">
        <f t="shared" si="104"/>
        <v>-1413361.2743199992</v>
      </c>
      <c r="AI262" s="22">
        <f t="shared" si="104"/>
        <v>-1184458.9729599995</v>
      </c>
      <c r="AJ262" s="22">
        <f t="shared" si="104"/>
        <v>-1346568.526172</v>
      </c>
      <c r="AK262" s="22">
        <f t="shared" si="104"/>
        <v>-1791307.9754799993</v>
      </c>
      <c r="AL262" s="22">
        <f t="shared" si="104"/>
        <v>-1538760.4529999993</v>
      </c>
      <c r="AM262" s="22">
        <f t="shared" si="104"/>
        <v>-1133362.686412001</v>
      </c>
      <c r="AN262" s="22">
        <f t="shared" si="104"/>
        <v>-1245303.6897440003</v>
      </c>
      <c r="AO262" s="22">
        <f t="shared" si="104"/>
        <v>-1095610.5530800004</v>
      </c>
      <c r="AP262" s="22">
        <f t="shared" si="104"/>
        <v>-2462836.2646000013</v>
      </c>
      <c r="AQ262" s="22">
        <f t="shared" si="104"/>
        <v>-1719942.3762480007</v>
      </c>
      <c r="AR262" s="22">
        <f t="shared" si="104"/>
        <v>-1616147.9149600002</v>
      </c>
      <c r="AS262" s="22">
        <f t="shared" si="104"/>
        <v>-814298.72529999935</v>
      </c>
      <c r="AT262" s="22">
        <f t="shared" si="104"/>
        <v>-1265042.5575199993</v>
      </c>
      <c r="AU262" s="22">
        <f t="shared" si="104"/>
        <v>373723.67716000089</v>
      </c>
      <c r="AV262" s="22">
        <f t="shared" si="104"/>
        <v>388228.98048000084</v>
      </c>
      <c r="AW262" s="22">
        <f t="shared" si="104"/>
        <v>359038.71983999945</v>
      </c>
      <c r="AX262" s="22">
        <f t="shared" si="104"/>
        <v>415662.93039999995</v>
      </c>
      <c r="AY262" s="22">
        <f t="shared" si="104"/>
        <v>428577.46840000059</v>
      </c>
      <c r="AZ262" s="22">
        <f t="shared" si="104"/>
        <v>231964.47000000067</v>
      </c>
      <c r="BA262" s="22">
        <f t="shared" si="104"/>
        <v>263957.21200000029</v>
      </c>
      <c r="BB262" s="22">
        <f t="shared" si="104"/>
        <v>209700.39839999983</v>
      </c>
      <c r="BC262" s="22">
        <f t="shared" si="104"/>
        <v>280951.5895999996</v>
      </c>
      <c r="BD262" s="22">
        <f t="shared" si="104"/>
        <v>160120.6153600011</v>
      </c>
      <c r="BE262" s="22">
        <f t="shared" si="104"/>
        <v>262634.38039999921</v>
      </c>
      <c r="BF262" s="22">
        <f t="shared" si="104"/>
        <v>233961.22800000058</v>
      </c>
      <c r="BG262" s="22">
        <f t="shared" si="104"/>
        <v>235026.37999999942</v>
      </c>
      <c r="BH262" s="22">
        <f t="shared" si="104"/>
        <v>240721.37880000006</v>
      </c>
      <c r="BI262" s="22">
        <f t="shared" si="104"/>
        <v>283894.22679999936</v>
      </c>
      <c r="BJ262" s="22">
        <f t="shared" si="104"/>
        <v>356357.65000000037</v>
      </c>
      <c r="BK262" s="22">
        <f t="shared" si="104"/>
        <v>403467.62080000062</v>
      </c>
      <c r="BL262" s="22">
        <f t="shared" si="104"/>
        <v>60110.033999999985</v>
      </c>
      <c r="BM262" s="22">
        <f t="shared" si="104"/>
        <v>22313.104000000283</v>
      </c>
      <c r="BN262" s="22">
        <f t="shared" si="104"/>
        <v>1786354.3632000005</v>
      </c>
      <c r="BO262" s="22">
        <f t="shared" si="104"/>
        <v>-63088</v>
      </c>
      <c r="BP262" s="22">
        <f t="shared" ref="BP262:DN262" si="105">+BP260-BP161</f>
        <v>1847996.1832000008</v>
      </c>
      <c r="BQ262" s="22">
        <f t="shared" si="105"/>
        <v>2014870.1000000006</v>
      </c>
      <c r="BR262" s="22">
        <f t="shared" si="105"/>
        <v>2447617.678000005</v>
      </c>
      <c r="BS262" s="22">
        <f t="shared" si="105"/>
        <v>1479444.4119999995</v>
      </c>
      <c r="BT262" s="22">
        <f t="shared" si="105"/>
        <v>1199558.3104000008</v>
      </c>
      <c r="BU262" s="22">
        <f t="shared" si="105"/>
        <v>1185624.6960000005</v>
      </c>
      <c r="BV262" s="22">
        <f t="shared" si="105"/>
        <v>1627763.5760000004</v>
      </c>
      <c r="BW262" s="22">
        <f t="shared" si="105"/>
        <v>1439096.3859999999</v>
      </c>
      <c r="BX262" s="22">
        <f t="shared" si="105"/>
        <v>1348156.3811999988</v>
      </c>
      <c r="BY262" s="22">
        <f t="shared" si="105"/>
        <v>1277502.3220000006</v>
      </c>
      <c r="BZ262" s="22">
        <f t="shared" si="105"/>
        <v>1187756.2582</v>
      </c>
      <c r="CA262" s="22">
        <f t="shared" si="105"/>
        <v>1868657.3091999991</v>
      </c>
      <c r="CB262" s="22">
        <f t="shared" si="105"/>
        <v>2014299.3464160049</v>
      </c>
      <c r="CC262" s="22">
        <f t="shared" si="105"/>
        <v>1876656.2332919985</v>
      </c>
      <c r="CD262" s="22">
        <f t="shared" si="105"/>
        <v>1872922.5129520008</v>
      </c>
      <c r="CE262" s="22">
        <f t="shared" si="105"/>
        <v>1487332.4134999989</v>
      </c>
      <c r="CF262" s="22">
        <f t="shared" si="105"/>
        <v>1375626.9998639999</v>
      </c>
      <c r="CG262" s="22">
        <f t="shared" si="105"/>
        <v>1765186.3749360023</v>
      </c>
      <c r="CH262" s="22">
        <f t="shared" si="105"/>
        <v>1667087.1320120003</v>
      </c>
      <c r="CI262" s="22">
        <f t="shared" si="105"/>
        <v>1306750.0132280001</v>
      </c>
      <c r="CJ262" s="22">
        <f t="shared" si="105"/>
        <v>1680137.6960999994</v>
      </c>
      <c r="CK262" s="22">
        <f t="shared" si="105"/>
        <v>1227985.1771879997</v>
      </c>
      <c r="CL262" s="22">
        <f t="shared" si="105"/>
        <v>1221470.3051999994</v>
      </c>
      <c r="CM262" s="22">
        <f t="shared" si="105"/>
        <v>1160387.5431999993</v>
      </c>
      <c r="CN262" s="22">
        <f t="shared" si="105"/>
        <v>1772773.7856000001</v>
      </c>
      <c r="CO262" s="22">
        <f t="shared" si="105"/>
        <v>1935728.9429199994</v>
      </c>
      <c r="CP262" s="22">
        <f t="shared" si="105"/>
        <v>1436089.0202799998</v>
      </c>
      <c r="CQ262" s="22">
        <f t="shared" si="105"/>
        <v>1360498.05492</v>
      </c>
      <c r="CR262" s="22">
        <f t="shared" si="105"/>
        <v>1049667.4184800005</v>
      </c>
      <c r="CS262" s="22">
        <f t="shared" si="105"/>
        <v>1021427.8324800003</v>
      </c>
      <c r="CT262" s="22">
        <f t="shared" si="105"/>
        <v>1045159.6907599997</v>
      </c>
      <c r="CU262" s="22">
        <f t="shared" si="105"/>
        <v>994889.26515999995</v>
      </c>
      <c r="CV262" s="22">
        <f t="shared" si="105"/>
        <v>1082298.6208000006</v>
      </c>
      <c r="CW262" s="22">
        <f t="shared" si="105"/>
        <v>933378.1679999996</v>
      </c>
      <c r="CX262" s="22">
        <f t="shared" si="105"/>
        <v>1093036.9160000002</v>
      </c>
      <c r="CY262" s="22">
        <f t="shared" si="105"/>
        <v>707879.76280000014</v>
      </c>
      <c r="CZ262" s="22">
        <f t="shared" si="105"/>
        <v>951343.69000000041</v>
      </c>
      <c r="DA262" s="22">
        <f t="shared" si="105"/>
        <v>1425144.9802560005</v>
      </c>
      <c r="DB262" s="22">
        <f t="shared" si="105"/>
        <v>1115631.2241919991</v>
      </c>
      <c r="DC262" s="22">
        <f t="shared" si="105"/>
        <v>931130.1561759999</v>
      </c>
      <c r="DD262" s="22">
        <f t="shared" si="105"/>
        <v>781079.84920000006</v>
      </c>
      <c r="DE262" s="22">
        <f t="shared" si="105"/>
        <v>719763.90346399881</v>
      </c>
      <c r="DF262" s="22">
        <f t="shared" si="105"/>
        <v>798591.87476000004</v>
      </c>
      <c r="DG262" s="22">
        <f t="shared" si="105"/>
        <v>538203.3001600001</v>
      </c>
      <c r="DH262" s="22">
        <f t="shared" si="105"/>
        <v>869958.53128000069</v>
      </c>
      <c r="DI262" s="22">
        <f t="shared" si="105"/>
        <v>564323.27698399965</v>
      </c>
      <c r="DJ262" s="22">
        <f t="shared" si="105"/>
        <v>782706.18159999978</v>
      </c>
      <c r="DK262" s="22">
        <f t="shared" si="105"/>
        <v>673255.77096000127</v>
      </c>
      <c r="DL262" s="22">
        <f t="shared" si="105"/>
        <v>725677.48860000167</v>
      </c>
      <c r="DM262" s="22">
        <f t="shared" si="105"/>
        <v>777821.82995999884</v>
      </c>
      <c r="DN262" s="22">
        <f t="shared" si="105"/>
        <v>1425544.5826340001</v>
      </c>
      <c r="DO262" s="22">
        <f>+DO260-DO161</f>
        <v>832871.13741199765</v>
      </c>
      <c r="DP262" s="22">
        <f>+DP260-DP161</f>
        <v>466893.97751200059</v>
      </c>
      <c r="DQ262"/>
      <c r="DR262" s="22">
        <f>SUM(D262:DQ262)</f>
        <v>48975865.313122012</v>
      </c>
      <c r="EB262" s="23"/>
      <c r="EK262" s="59"/>
      <c r="EL262" s="59"/>
      <c r="EM262" s="59"/>
      <c r="EN262" s="59"/>
      <c r="EO262" s="59"/>
      <c r="EP262" s="59"/>
    </row>
    <row r="263" spans="1:146" s="58" customFormat="1" x14ac:dyDescent="0.5">
      <c r="A263"/>
      <c r="B263"/>
      <c r="C263" t="s">
        <v>341</v>
      </c>
      <c r="D263" s="21">
        <f t="shared" ref="D263:BO263" si="106">+D262/D161</f>
        <v>0.37959793587753554</v>
      </c>
      <c r="E263" s="21">
        <f t="shared" si="106"/>
        <v>0.55558928251702844</v>
      </c>
      <c r="F263" s="21">
        <f t="shared" si="106"/>
        <v>0.31703311681090574</v>
      </c>
      <c r="G263" s="21">
        <f t="shared" si="106"/>
        <v>0.30763094435610516</v>
      </c>
      <c r="H263" s="21">
        <f t="shared" si="106"/>
        <v>0.3606374827651056</v>
      </c>
      <c r="I263" s="21">
        <f t="shared" si="106"/>
        <v>0.54820688871522016</v>
      </c>
      <c r="J263" s="21">
        <f t="shared" si="106"/>
        <v>0.39282188964664377</v>
      </c>
      <c r="K263" s="21">
        <f t="shared" si="106"/>
        <v>0.41745313569732784</v>
      </c>
      <c r="L263" s="21">
        <f t="shared" si="106"/>
        <v>0.33098169994464721</v>
      </c>
      <c r="M263" s="21">
        <f t="shared" si="106"/>
        <v>0.41408469728922587</v>
      </c>
      <c r="N263" s="21">
        <f t="shared" si="106"/>
        <v>0.14843202433525979</v>
      </c>
      <c r="O263" s="21">
        <f t="shared" si="106"/>
        <v>0.29975211557060943</v>
      </c>
      <c r="P263" s="21">
        <f t="shared" si="106"/>
        <v>0.35916618199852923</v>
      </c>
      <c r="Q263" s="21">
        <f t="shared" si="106"/>
        <v>-4.8916424942718452E-2</v>
      </c>
      <c r="R263" s="21">
        <f t="shared" si="106"/>
        <v>-5.1121087199263844E-2</v>
      </c>
      <c r="S263" s="21">
        <f t="shared" si="106"/>
        <v>-6.2560843395360166E-2</v>
      </c>
      <c r="T263" s="21">
        <f t="shared" si="106"/>
        <v>-5.4490843998208666E-2</v>
      </c>
      <c r="U263" s="21">
        <f t="shared" si="106"/>
        <v>-3.1996715932774908E-2</v>
      </c>
      <c r="V263" s="21">
        <f t="shared" si="106"/>
        <v>-2.9526795933599723E-2</v>
      </c>
      <c r="W263" s="21">
        <f t="shared" si="106"/>
        <v>-4.1783955687430097E-2</v>
      </c>
      <c r="X263" s="21">
        <f t="shared" si="106"/>
        <v>-4.0324064022889232E-2</v>
      </c>
      <c r="Y263" s="21">
        <f t="shared" si="106"/>
        <v>-0.46126646413689415</v>
      </c>
      <c r="Z263" s="21">
        <f t="shared" si="106"/>
        <v>-0.46069181840109141</v>
      </c>
      <c r="AA263" s="21">
        <f t="shared" si="106"/>
        <v>-0.4912655185862036</v>
      </c>
      <c r="AB263" s="21">
        <f t="shared" si="106"/>
        <v>-0.49565426666688145</v>
      </c>
      <c r="AC263" s="21">
        <f t="shared" si="106"/>
        <v>-0.49670522283352025</v>
      </c>
      <c r="AD263" s="21">
        <f t="shared" si="106"/>
        <v>-0.47984429207293666</v>
      </c>
      <c r="AE263" s="21">
        <f t="shared" si="106"/>
        <v>-0.49400566645628008</v>
      </c>
      <c r="AF263" s="21">
        <f t="shared" si="106"/>
        <v>-0.49812102026324656</v>
      </c>
      <c r="AG263" s="21">
        <f t="shared" si="106"/>
        <v>-0.49050136901103059</v>
      </c>
      <c r="AH263" s="21">
        <f t="shared" si="106"/>
        <v>-0.48024671733602059</v>
      </c>
      <c r="AI263" s="21">
        <f t="shared" si="106"/>
        <v>-0.48086207649585366</v>
      </c>
      <c r="AJ263" s="21">
        <f t="shared" si="106"/>
        <v>-0.48026388267830333</v>
      </c>
      <c r="AK263" s="21">
        <f t="shared" si="106"/>
        <v>-0.4800639383599814</v>
      </c>
      <c r="AL263" s="21">
        <f t="shared" si="106"/>
        <v>-0.50815501995398005</v>
      </c>
      <c r="AM263" s="21">
        <f t="shared" si="106"/>
        <v>-0.30411464439731206</v>
      </c>
      <c r="AN263" s="21">
        <f t="shared" si="106"/>
        <v>-0.303622148055046</v>
      </c>
      <c r="AO263" s="21">
        <f t="shared" si="106"/>
        <v>-0.30041763768380891</v>
      </c>
      <c r="AP263" s="21">
        <f t="shared" si="106"/>
        <v>-0.3020294887364619</v>
      </c>
      <c r="AQ263" s="21">
        <f t="shared" si="106"/>
        <v>-0.30391049046187513</v>
      </c>
      <c r="AR263" s="21">
        <f t="shared" si="106"/>
        <v>-0.30218184877855003</v>
      </c>
      <c r="AS263" s="21">
        <f t="shared" si="106"/>
        <v>-0.29782840498353363</v>
      </c>
      <c r="AT263" s="21">
        <f t="shared" si="106"/>
        <v>-0.2913636009231298</v>
      </c>
      <c r="AU263" s="21">
        <f t="shared" si="106"/>
        <v>9.9400452667554706E-2</v>
      </c>
      <c r="AV263" s="21">
        <f t="shared" si="106"/>
        <v>9.8632193643556063E-2</v>
      </c>
      <c r="AW263" s="21">
        <f t="shared" si="106"/>
        <v>9.7382014145194373E-2</v>
      </c>
      <c r="AX263" s="21">
        <f t="shared" si="106"/>
        <v>9.7796613882140768E-2</v>
      </c>
      <c r="AY263" s="21">
        <f t="shared" si="106"/>
        <v>9.8285176406673128E-2</v>
      </c>
      <c r="AZ263" s="21">
        <f t="shared" si="106"/>
        <v>5.1069174406594919E-2</v>
      </c>
      <c r="BA263" s="21">
        <f t="shared" si="106"/>
        <v>5.9150222807232741E-2</v>
      </c>
      <c r="BB263" s="21">
        <f t="shared" si="106"/>
        <v>5.0939814303108982E-2</v>
      </c>
      <c r="BC263" s="21">
        <f t="shared" si="106"/>
        <v>5.9181642058416348E-2</v>
      </c>
      <c r="BD263" s="21">
        <f t="shared" si="106"/>
        <v>1.6173584562090806E-2</v>
      </c>
      <c r="BE263" s="21">
        <f t="shared" si="106"/>
        <v>5.596944325706639E-2</v>
      </c>
      <c r="BF263" s="21">
        <f t="shared" si="106"/>
        <v>5.6348504947522235E-2</v>
      </c>
      <c r="BG263" s="21">
        <f t="shared" si="106"/>
        <v>5.6112628008739979E-2</v>
      </c>
      <c r="BH263" s="21">
        <f t="shared" si="106"/>
        <v>5.7414046636964346E-2</v>
      </c>
      <c r="BI263" s="21">
        <f t="shared" si="106"/>
        <v>6.6132898466876158E-2</v>
      </c>
      <c r="BJ263" s="21">
        <f t="shared" si="106"/>
        <v>6.6920609607657194E-2</v>
      </c>
      <c r="BK263" s="21">
        <f t="shared" si="106"/>
        <v>7.0199930702699101E-2</v>
      </c>
      <c r="BL263" s="21">
        <f t="shared" si="106"/>
        <v>9.9380868517359045E-3</v>
      </c>
      <c r="BM263" s="21">
        <f t="shared" si="106"/>
        <v>3.8609424236455267E-3</v>
      </c>
      <c r="BN263" s="21">
        <f t="shared" si="106"/>
        <v>0.28177896172754835</v>
      </c>
      <c r="BO263" s="21">
        <f t="shared" si="106"/>
        <v>4.3559765215848277E-2</v>
      </c>
      <c r="BP263" s="21">
        <f t="shared" ref="BP263:DN263" si="107">+BP262/BP161</f>
        <v>0.28187249789434754</v>
      </c>
      <c r="BQ263" s="21">
        <f t="shared" si="107"/>
        <v>0.28210816290241519</v>
      </c>
      <c r="BR263" s="21">
        <f t="shared" si="107"/>
        <v>0.25588127482804507</v>
      </c>
      <c r="BS263" s="21">
        <f t="shared" si="107"/>
        <v>0.28179068113804356</v>
      </c>
      <c r="BT263" s="21">
        <f t="shared" si="107"/>
        <v>0.28258639646428207</v>
      </c>
      <c r="BU263" s="21">
        <f t="shared" si="107"/>
        <v>0.28241276254010639</v>
      </c>
      <c r="BV263" s="21">
        <f t="shared" si="107"/>
        <v>0.29963607498968969</v>
      </c>
      <c r="BW263" s="21">
        <f t="shared" si="107"/>
        <v>0.29896544976443007</v>
      </c>
      <c r="BX263" s="21">
        <f t="shared" si="107"/>
        <v>0.29969345350812332</v>
      </c>
      <c r="BY263" s="21">
        <f t="shared" si="107"/>
        <v>0.23845642078181195</v>
      </c>
      <c r="BZ263" s="21">
        <f t="shared" si="107"/>
        <v>0.23766146991305168</v>
      </c>
      <c r="CA263" s="21">
        <f t="shared" si="107"/>
        <v>0.30101022220517665</v>
      </c>
      <c r="CB263" s="21">
        <f t="shared" si="107"/>
        <v>0.29490929315413278</v>
      </c>
      <c r="CC263" s="21">
        <f t="shared" si="107"/>
        <v>0.27976922491696787</v>
      </c>
      <c r="CD263" s="21">
        <f t="shared" si="107"/>
        <v>0.27497461191699157</v>
      </c>
      <c r="CE263" s="21">
        <f t="shared" si="107"/>
        <v>0.27597813430680807</v>
      </c>
      <c r="CF263" s="21">
        <f t="shared" si="107"/>
        <v>0.28777588875093335</v>
      </c>
      <c r="CG263" s="21">
        <f t="shared" si="107"/>
        <v>0.31343639082844388</v>
      </c>
      <c r="CH263" s="21">
        <f t="shared" si="107"/>
        <v>0.30647996235391728</v>
      </c>
      <c r="CI263" s="21">
        <f t="shared" si="107"/>
        <v>0.3048874623261415</v>
      </c>
      <c r="CJ263" s="21">
        <f t="shared" si="107"/>
        <v>0.30812202642568104</v>
      </c>
      <c r="CK263" s="21">
        <f t="shared" si="107"/>
        <v>0.22998329335517195</v>
      </c>
      <c r="CL263" s="21">
        <f t="shared" si="107"/>
        <v>0.23259775301671434</v>
      </c>
      <c r="CM263" s="21">
        <f t="shared" si="107"/>
        <v>0.23141778481848893</v>
      </c>
      <c r="CN263" s="21">
        <f t="shared" si="107"/>
        <v>0.23442656022178626</v>
      </c>
      <c r="CO263" s="21">
        <f t="shared" si="107"/>
        <v>0.23185108377094987</v>
      </c>
      <c r="CP263" s="21">
        <f t="shared" si="107"/>
        <v>0.22280894059451284</v>
      </c>
      <c r="CQ263" s="21">
        <f t="shared" si="107"/>
        <v>0.22436375740528766</v>
      </c>
      <c r="CR263" s="21">
        <f t="shared" si="107"/>
        <v>0.23189124369302039</v>
      </c>
      <c r="CS263" s="21">
        <f t="shared" si="107"/>
        <v>0.23779826049602537</v>
      </c>
      <c r="CT263" s="21">
        <f t="shared" si="107"/>
        <v>0.24000197716312427</v>
      </c>
      <c r="CU263" s="21">
        <f t="shared" si="107"/>
        <v>0.25237730788265023</v>
      </c>
      <c r="CV263" s="21">
        <f t="shared" si="107"/>
        <v>0.25159552306624261</v>
      </c>
      <c r="CW263" s="21">
        <f t="shared" si="107"/>
        <v>0.18658029733715861</v>
      </c>
      <c r="CX263" s="21">
        <f t="shared" si="107"/>
        <v>0.18196478554475234</v>
      </c>
      <c r="CY263" s="21">
        <f t="shared" si="107"/>
        <v>0.18331289987697566</v>
      </c>
      <c r="CZ263" s="21">
        <f t="shared" si="107"/>
        <v>0.15226668774219559</v>
      </c>
      <c r="DA263" s="21">
        <f t="shared" si="107"/>
        <v>0.15957155022740646</v>
      </c>
      <c r="DB263" s="21">
        <f t="shared" si="107"/>
        <v>0.16749321412025661</v>
      </c>
      <c r="DC263" s="21">
        <f t="shared" si="107"/>
        <v>0.16284272196736399</v>
      </c>
      <c r="DD263" s="21">
        <f t="shared" si="107"/>
        <v>0.16674596517491508</v>
      </c>
      <c r="DE263" s="21">
        <f t="shared" si="107"/>
        <v>0.17072805481926295</v>
      </c>
      <c r="DF263" s="21">
        <f t="shared" si="107"/>
        <v>0.16663360784865217</v>
      </c>
      <c r="DG263" s="21">
        <f t="shared" si="107"/>
        <v>0.17630014852302431</v>
      </c>
      <c r="DH263" s="21">
        <f t="shared" si="107"/>
        <v>0.1812138120794046</v>
      </c>
      <c r="DI263" s="21">
        <f t="shared" si="107"/>
        <v>0.13453407682899302</v>
      </c>
      <c r="DJ263" s="21">
        <f t="shared" si="107"/>
        <v>0.12605803753206818</v>
      </c>
      <c r="DK263" s="21">
        <f t="shared" si="107"/>
        <v>0.1041829563520293</v>
      </c>
      <c r="DL263" s="21">
        <f t="shared" si="107"/>
        <v>0.10231633597649506</v>
      </c>
      <c r="DM263" s="21">
        <f t="shared" si="107"/>
        <v>0.10773394180678705</v>
      </c>
      <c r="DN263" s="21">
        <f t="shared" si="107"/>
        <v>0.18329023243273537</v>
      </c>
      <c r="DO263" s="21">
        <f>+DO262/DO161</f>
        <v>0.13735109749482688</v>
      </c>
      <c r="DP263" s="21">
        <f>+DP262/DP161</f>
        <v>0.1134024452947478</v>
      </c>
      <c r="DQ263"/>
      <c r="DR263" s="21">
        <f>+DR262/DR161</f>
        <v>9.1472681786006871E-2</v>
      </c>
      <c r="EB263" s="23"/>
      <c r="EK263" s="59"/>
      <c r="EL263" s="59"/>
      <c r="EM263" s="59"/>
      <c r="EN263" s="59"/>
      <c r="EO263" s="59"/>
      <c r="EP263" s="59"/>
    </row>
    <row r="264" spans="1:146" x14ac:dyDescent="0.5">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c r="CE264" s="21"/>
      <c r="CF264" s="21"/>
      <c r="CG264" s="21"/>
      <c r="CH264" s="21"/>
      <c r="CI264" s="21"/>
      <c r="CJ264" s="21"/>
      <c r="CK264" s="21"/>
      <c r="CL264" s="21"/>
      <c r="CM264" s="21"/>
      <c r="CN264" s="21"/>
      <c r="CO264" s="21"/>
      <c r="CP264" s="21"/>
      <c r="CQ264" s="21"/>
      <c r="CR264" s="21"/>
      <c r="CS264" s="21"/>
      <c r="CT264" s="21"/>
      <c r="CU264" s="21"/>
      <c r="CV264" s="21"/>
      <c r="CW264" s="21"/>
      <c r="CX264" s="21"/>
      <c r="CY264" s="21"/>
      <c r="CZ264" s="21"/>
      <c r="DA264" s="21"/>
      <c r="DB264" s="21"/>
      <c r="DC264" s="21"/>
      <c r="DD264" s="21"/>
      <c r="DE264" s="21"/>
      <c r="DF264" s="21"/>
      <c r="DG264" s="21"/>
      <c r="DH264" s="21"/>
      <c r="DI264" s="21"/>
      <c r="DJ264" s="21"/>
      <c r="DK264" s="21"/>
      <c r="DL264" s="21"/>
      <c r="DM264" s="21"/>
      <c r="DN264" s="21"/>
      <c r="DO264" s="21"/>
      <c r="DP264" s="21"/>
    </row>
    <row r="265" spans="1:146" x14ac:dyDescent="0.5">
      <c r="M265"/>
      <c r="N265"/>
      <c r="O265"/>
      <c r="P265"/>
      <c r="Q265"/>
      <c r="R265"/>
      <c r="S265"/>
    </row>
    <row r="266" spans="1:146" x14ac:dyDescent="0.5">
      <c r="M266"/>
      <c r="N266"/>
      <c r="O266"/>
      <c r="P266"/>
      <c r="Q266"/>
      <c r="R266"/>
      <c r="S266"/>
    </row>
    <row r="267" spans="1:146" x14ac:dyDescent="0.5">
      <c r="M267"/>
      <c r="N267"/>
      <c r="O267"/>
      <c r="P267"/>
      <c r="Q267"/>
      <c r="R267"/>
      <c r="S267"/>
    </row>
    <row r="268" spans="1:146" x14ac:dyDescent="0.5">
      <c r="M268"/>
      <c r="N268"/>
      <c r="O268"/>
      <c r="P268"/>
      <c r="Q268"/>
      <c r="R268"/>
      <c r="S268"/>
    </row>
    <row r="269" spans="1:146" x14ac:dyDescent="0.5">
      <c r="M269"/>
      <c r="N269"/>
      <c r="O269"/>
      <c r="P269"/>
      <c r="Q269"/>
      <c r="R269"/>
      <c r="S269"/>
    </row>
    <row r="270" spans="1:146" x14ac:dyDescent="0.5">
      <c r="M270"/>
      <c r="N270"/>
      <c r="O270"/>
      <c r="P270"/>
      <c r="Q270"/>
      <c r="R270"/>
      <c r="S270"/>
    </row>
    <row r="271" spans="1:146" x14ac:dyDescent="0.5">
      <c r="M271"/>
      <c r="N271"/>
      <c r="O271"/>
      <c r="P271"/>
      <c r="Q271"/>
      <c r="R271"/>
      <c r="S271"/>
    </row>
    <row r="272" spans="1:146" x14ac:dyDescent="0.5">
      <c r="M272"/>
      <c r="N272"/>
      <c r="O272"/>
      <c r="P272"/>
      <c r="Q272"/>
      <c r="R272"/>
      <c r="S272"/>
    </row>
    <row r="273" spans="13:19" x14ac:dyDescent="0.5">
      <c r="M273"/>
      <c r="N273"/>
      <c r="O273"/>
      <c r="P273"/>
      <c r="Q273"/>
      <c r="R273"/>
      <c r="S273"/>
    </row>
    <row r="274" spans="13:19" x14ac:dyDescent="0.5">
      <c r="M274"/>
      <c r="N274"/>
      <c r="O274"/>
      <c r="P274"/>
      <c r="Q274"/>
      <c r="R274"/>
      <c r="S274"/>
    </row>
    <row r="275" spans="13:19" x14ac:dyDescent="0.5">
      <c r="M275"/>
      <c r="N275"/>
      <c r="O275"/>
      <c r="P275"/>
      <c r="Q275"/>
      <c r="R275"/>
      <c r="S275"/>
    </row>
    <row r="276" spans="13:19" x14ac:dyDescent="0.5">
      <c r="M276"/>
      <c r="N276"/>
      <c r="O276"/>
      <c r="P276"/>
      <c r="Q276"/>
      <c r="R276"/>
      <c r="S276"/>
    </row>
    <row r="277" spans="13:19" x14ac:dyDescent="0.5">
      <c r="M277"/>
      <c r="N277"/>
      <c r="O277"/>
      <c r="P277"/>
      <c r="Q277"/>
      <c r="R277"/>
      <c r="S277"/>
    </row>
    <row r="278" spans="13:19" x14ac:dyDescent="0.5">
      <c r="M278"/>
      <c r="N278"/>
      <c r="O278"/>
      <c r="P278"/>
      <c r="Q278"/>
      <c r="R278"/>
      <c r="S278"/>
    </row>
    <row r="279" spans="13:19" x14ac:dyDescent="0.5">
      <c r="M279"/>
      <c r="N279"/>
      <c r="O279"/>
      <c r="P279"/>
      <c r="Q279"/>
      <c r="R279"/>
      <c r="S279"/>
    </row>
    <row r="280" spans="13:19" x14ac:dyDescent="0.5">
      <c r="M280"/>
      <c r="N280"/>
      <c r="O280"/>
      <c r="P280"/>
      <c r="Q280"/>
      <c r="R280"/>
      <c r="S280"/>
    </row>
    <row r="281" spans="13:19" x14ac:dyDescent="0.5">
      <c r="M281"/>
      <c r="N281"/>
      <c r="O281"/>
      <c r="P281"/>
      <c r="Q281"/>
      <c r="R281"/>
      <c r="S281"/>
    </row>
    <row r="282" spans="13:19" x14ac:dyDescent="0.5">
      <c r="M282"/>
      <c r="N282"/>
      <c r="O282"/>
      <c r="P282"/>
      <c r="Q282"/>
      <c r="R282"/>
      <c r="S282"/>
    </row>
    <row r="283" spans="13:19" x14ac:dyDescent="0.5">
      <c r="M283"/>
      <c r="N283"/>
      <c r="O283"/>
      <c r="P283"/>
      <c r="Q283"/>
      <c r="R283"/>
      <c r="S283"/>
    </row>
    <row r="284" spans="13:19" x14ac:dyDescent="0.5">
      <c r="M284"/>
      <c r="N284"/>
      <c r="O284"/>
      <c r="P284"/>
      <c r="Q284"/>
      <c r="R284"/>
      <c r="S284"/>
    </row>
    <row r="285" spans="13:19" x14ac:dyDescent="0.5">
      <c r="M285"/>
      <c r="N285"/>
      <c r="O285"/>
      <c r="P285"/>
      <c r="Q285"/>
      <c r="R285"/>
      <c r="S285"/>
    </row>
    <row r="286" spans="13:19" x14ac:dyDescent="0.5">
      <c r="M286"/>
      <c r="N286"/>
      <c r="O286"/>
      <c r="P286"/>
      <c r="Q286"/>
      <c r="R286"/>
      <c r="S286"/>
    </row>
    <row r="287" spans="13:19" x14ac:dyDescent="0.5">
      <c r="M287"/>
      <c r="N287"/>
      <c r="O287"/>
      <c r="P287"/>
      <c r="Q287"/>
      <c r="R287"/>
      <c r="S287"/>
    </row>
    <row r="288" spans="13:19" x14ac:dyDescent="0.5">
      <c r="M288"/>
      <c r="N288"/>
      <c r="O288"/>
      <c r="P288"/>
      <c r="Q288"/>
      <c r="R288"/>
      <c r="S288"/>
    </row>
    <row r="289" spans="13:19" x14ac:dyDescent="0.5">
      <c r="M289"/>
      <c r="N289"/>
      <c r="O289"/>
      <c r="P289"/>
      <c r="Q289"/>
      <c r="R289"/>
      <c r="S289"/>
    </row>
    <row r="290" spans="13:19" x14ac:dyDescent="0.5">
      <c r="M290"/>
      <c r="N290"/>
      <c r="O290"/>
      <c r="P290"/>
      <c r="Q290"/>
      <c r="R290"/>
      <c r="S290"/>
    </row>
    <row r="291" spans="13:19" x14ac:dyDescent="0.5">
      <c r="M291"/>
      <c r="N291"/>
      <c r="O291"/>
      <c r="P291"/>
      <c r="Q291"/>
      <c r="R291"/>
      <c r="S291"/>
    </row>
    <row r="292" spans="13:19" x14ac:dyDescent="0.5">
      <c r="M292"/>
      <c r="N292"/>
      <c r="O292"/>
      <c r="P292"/>
      <c r="Q292"/>
      <c r="R292"/>
      <c r="S292"/>
    </row>
    <row r="293" spans="13:19" x14ac:dyDescent="0.5">
      <c r="M293"/>
      <c r="N293"/>
      <c r="O293"/>
      <c r="P293"/>
      <c r="Q293"/>
      <c r="R293"/>
      <c r="S293"/>
    </row>
    <row r="294" spans="13:19" x14ac:dyDescent="0.5">
      <c r="M294"/>
      <c r="N294"/>
      <c r="O294"/>
      <c r="P294"/>
      <c r="Q294"/>
      <c r="R294"/>
      <c r="S294"/>
    </row>
    <row r="295" spans="13:19" x14ac:dyDescent="0.5">
      <c r="M295"/>
      <c r="N295"/>
      <c r="O295"/>
      <c r="P295"/>
      <c r="Q295"/>
      <c r="R295"/>
      <c r="S295"/>
    </row>
    <row r="296" spans="13:19" x14ac:dyDescent="0.5">
      <c r="M296"/>
      <c r="N296"/>
      <c r="O296"/>
      <c r="P296"/>
      <c r="Q296"/>
      <c r="R296"/>
      <c r="S296"/>
    </row>
    <row r="297" spans="13:19" x14ac:dyDescent="0.5">
      <c r="M297"/>
      <c r="N297"/>
      <c r="O297"/>
      <c r="P297"/>
      <c r="Q297"/>
      <c r="R297"/>
      <c r="S297"/>
    </row>
    <row r="298" spans="13:19" x14ac:dyDescent="0.5">
      <c r="M298"/>
      <c r="N298"/>
      <c r="O298"/>
      <c r="P298"/>
      <c r="Q298"/>
      <c r="R298"/>
      <c r="S298"/>
    </row>
    <row r="299" spans="13:19" x14ac:dyDescent="0.5">
      <c r="M299"/>
      <c r="N299"/>
      <c r="O299"/>
      <c r="P299"/>
      <c r="Q299"/>
      <c r="R299"/>
      <c r="S299"/>
    </row>
    <row r="300" spans="13:19" x14ac:dyDescent="0.5">
      <c r="M300"/>
      <c r="N300"/>
      <c r="O300"/>
      <c r="P300"/>
      <c r="Q300"/>
      <c r="R300"/>
      <c r="S300"/>
    </row>
    <row r="301" spans="13:19" x14ac:dyDescent="0.5">
      <c r="M301"/>
      <c r="N301"/>
      <c r="O301"/>
      <c r="P301"/>
      <c r="Q301"/>
      <c r="R301"/>
      <c r="S301"/>
    </row>
    <row r="302" spans="13:19" x14ac:dyDescent="0.5">
      <c r="M302"/>
      <c r="N302"/>
      <c r="O302"/>
      <c r="P302"/>
      <c r="Q302"/>
      <c r="R302"/>
      <c r="S302"/>
    </row>
    <row r="303" spans="13:19" x14ac:dyDescent="0.5">
      <c r="M303"/>
      <c r="N303"/>
      <c r="O303"/>
      <c r="P303"/>
      <c r="Q303"/>
      <c r="R303"/>
      <c r="S303"/>
    </row>
    <row r="304" spans="13:19" x14ac:dyDescent="0.5">
      <c r="M304"/>
      <c r="N304"/>
      <c r="O304"/>
      <c r="P304"/>
      <c r="Q304"/>
      <c r="R304"/>
      <c r="S304"/>
    </row>
    <row r="305" spans="13:19" x14ac:dyDescent="0.5">
      <c r="M305"/>
      <c r="N305"/>
      <c r="O305"/>
      <c r="P305"/>
      <c r="Q305"/>
      <c r="R305"/>
      <c r="S305"/>
    </row>
    <row r="306" spans="13:19" x14ac:dyDescent="0.5">
      <c r="M306"/>
      <c r="N306"/>
      <c r="O306"/>
      <c r="P306"/>
      <c r="Q306"/>
      <c r="R306"/>
      <c r="S306"/>
    </row>
    <row r="307" spans="13:19" x14ac:dyDescent="0.5">
      <c r="M307"/>
      <c r="N307"/>
      <c r="O307"/>
      <c r="P307"/>
      <c r="Q307"/>
      <c r="R307"/>
      <c r="S307"/>
    </row>
    <row r="308" spans="13:19" x14ac:dyDescent="0.5">
      <c r="M308"/>
      <c r="N308"/>
      <c r="O308"/>
      <c r="P308"/>
      <c r="Q308"/>
      <c r="R308"/>
      <c r="S308"/>
    </row>
    <row r="309" spans="13:19" x14ac:dyDescent="0.5">
      <c r="M309"/>
      <c r="N309"/>
      <c r="O309"/>
      <c r="P309"/>
      <c r="Q309"/>
      <c r="R309"/>
      <c r="S309"/>
    </row>
    <row r="310" spans="13:19" x14ac:dyDescent="0.5">
      <c r="M310"/>
      <c r="N310"/>
      <c r="O310"/>
      <c r="P310"/>
      <c r="Q310"/>
      <c r="R310"/>
      <c r="S310"/>
    </row>
    <row r="311" spans="13:19" x14ac:dyDescent="0.5">
      <c r="M311"/>
      <c r="N311"/>
      <c r="O311"/>
      <c r="P311"/>
      <c r="Q311"/>
      <c r="R311"/>
      <c r="S311"/>
    </row>
    <row r="312" spans="13:19" x14ac:dyDescent="0.5">
      <c r="M312"/>
      <c r="N312"/>
      <c r="O312"/>
      <c r="P312"/>
      <c r="Q312"/>
      <c r="R312"/>
      <c r="S312"/>
    </row>
    <row r="313" spans="13:19" x14ac:dyDescent="0.5">
      <c r="M313"/>
      <c r="N313"/>
      <c r="O313"/>
      <c r="P313"/>
      <c r="Q313"/>
      <c r="R313"/>
      <c r="S313"/>
    </row>
    <row r="314" spans="13:19" x14ac:dyDescent="0.5">
      <c r="M314"/>
      <c r="N314"/>
      <c r="O314"/>
      <c r="P314"/>
      <c r="Q314"/>
      <c r="R314"/>
      <c r="S314"/>
    </row>
    <row r="315" spans="13:19" x14ac:dyDescent="0.5">
      <c r="M315"/>
      <c r="N315"/>
      <c r="O315"/>
      <c r="P315"/>
      <c r="Q315"/>
      <c r="R315"/>
      <c r="S315"/>
    </row>
    <row r="316" spans="13:19" x14ac:dyDescent="0.5">
      <c r="M316"/>
      <c r="N316"/>
      <c r="O316"/>
      <c r="P316"/>
      <c r="Q316"/>
      <c r="R316"/>
      <c r="S316"/>
    </row>
    <row r="317" spans="13:19" x14ac:dyDescent="0.5">
      <c r="M317"/>
      <c r="N317"/>
      <c r="O317"/>
      <c r="P317"/>
      <c r="Q317"/>
      <c r="R317"/>
      <c r="S317"/>
    </row>
    <row r="318" spans="13:19" x14ac:dyDescent="0.5">
      <c r="M318"/>
      <c r="N318"/>
      <c r="O318"/>
      <c r="P318"/>
      <c r="Q318"/>
      <c r="R318"/>
      <c r="S318"/>
    </row>
    <row r="319" spans="13:19" x14ac:dyDescent="0.5">
      <c r="M319"/>
      <c r="N319"/>
      <c r="O319"/>
      <c r="P319"/>
      <c r="Q319"/>
      <c r="R319"/>
      <c r="S319"/>
    </row>
    <row r="320" spans="13:19" x14ac:dyDescent="0.5">
      <c r="M320"/>
      <c r="N320"/>
      <c r="O320"/>
      <c r="P320"/>
      <c r="Q320"/>
      <c r="R320"/>
      <c r="S320"/>
    </row>
    <row r="321" spans="13:19" x14ac:dyDescent="0.5">
      <c r="M321"/>
      <c r="N321"/>
      <c r="O321"/>
      <c r="P321"/>
      <c r="Q321"/>
      <c r="R321"/>
      <c r="S321"/>
    </row>
    <row r="322" spans="13:19" x14ac:dyDescent="0.5">
      <c r="M322"/>
      <c r="N322"/>
      <c r="O322"/>
      <c r="P322"/>
      <c r="Q322"/>
      <c r="R322"/>
      <c r="S322"/>
    </row>
    <row r="323" spans="13:19" x14ac:dyDescent="0.5">
      <c r="M323"/>
      <c r="N323"/>
      <c r="O323"/>
      <c r="P323"/>
      <c r="Q323"/>
      <c r="R323"/>
      <c r="S323"/>
    </row>
    <row r="324" spans="13:19" x14ac:dyDescent="0.5">
      <c r="M324"/>
      <c r="N324"/>
      <c r="O324"/>
      <c r="P324"/>
      <c r="Q324"/>
      <c r="R324"/>
      <c r="S324"/>
    </row>
    <row r="325" spans="13:19" x14ac:dyDescent="0.5">
      <c r="M325"/>
      <c r="N325"/>
      <c r="O325"/>
      <c r="P325"/>
      <c r="Q325"/>
      <c r="R325"/>
      <c r="S325"/>
    </row>
    <row r="326" spans="13:19" x14ac:dyDescent="0.5">
      <c r="M326"/>
      <c r="N326"/>
      <c r="O326"/>
      <c r="P326"/>
      <c r="Q326"/>
      <c r="R326"/>
      <c r="S326"/>
    </row>
    <row r="327" spans="13:19" x14ac:dyDescent="0.5">
      <c r="M327"/>
      <c r="N327"/>
      <c r="O327"/>
      <c r="P327"/>
      <c r="Q327"/>
      <c r="R327"/>
      <c r="S327"/>
    </row>
    <row r="328" spans="13:19" x14ac:dyDescent="0.5">
      <c r="M328"/>
      <c r="N328"/>
      <c r="O328"/>
      <c r="P328"/>
      <c r="Q328"/>
      <c r="R328"/>
      <c r="S328"/>
    </row>
    <row r="329" spans="13:19" x14ac:dyDescent="0.5">
      <c r="M329"/>
      <c r="N329"/>
      <c r="O329"/>
      <c r="P329"/>
      <c r="Q329"/>
      <c r="R329"/>
      <c r="S329"/>
    </row>
    <row r="330" spans="13:19" x14ac:dyDescent="0.5">
      <c r="M330"/>
      <c r="N330"/>
      <c r="O330"/>
      <c r="P330"/>
      <c r="Q330"/>
      <c r="R330"/>
      <c r="S330"/>
    </row>
    <row r="331" spans="13:19" x14ac:dyDescent="0.5">
      <c r="M331"/>
      <c r="N331"/>
      <c r="O331"/>
      <c r="P331"/>
      <c r="Q331"/>
      <c r="R331"/>
      <c r="S331"/>
    </row>
    <row r="332" spans="13:19" x14ac:dyDescent="0.5">
      <c r="M332"/>
      <c r="N332"/>
      <c r="O332"/>
      <c r="P332"/>
      <c r="Q332"/>
      <c r="R332"/>
      <c r="S332"/>
    </row>
    <row r="333" spans="13:19" x14ac:dyDescent="0.5">
      <c r="M333"/>
      <c r="N333"/>
      <c r="O333"/>
      <c r="P333"/>
      <c r="Q333"/>
      <c r="R333"/>
      <c r="S333"/>
    </row>
    <row r="334" spans="13:19" x14ac:dyDescent="0.5">
      <c r="M334"/>
      <c r="N334"/>
      <c r="O334"/>
      <c r="P334"/>
      <c r="Q334"/>
      <c r="R334"/>
      <c r="S334"/>
    </row>
    <row r="335" spans="13:19" x14ac:dyDescent="0.5">
      <c r="M335"/>
      <c r="N335"/>
      <c r="O335"/>
      <c r="P335"/>
      <c r="Q335"/>
      <c r="R335"/>
      <c r="S335"/>
    </row>
    <row r="336" spans="13:19" x14ac:dyDescent="0.5">
      <c r="M336"/>
      <c r="N336"/>
      <c r="O336"/>
      <c r="P336"/>
      <c r="Q336"/>
      <c r="R336"/>
      <c r="S336"/>
    </row>
    <row r="337" spans="13:19" x14ac:dyDescent="0.5">
      <c r="M337"/>
      <c r="N337"/>
      <c r="O337"/>
      <c r="P337"/>
      <c r="Q337"/>
      <c r="R337"/>
      <c r="S337"/>
    </row>
    <row r="338" spans="13:19" x14ac:dyDescent="0.5">
      <c r="M338"/>
      <c r="N338"/>
      <c r="O338"/>
      <c r="P338"/>
      <c r="Q338"/>
      <c r="R338"/>
      <c r="S338"/>
    </row>
    <row r="339" spans="13:19" x14ac:dyDescent="0.5">
      <c r="M339"/>
      <c r="N339"/>
      <c r="O339"/>
      <c r="P339"/>
      <c r="Q339"/>
      <c r="R339"/>
      <c r="S339"/>
    </row>
    <row r="340" spans="13:19" x14ac:dyDescent="0.5">
      <c r="M340"/>
      <c r="N340"/>
      <c r="O340"/>
      <c r="P340"/>
      <c r="Q340"/>
      <c r="R340"/>
      <c r="S340"/>
    </row>
    <row r="341" spans="13:19" x14ac:dyDescent="0.5">
      <c r="M341"/>
      <c r="N341"/>
      <c r="O341"/>
      <c r="P341"/>
      <c r="Q341"/>
      <c r="R341"/>
      <c r="S341"/>
    </row>
    <row r="342" spans="13:19" x14ac:dyDescent="0.5">
      <c r="M342"/>
      <c r="N342"/>
      <c r="O342"/>
      <c r="P342"/>
      <c r="Q342"/>
      <c r="R342"/>
      <c r="S342"/>
    </row>
    <row r="343" spans="13:19" x14ac:dyDescent="0.5">
      <c r="M343"/>
      <c r="N343"/>
      <c r="O343"/>
      <c r="P343"/>
      <c r="Q343"/>
      <c r="R343"/>
      <c r="S343"/>
    </row>
    <row r="344" spans="13:19" x14ac:dyDescent="0.5">
      <c r="M344"/>
      <c r="N344"/>
      <c r="O344"/>
      <c r="P344"/>
      <c r="Q344"/>
      <c r="R344"/>
      <c r="S344"/>
    </row>
    <row r="345" spans="13:19" x14ac:dyDescent="0.5">
      <c r="M345"/>
      <c r="N345"/>
      <c r="O345"/>
      <c r="P345"/>
      <c r="Q345"/>
      <c r="R345"/>
      <c r="S345"/>
    </row>
    <row r="346" spans="13:19" x14ac:dyDescent="0.5">
      <c r="M346"/>
      <c r="N346"/>
      <c r="O346"/>
      <c r="P346"/>
      <c r="Q346"/>
      <c r="R346"/>
      <c r="S346"/>
    </row>
    <row r="347" spans="13:19" x14ac:dyDescent="0.5">
      <c r="M347"/>
      <c r="N347"/>
      <c r="O347"/>
      <c r="P347"/>
      <c r="Q347"/>
      <c r="R347"/>
      <c r="S347"/>
    </row>
    <row r="348" spans="13:19" x14ac:dyDescent="0.5">
      <c r="M348"/>
      <c r="N348"/>
      <c r="O348"/>
      <c r="P348"/>
      <c r="Q348"/>
      <c r="R348"/>
      <c r="S348"/>
    </row>
    <row r="349" spans="13:19" x14ac:dyDescent="0.5">
      <c r="M349"/>
      <c r="N349"/>
      <c r="O349"/>
      <c r="P349"/>
      <c r="Q349"/>
      <c r="R349"/>
      <c r="S349"/>
    </row>
    <row r="350" spans="13:19" x14ac:dyDescent="0.5">
      <c r="M350"/>
      <c r="N350"/>
      <c r="O350"/>
      <c r="P350"/>
      <c r="Q350"/>
      <c r="R350"/>
      <c r="S350"/>
    </row>
    <row r="351" spans="13:19" x14ac:dyDescent="0.5">
      <c r="M351"/>
      <c r="N351"/>
      <c r="O351"/>
      <c r="P351"/>
      <c r="Q351"/>
      <c r="R351"/>
      <c r="S351"/>
    </row>
    <row r="352" spans="13:19" x14ac:dyDescent="0.5">
      <c r="M352"/>
      <c r="N352"/>
      <c r="O352"/>
      <c r="P352"/>
      <c r="Q352"/>
      <c r="R352"/>
      <c r="S352"/>
    </row>
    <row r="353" spans="13:19" x14ac:dyDescent="0.5">
      <c r="M353"/>
      <c r="N353"/>
      <c r="O353"/>
      <c r="P353"/>
      <c r="Q353"/>
      <c r="R353"/>
      <c r="S353"/>
    </row>
    <row r="354" spans="13:19" x14ac:dyDescent="0.5">
      <c r="M354"/>
      <c r="N354"/>
      <c r="O354"/>
      <c r="P354"/>
      <c r="Q354"/>
      <c r="R354"/>
      <c r="S354"/>
    </row>
    <row r="355" spans="13:19" x14ac:dyDescent="0.5">
      <c r="M355"/>
      <c r="N355"/>
      <c r="O355"/>
      <c r="P355"/>
      <c r="Q355"/>
      <c r="R355"/>
      <c r="S355"/>
    </row>
    <row r="356" spans="13:19" x14ac:dyDescent="0.5">
      <c r="M356"/>
      <c r="N356"/>
      <c r="O356"/>
      <c r="P356"/>
      <c r="Q356"/>
      <c r="R356"/>
      <c r="S356"/>
    </row>
    <row r="357" spans="13:19" x14ac:dyDescent="0.5">
      <c r="M357"/>
      <c r="N357"/>
      <c r="O357"/>
      <c r="P357"/>
      <c r="Q357"/>
      <c r="R357"/>
      <c r="S357"/>
    </row>
    <row r="358" spans="13:19" x14ac:dyDescent="0.5">
      <c r="M358"/>
      <c r="N358"/>
      <c r="O358"/>
      <c r="P358"/>
      <c r="Q358"/>
      <c r="R358"/>
      <c r="S358"/>
    </row>
    <row r="359" spans="13:19" x14ac:dyDescent="0.5">
      <c r="M359"/>
      <c r="N359"/>
      <c r="O359"/>
      <c r="P359"/>
      <c r="Q359"/>
      <c r="R359"/>
      <c r="S359"/>
    </row>
    <row r="360" spans="13:19" x14ac:dyDescent="0.5">
      <c r="M360"/>
      <c r="N360"/>
      <c r="O360"/>
      <c r="P360"/>
      <c r="Q360"/>
      <c r="R360"/>
      <c r="S360"/>
    </row>
    <row r="361" spans="13:19" x14ac:dyDescent="0.5">
      <c r="M361"/>
      <c r="N361"/>
      <c r="O361"/>
      <c r="P361"/>
      <c r="Q361"/>
      <c r="R361"/>
      <c r="S361"/>
    </row>
    <row r="362" spans="13:19" x14ac:dyDescent="0.5">
      <c r="M362"/>
      <c r="N362"/>
      <c r="O362"/>
      <c r="P362"/>
      <c r="Q362"/>
      <c r="R362"/>
      <c r="S362"/>
    </row>
    <row r="363" spans="13:19" x14ac:dyDescent="0.5">
      <c r="M363"/>
      <c r="N363"/>
      <c r="O363"/>
      <c r="P363"/>
      <c r="Q363"/>
      <c r="R363"/>
      <c r="S363"/>
    </row>
    <row r="364" spans="13:19" x14ac:dyDescent="0.5">
      <c r="M364"/>
      <c r="N364"/>
      <c r="O364"/>
      <c r="P364"/>
      <c r="Q364"/>
      <c r="R364"/>
      <c r="S364"/>
    </row>
    <row r="365" spans="13:19" x14ac:dyDescent="0.5">
      <c r="M365"/>
      <c r="N365"/>
      <c r="O365"/>
      <c r="P365"/>
      <c r="Q365"/>
      <c r="R365"/>
      <c r="S365"/>
    </row>
    <row r="366" spans="13:19" x14ac:dyDescent="0.5">
      <c r="M366"/>
      <c r="N366"/>
      <c r="O366"/>
      <c r="P366"/>
      <c r="Q366"/>
      <c r="R366"/>
      <c r="S366"/>
    </row>
    <row r="367" spans="13:19" x14ac:dyDescent="0.5">
      <c r="M367"/>
      <c r="N367"/>
      <c r="O367"/>
      <c r="P367"/>
      <c r="Q367"/>
      <c r="R367"/>
      <c r="S367"/>
    </row>
    <row r="368" spans="13:19" x14ac:dyDescent="0.5">
      <c r="M368"/>
      <c r="N368"/>
      <c r="O368"/>
      <c r="P368"/>
      <c r="Q368"/>
      <c r="R368"/>
      <c r="S368"/>
    </row>
    <row r="369" spans="13:19" x14ac:dyDescent="0.5">
      <c r="M369"/>
      <c r="N369"/>
      <c r="O369"/>
      <c r="P369"/>
      <c r="Q369"/>
      <c r="R369"/>
      <c r="S369"/>
    </row>
    <row r="370" spans="13:19" x14ac:dyDescent="0.5">
      <c r="M370"/>
      <c r="N370"/>
      <c r="O370"/>
      <c r="P370"/>
      <c r="Q370"/>
      <c r="R370"/>
      <c r="S370"/>
    </row>
    <row r="371" spans="13:19" x14ac:dyDescent="0.5">
      <c r="M371"/>
      <c r="N371"/>
      <c r="O371"/>
      <c r="P371"/>
      <c r="Q371"/>
      <c r="R371"/>
      <c r="S371"/>
    </row>
    <row r="372" spans="13:19" x14ac:dyDescent="0.5">
      <c r="M372"/>
      <c r="N372"/>
      <c r="O372"/>
      <c r="P372"/>
      <c r="Q372"/>
      <c r="R372"/>
      <c r="S372"/>
    </row>
    <row r="373" spans="13:19" x14ac:dyDescent="0.5">
      <c r="M373"/>
      <c r="N373"/>
      <c r="O373"/>
      <c r="P373"/>
      <c r="Q373"/>
      <c r="R373"/>
      <c r="S373"/>
    </row>
    <row r="374" spans="13:19" x14ac:dyDescent="0.5">
      <c r="M374"/>
      <c r="N374"/>
      <c r="O374"/>
      <c r="P374"/>
      <c r="Q374"/>
      <c r="R374"/>
      <c r="S374"/>
    </row>
    <row r="375" spans="13:19" x14ac:dyDescent="0.5">
      <c r="M375"/>
      <c r="N375"/>
      <c r="O375"/>
      <c r="P375"/>
      <c r="Q375"/>
      <c r="R375"/>
      <c r="S375"/>
    </row>
    <row r="376" spans="13:19" x14ac:dyDescent="0.5">
      <c r="M376"/>
      <c r="N376"/>
      <c r="O376"/>
      <c r="P376"/>
      <c r="Q376"/>
      <c r="R376"/>
      <c r="S376"/>
    </row>
    <row r="377" spans="13:19" x14ac:dyDescent="0.5">
      <c r="M377"/>
      <c r="N377"/>
      <c r="O377"/>
      <c r="P377"/>
      <c r="Q377"/>
      <c r="R377"/>
      <c r="S377"/>
    </row>
    <row r="378" spans="13:19" x14ac:dyDescent="0.5">
      <c r="M378"/>
      <c r="N378"/>
      <c r="O378"/>
      <c r="P378"/>
      <c r="Q378"/>
      <c r="R378"/>
      <c r="S378"/>
    </row>
    <row r="379" spans="13:19" x14ac:dyDescent="0.5">
      <c r="M379"/>
      <c r="N379"/>
      <c r="O379"/>
      <c r="P379"/>
      <c r="Q379"/>
      <c r="R379"/>
      <c r="S379"/>
    </row>
    <row r="380" spans="13:19" x14ac:dyDescent="0.5">
      <c r="M380"/>
      <c r="N380"/>
      <c r="O380"/>
      <c r="P380"/>
      <c r="Q380"/>
      <c r="R380"/>
      <c r="S380"/>
    </row>
    <row r="381" spans="13:19" x14ac:dyDescent="0.5">
      <c r="M381"/>
      <c r="N381"/>
      <c r="O381"/>
      <c r="P381"/>
      <c r="Q381"/>
      <c r="R381"/>
      <c r="S381"/>
    </row>
    <row r="382" spans="13:19" x14ac:dyDescent="0.5">
      <c r="M382"/>
      <c r="N382"/>
      <c r="O382"/>
      <c r="P382"/>
      <c r="Q382"/>
      <c r="R382"/>
      <c r="S382"/>
    </row>
    <row r="383" spans="13:19" x14ac:dyDescent="0.5">
      <c r="M383"/>
      <c r="N383"/>
      <c r="O383"/>
      <c r="P383"/>
      <c r="Q383"/>
      <c r="R383"/>
      <c r="S383"/>
    </row>
    <row r="384" spans="13:19" x14ac:dyDescent="0.5">
      <c r="M384"/>
      <c r="N384"/>
      <c r="O384"/>
      <c r="P384"/>
      <c r="Q384"/>
      <c r="R384"/>
      <c r="S384"/>
    </row>
    <row r="385" spans="13:19" x14ac:dyDescent="0.5">
      <c r="M385"/>
      <c r="N385"/>
      <c r="O385"/>
      <c r="P385"/>
      <c r="Q385"/>
      <c r="R385"/>
      <c r="S385"/>
    </row>
    <row r="386" spans="13:19" x14ac:dyDescent="0.5">
      <c r="M386"/>
      <c r="N386"/>
      <c r="O386"/>
      <c r="P386"/>
      <c r="Q386"/>
      <c r="R386"/>
      <c r="S386"/>
    </row>
    <row r="387" spans="13:19" x14ac:dyDescent="0.5">
      <c r="M387"/>
      <c r="N387"/>
      <c r="O387"/>
      <c r="P387"/>
      <c r="Q387"/>
      <c r="R387"/>
      <c r="S387"/>
    </row>
    <row r="388" spans="13:19" x14ac:dyDescent="0.5">
      <c r="M388"/>
      <c r="N388"/>
      <c r="O388"/>
      <c r="P388"/>
      <c r="Q388"/>
      <c r="R388"/>
      <c r="S388"/>
    </row>
    <row r="389" spans="13:19" x14ac:dyDescent="0.5">
      <c r="M389"/>
      <c r="N389"/>
      <c r="O389"/>
      <c r="P389"/>
      <c r="Q389"/>
      <c r="R389"/>
      <c r="S389"/>
    </row>
    <row r="390" spans="13:19" x14ac:dyDescent="0.5">
      <c r="M390"/>
      <c r="N390"/>
      <c r="O390"/>
      <c r="P390"/>
      <c r="Q390"/>
      <c r="R390"/>
      <c r="S390"/>
    </row>
    <row r="391" spans="13:19" x14ac:dyDescent="0.5">
      <c r="M391"/>
      <c r="N391"/>
      <c r="O391"/>
      <c r="P391"/>
      <c r="Q391"/>
      <c r="R391"/>
      <c r="S391"/>
    </row>
    <row r="392" spans="13:19" x14ac:dyDescent="0.5">
      <c r="M392"/>
      <c r="N392"/>
      <c r="O392"/>
      <c r="P392"/>
      <c r="Q392"/>
      <c r="R392"/>
      <c r="S392"/>
    </row>
    <row r="393" spans="13:19" x14ac:dyDescent="0.5">
      <c r="M393"/>
      <c r="N393"/>
      <c r="O393"/>
      <c r="P393"/>
      <c r="Q393"/>
      <c r="R393"/>
      <c r="S393"/>
    </row>
    <row r="394" spans="13:19" x14ac:dyDescent="0.5">
      <c r="M394"/>
      <c r="N394"/>
      <c r="O394"/>
      <c r="P394"/>
      <c r="Q394"/>
      <c r="R394"/>
      <c r="S394"/>
    </row>
    <row r="395" spans="13:19" x14ac:dyDescent="0.5">
      <c r="M395"/>
      <c r="N395"/>
      <c r="O395"/>
      <c r="P395"/>
      <c r="Q395"/>
      <c r="R395"/>
      <c r="S395"/>
    </row>
    <row r="396" spans="13:19" x14ac:dyDescent="0.5">
      <c r="M396"/>
      <c r="N396"/>
      <c r="O396"/>
      <c r="P396"/>
      <c r="Q396"/>
      <c r="R396"/>
      <c r="S396"/>
    </row>
    <row r="397" spans="13:19" x14ac:dyDescent="0.5">
      <c r="M397"/>
      <c r="N397"/>
      <c r="O397"/>
      <c r="P397"/>
      <c r="Q397"/>
      <c r="R397"/>
      <c r="S397"/>
    </row>
    <row r="398" spans="13:19" x14ac:dyDescent="0.5">
      <c r="M398"/>
      <c r="N398"/>
      <c r="O398"/>
      <c r="P398"/>
      <c r="Q398"/>
      <c r="R398"/>
      <c r="S398"/>
    </row>
    <row r="399" spans="13:19" x14ac:dyDescent="0.5">
      <c r="M399"/>
      <c r="N399"/>
      <c r="O399"/>
      <c r="P399"/>
      <c r="Q399"/>
      <c r="R399"/>
      <c r="S399"/>
    </row>
    <row r="400" spans="13:19" x14ac:dyDescent="0.5">
      <c r="M400"/>
      <c r="N400"/>
      <c r="O400"/>
      <c r="P400"/>
      <c r="Q400"/>
      <c r="R400"/>
      <c r="S400"/>
    </row>
    <row r="401" spans="13:19" x14ac:dyDescent="0.5">
      <c r="M401"/>
      <c r="N401"/>
      <c r="O401"/>
      <c r="P401"/>
      <c r="Q401"/>
      <c r="R401"/>
      <c r="S401"/>
    </row>
    <row r="402" spans="13:19" x14ac:dyDescent="0.5">
      <c r="M402"/>
      <c r="N402"/>
      <c r="O402"/>
      <c r="P402"/>
      <c r="Q402"/>
      <c r="R402"/>
      <c r="S402"/>
    </row>
    <row r="403" spans="13:19" x14ac:dyDescent="0.5">
      <c r="M403"/>
      <c r="N403"/>
      <c r="O403"/>
      <c r="P403"/>
      <c r="Q403"/>
      <c r="R403"/>
      <c r="S403"/>
    </row>
    <row r="404" spans="13:19" x14ac:dyDescent="0.5">
      <c r="M404"/>
      <c r="N404"/>
      <c r="O404"/>
      <c r="P404"/>
      <c r="Q404"/>
      <c r="R404"/>
      <c r="S404"/>
    </row>
    <row r="405" spans="13:19" x14ac:dyDescent="0.5">
      <c r="M405"/>
      <c r="N405"/>
      <c r="O405"/>
      <c r="P405"/>
      <c r="Q405"/>
      <c r="R405"/>
      <c r="S405"/>
    </row>
    <row r="406" spans="13:19" x14ac:dyDescent="0.5">
      <c r="M406"/>
      <c r="N406"/>
      <c r="O406"/>
      <c r="P406"/>
      <c r="Q406"/>
      <c r="R406"/>
      <c r="S406"/>
    </row>
    <row r="407" spans="13:19" x14ac:dyDescent="0.5">
      <c r="M407"/>
      <c r="N407"/>
      <c r="O407"/>
      <c r="P407"/>
      <c r="Q407"/>
      <c r="R407"/>
      <c r="S407"/>
    </row>
    <row r="408" spans="13:19" x14ac:dyDescent="0.5">
      <c r="M408"/>
      <c r="N408"/>
      <c r="O408"/>
      <c r="P408"/>
      <c r="Q408"/>
      <c r="R408"/>
      <c r="S408"/>
    </row>
    <row r="409" spans="13:19" x14ac:dyDescent="0.5">
      <c r="M409"/>
      <c r="N409"/>
      <c r="O409"/>
      <c r="P409"/>
      <c r="Q409"/>
      <c r="R409"/>
      <c r="S409"/>
    </row>
    <row r="410" spans="13:19" x14ac:dyDescent="0.5">
      <c r="M410"/>
      <c r="N410"/>
      <c r="O410"/>
      <c r="P410"/>
      <c r="Q410"/>
      <c r="R410"/>
      <c r="S410"/>
    </row>
    <row r="411" spans="13:19" x14ac:dyDescent="0.5">
      <c r="M411"/>
      <c r="N411"/>
      <c r="O411"/>
      <c r="P411"/>
      <c r="Q411"/>
      <c r="R411"/>
      <c r="S411"/>
    </row>
    <row r="412" spans="13:19" x14ac:dyDescent="0.5">
      <c r="M412"/>
      <c r="N412"/>
      <c r="O412"/>
      <c r="P412"/>
      <c r="Q412"/>
      <c r="R412"/>
      <c r="S412"/>
    </row>
    <row r="413" spans="13:19" x14ac:dyDescent="0.5">
      <c r="M413"/>
      <c r="N413"/>
      <c r="O413"/>
      <c r="P413"/>
      <c r="Q413"/>
      <c r="R413"/>
      <c r="S413"/>
    </row>
    <row r="414" spans="13:19" x14ac:dyDescent="0.5">
      <c r="M414"/>
      <c r="N414"/>
      <c r="O414"/>
      <c r="P414"/>
      <c r="Q414"/>
      <c r="R414"/>
      <c r="S414"/>
    </row>
    <row r="415" spans="13:19" x14ac:dyDescent="0.5">
      <c r="M415"/>
      <c r="N415"/>
      <c r="O415"/>
      <c r="P415"/>
      <c r="Q415"/>
      <c r="R415"/>
      <c r="S415"/>
    </row>
    <row r="416" spans="13:19" x14ac:dyDescent="0.5">
      <c r="M416"/>
      <c r="N416"/>
      <c r="O416"/>
      <c r="P416"/>
      <c r="Q416"/>
      <c r="R416"/>
      <c r="S416"/>
    </row>
    <row r="417" spans="13:19" x14ac:dyDescent="0.5">
      <c r="M417"/>
      <c r="N417"/>
      <c r="O417"/>
      <c r="P417"/>
      <c r="Q417"/>
      <c r="R417"/>
      <c r="S417"/>
    </row>
    <row r="418" spans="13:19" x14ac:dyDescent="0.5">
      <c r="M418"/>
      <c r="N418"/>
      <c r="O418"/>
      <c r="P418"/>
      <c r="Q418"/>
      <c r="R418"/>
      <c r="S418"/>
    </row>
    <row r="419" spans="13:19" x14ac:dyDescent="0.5">
      <c r="M419"/>
      <c r="N419"/>
      <c r="O419"/>
      <c r="P419"/>
      <c r="Q419"/>
      <c r="R419"/>
      <c r="S419"/>
    </row>
    <row r="420" spans="13:19" x14ac:dyDescent="0.5">
      <c r="M420"/>
      <c r="N420"/>
      <c r="O420"/>
      <c r="P420"/>
      <c r="Q420"/>
      <c r="R420"/>
      <c r="S420"/>
    </row>
    <row r="421" spans="13:19" x14ac:dyDescent="0.5">
      <c r="M421"/>
      <c r="N421"/>
      <c r="O421"/>
      <c r="P421"/>
      <c r="Q421"/>
      <c r="R421"/>
      <c r="S421"/>
    </row>
    <row r="422" spans="13:19" x14ac:dyDescent="0.5">
      <c r="M422"/>
      <c r="N422"/>
      <c r="O422"/>
      <c r="P422"/>
      <c r="Q422"/>
      <c r="R422"/>
      <c r="S422"/>
    </row>
    <row r="423" spans="13:19" x14ac:dyDescent="0.5">
      <c r="M423"/>
      <c r="N423"/>
      <c r="O423"/>
      <c r="P423"/>
      <c r="Q423"/>
      <c r="R423"/>
      <c r="S423"/>
    </row>
    <row r="424" spans="13:19" x14ac:dyDescent="0.5">
      <c r="M424"/>
      <c r="N424"/>
      <c r="O424"/>
      <c r="P424"/>
      <c r="Q424"/>
      <c r="R424"/>
      <c r="S424"/>
    </row>
    <row r="425" spans="13:19" x14ac:dyDescent="0.5">
      <c r="M425"/>
      <c r="N425"/>
      <c r="O425"/>
      <c r="P425"/>
      <c r="Q425"/>
      <c r="R425"/>
      <c r="S425"/>
    </row>
    <row r="426" spans="13:19" x14ac:dyDescent="0.5">
      <c r="M426"/>
      <c r="N426"/>
      <c r="O426"/>
      <c r="P426"/>
      <c r="Q426"/>
      <c r="R426"/>
      <c r="S426"/>
    </row>
    <row r="427" spans="13:19" x14ac:dyDescent="0.5">
      <c r="M427"/>
      <c r="N427"/>
      <c r="O427"/>
      <c r="P427"/>
      <c r="Q427"/>
      <c r="R427"/>
      <c r="S427"/>
    </row>
    <row r="428" spans="13:19" x14ac:dyDescent="0.5">
      <c r="M428"/>
      <c r="N428"/>
      <c r="O428"/>
      <c r="P428"/>
      <c r="Q428"/>
      <c r="R428"/>
      <c r="S428"/>
    </row>
    <row r="429" spans="13:19" x14ac:dyDescent="0.5">
      <c r="M429"/>
      <c r="N429"/>
      <c r="O429"/>
      <c r="P429"/>
      <c r="Q429"/>
      <c r="R429"/>
      <c r="S429"/>
    </row>
    <row r="430" spans="13:19" x14ac:dyDescent="0.5">
      <c r="M430"/>
      <c r="N430"/>
      <c r="O430"/>
      <c r="P430"/>
      <c r="Q430"/>
      <c r="R430"/>
      <c r="S430"/>
    </row>
    <row r="431" spans="13:19" x14ac:dyDescent="0.5">
      <c r="M431"/>
      <c r="N431"/>
      <c r="O431"/>
      <c r="P431"/>
      <c r="Q431"/>
      <c r="R431"/>
      <c r="S431"/>
    </row>
    <row r="432" spans="13:19" x14ac:dyDescent="0.5">
      <c r="M432"/>
      <c r="N432"/>
      <c r="O432"/>
      <c r="P432"/>
      <c r="Q432"/>
      <c r="R432"/>
      <c r="S432"/>
    </row>
    <row r="433" spans="13:19" x14ac:dyDescent="0.5">
      <c r="M433"/>
      <c r="N433"/>
      <c r="O433"/>
      <c r="P433"/>
      <c r="Q433"/>
      <c r="R433"/>
      <c r="S433"/>
    </row>
    <row r="434" spans="13:19" x14ac:dyDescent="0.5">
      <c r="M434"/>
      <c r="N434"/>
      <c r="O434"/>
      <c r="P434"/>
      <c r="Q434"/>
      <c r="R434"/>
      <c r="S434"/>
    </row>
    <row r="435" spans="13:19" x14ac:dyDescent="0.5">
      <c r="M435"/>
      <c r="N435"/>
      <c r="O435"/>
      <c r="P435"/>
      <c r="Q435"/>
      <c r="R435"/>
      <c r="S435"/>
    </row>
    <row r="436" spans="13:19" x14ac:dyDescent="0.5">
      <c r="M436"/>
      <c r="N436"/>
      <c r="O436"/>
      <c r="P436"/>
      <c r="Q436"/>
      <c r="R436"/>
      <c r="S436"/>
    </row>
    <row r="437" spans="13:19" x14ac:dyDescent="0.5">
      <c r="M437"/>
      <c r="N437"/>
      <c r="O437"/>
      <c r="P437"/>
      <c r="Q437"/>
      <c r="R437"/>
      <c r="S437"/>
    </row>
    <row r="438" spans="13:19" x14ac:dyDescent="0.5">
      <c r="M438"/>
      <c r="N438"/>
      <c r="O438"/>
      <c r="P438"/>
      <c r="Q438"/>
      <c r="R438"/>
      <c r="S438"/>
    </row>
    <row r="439" spans="13:19" x14ac:dyDescent="0.5">
      <c r="M439"/>
      <c r="N439"/>
      <c r="O439"/>
      <c r="P439"/>
      <c r="Q439"/>
      <c r="R439"/>
      <c r="S439"/>
    </row>
    <row r="440" spans="13:19" x14ac:dyDescent="0.5">
      <c r="M440"/>
      <c r="N440"/>
      <c r="O440"/>
      <c r="P440"/>
      <c r="Q440"/>
      <c r="R440"/>
      <c r="S440"/>
    </row>
    <row r="441" spans="13:19" x14ac:dyDescent="0.5">
      <c r="M441"/>
      <c r="N441"/>
      <c r="O441"/>
      <c r="P441"/>
      <c r="Q441"/>
      <c r="R441"/>
      <c r="S441"/>
    </row>
    <row r="442" spans="13:19" x14ac:dyDescent="0.5">
      <c r="M442"/>
      <c r="N442"/>
      <c r="O442"/>
      <c r="P442"/>
      <c r="Q442"/>
      <c r="R442"/>
      <c r="S442"/>
    </row>
    <row r="443" spans="13:19" x14ac:dyDescent="0.5">
      <c r="M443"/>
      <c r="N443"/>
      <c r="O443"/>
      <c r="P443"/>
      <c r="Q443"/>
      <c r="R443"/>
      <c r="S443"/>
    </row>
    <row r="444" spans="13:19" x14ac:dyDescent="0.5">
      <c r="M444"/>
      <c r="N444"/>
      <c r="O444"/>
      <c r="P444"/>
      <c r="Q444"/>
      <c r="R444"/>
      <c r="S444"/>
    </row>
    <row r="445" spans="13:19" x14ac:dyDescent="0.5">
      <c r="M445"/>
      <c r="N445"/>
      <c r="O445"/>
      <c r="P445"/>
      <c r="Q445"/>
      <c r="R445"/>
      <c r="S445"/>
    </row>
    <row r="446" spans="13:19" x14ac:dyDescent="0.5">
      <c r="M446"/>
      <c r="N446"/>
      <c r="O446"/>
      <c r="P446"/>
      <c r="Q446"/>
      <c r="R446"/>
      <c r="S446"/>
    </row>
    <row r="447" spans="13:19" x14ac:dyDescent="0.5">
      <c r="M447"/>
      <c r="N447"/>
      <c r="O447"/>
      <c r="P447"/>
      <c r="Q447"/>
      <c r="R447"/>
      <c r="S447"/>
    </row>
    <row r="448" spans="13:19" x14ac:dyDescent="0.5">
      <c r="M448"/>
      <c r="N448"/>
      <c r="O448"/>
      <c r="P448"/>
      <c r="Q448"/>
      <c r="R448"/>
      <c r="S448"/>
    </row>
    <row r="449" spans="13:19" x14ac:dyDescent="0.5">
      <c r="M449"/>
      <c r="N449"/>
      <c r="O449"/>
      <c r="P449"/>
      <c r="Q449"/>
      <c r="R449"/>
      <c r="S449"/>
    </row>
    <row r="450" spans="13:19" x14ac:dyDescent="0.5">
      <c r="M450"/>
      <c r="N450"/>
      <c r="O450"/>
      <c r="P450"/>
      <c r="Q450"/>
      <c r="R450"/>
      <c r="S450"/>
    </row>
    <row r="451" spans="13:19" x14ac:dyDescent="0.5">
      <c r="M451"/>
      <c r="N451"/>
      <c r="O451"/>
      <c r="P451"/>
      <c r="Q451"/>
      <c r="R451"/>
      <c r="S451"/>
    </row>
    <row r="452" spans="13:19" x14ac:dyDescent="0.5">
      <c r="M452"/>
      <c r="N452"/>
      <c r="O452"/>
      <c r="P452"/>
      <c r="Q452"/>
      <c r="R452"/>
      <c r="S452"/>
    </row>
    <row r="453" spans="13:19" x14ac:dyDescent="0.5">
      <c r="M453"/>
      <c r="N453"/>
      <c r="O453"/>
      <c r="P453"/>
      <c r="Q453"/>
      <c r="R453"/>
      <c r="S453"/>
    </row>
    <row r="454" spans="13:19" x14ac:dyDescent="0.5">
      <c r="M454"/>
      <c r="N454"/>
      <c r="O454"/>
      <c r="P454"/>
      <c r="Q454"/>
      <c r="R454"/>
      <c r="S454"/>
    </row>
    <row r="455" spans="13:19" x14ac:dyDescent="0.5">
      <c r="M455"/>
      <c r="N455"/>
      <c r="O455"/>
      <c r="P455"/>
      <c r="Q455"/>
      <c r="R455"/>
      <c r="S455"/>
    </row>
    <row r="456" spans="13:19" x14ac:dyDescent="0.5">
      <c r="M456"/>
      <c r="N456"/>
      <c r="O456"/>
      <c r="P456"/>
      <c r="Q456"/>
      <c r="R456"/>
      <c r="S456"/>
    </row>
    <row r="457" spans="13:19" x14ac:dyDescent="0.5">
      <c r="M457"/>
      <c r="N457"/>
      <c r="O457"/>
      <c r="P457"/>
      <c r="Q457"/>
      <c r="R457"/>
      <c r="S457"/>
    </row>
    <row r="458" spans="13:19" x14ac:dyDescent="0.5">
      <c r="M458"/>
      <c r="N458"/>
      <c r="O458"/>
      <c r="P458"/>
      <c r="Q458"/>
      <c r="R458"/>
      <c r="S458"/>
    </row>
    <row r="459" spans="13:19" x14ac:dyDescent="0.5">
      <c r="M459"/>
      <c r="N459"/>
      <c r="O459"/>
      <c r="P459"/>
      <c r="Q459"/>
      <c r="R459"/>
      <c r="S459"/>
    </row>
    <row r="460" spans="13:19" x14ac:dyDescent="0.5">
      <c r="M460"/>
      <c r="N460"/>
      <c r="O460"/>
      <c r="P460"/>
      <c r="Q460"/>
      <c r="R460"/>
      <c r="S460"/>
    </row>
    <row r="461" spans="13:19" x14ac:dyDescent="0.5">
      <c r="M461"/>
      <c r="N461"/>
      <c r="O461"/>
      <c r="P461"/>
      <c r="Q461"/>
      <c r="R461"/>
      <c r="S461"/>
    </row>
    <row r="462" spans="13:19" x14ac:dyDescent="0.5">
      <c r="M462"/>
      <c r="N462"/>
      <c r="O462"/>
      <c r="P462"/>
      <c r="Q462"/>
      <c r="R462"/>
      <c r="S462"/>
    </row>
    <row r="463" spans="13:19" x14ac:dyDescent="0.5">
      <c r="M463"/>
      <c r="N463"/>
      <c r="O463"/>
      <c r="P463"/>
      <c r="Q463"/>
      <c r="R463"/>
      <c r="S463"/>
    </row>
    <row r="464" spans="13:19" x14ac:dyDescent="0.5">
      <c r="M464"/>
      <c r="N464"/>
      <c r="O464"/>
      <c r="P464"/>
      <c r="Q464"/>
      <c r="R464"/>
      <c r="S464"/>
    </row>
    <row r="465" spans="13:19" x14ac:dyDescent="0.5">
      <c r="M465"/>
      <c r="N465"/>
      <c r="O465"/>
      <c r="P465"/>
      <c r="Q465"/>
      <c r="R465"/>
      <c r="S465"/>
    </row>
    <row r="466" spans="13:19" x14ac:dyDescent="0.5">
      <c r="M466"/>
      <c r="N466"/>
      <c r="O466"/>
      <c r="P466"/>
      <c r="Q466"/>
      <c r="R466"/>
      <c r="S466"/>
    </row>
    <row r="467" spans="13:19" x14ac:dyDescent="0.5">
      <c r="M467"/>
      <c r="N467"/>
      <c r="O467"/>
      <c r="P467"/>
      <c r="Q467"/>
      <c r="R467"/>
      <c r="S467"/>
    </row>
    <row r="468" spans="13:19" x14ac:dyDescent="0.5">
      <c r="M468"/>
      <c r="N468"/>
      <c r="O468"/>
      <c r="P468"/>
      <c r="Q468"/>
      <c r="R468"/>
      <c r="S468"/>
    </row>
    <row r="469" spans="13:19" x14ac:dyDescent="0.5">
      <c r="M469"/>
      <c r="N469"/>
      <c r="O469"/>
      <c r="P469"/>
      <c r="Q469"/>
      <c r="R469"/>
      <c r="S469"/>
    </row>
    <row r="470" spans="13:19" x14ac:dyDescent="0.5">
      <c r="M470"/>
      <c r="N470"/>
      <c r="O470"/>
      <c r="P470"/>
      <c r="Q470"/>
      <c r="R470"/>
      <c r="S470"/>
    </row>
    <row r="471" spans="13:19" x14ac:dyDescent="0.5">
      <c r="M471"/>
      <c r="N471"/>
      <c r="O471"/>
      <c r="P471"/>
      <c r="Q471"/>
      <c r="R471"/>
      <c r="S471"/>
    </row>
    <row r="472" spans="13:19" x14ac:dyDescent="0.5">
      <c r="M472"/>
      <c r="N472"/>
      <c r="O472"/>
      <c r="P472"/>
      <c r="Q472"/>
      <c r="R472"/>
      <c r="S472"/>
    </row>
    <row r="473" spans="13:19" x14ac:dyDescent="0.5">
      <c r="M473"/>
      <c r="N473"/>
      <c r="O473"/>
      <c r="P473"/>
      <c r="Q473"/>
      <c r="R473"/>
      <c r="S473"/>
    </row>
    <row r="474" spans="13:19" x14ac:dyDescent="0.5">
      <c r="M474"/>
      <c r="N474"/>
      <c r="O474"/>
      <c r="P474"/>
      <c r="Q474"/>
      <c r="R474"/>
      <c r="S474"/>
    </row>
    <row r="475" spans="13:19" x14ac:dyDescent="0.5">
      <c r="M475"/>
      <c r="N475"/>
      <c r="O475"/>
      <c r="P475"/>
      <c r="Q475"/>
      <c r="R475"/>
      <c r="S475"/>
    </row>
    <row r="476" spans="13:19" x14ac:dyDescent="0.5">
      <c r="M476"/>
      <c r="N476"/>
      <c r="O476"/>
      <c r="P476"/>
      <c r="Q476"/>
      <c r="R476"/>
      <c r="S476"/>
    </row>
    <row r="477" spans="13:19" x14ac:dyDescent="0.5">
      <c r="M477"/>
      <c r="N477"/>
      <c r="O477"/>
      <c r="P477"/>
      <c r="Q477"/>
      <c r="R477"/>
      <c r="S477"/>
    </row>
    <row r="478" spans="13:19" x14ac:dyDescent="0.5">
      <c r="M478"/>
      <c r="N478"/>
      <c r="O478"/>
      <c r="P478"/>
      <c r="Q478"/>
      <c r="R478"/>
      <c r="S478"/>
    </row>
    <row r="479" spans="13:19" x14ac:dyDescent="0.5">
      <c r="M479"/>
      <c r="N479"/>
      <c r="O479"/>
      <c r="P479"/>
      <c r="Q479"/>
      <c r="R479"/>
      <c r="S479"/>
    </row>
    <row r="480" spans="13:19" x14ac:dyDescent="0.5">
      <c r="M480"/>
      <c r="N480"/>
      <c r="O480"/>
      <c r="P480"/>
      <c r="Q480"/>
      <c r="R480"/>
      <c r="S480"/>
    </row>
    <row r="481" spans="13:19" x14ac:dyDescent="0.5">
      <c r="M481"/>
      <c r="N481"/>
      <c r="O481"/>
      <c r="P481"/>
      <c r="Q481"/>
      <c r="R481"/>
      <c r="S481"/>
    </row>
    <row r="482" spans="13:19" x14ac:dyDescent="0.5">
      <c r="M482"/>
      <c r="N482"/>
      <c r="O482"/>
      <c r="P482"/>
      <c r="Q482"/>
      <c r="R482"/>
      <c r="S482"/>
    </row>
    <row r="483" spans="13:19" x14ac:dyDescent="0.5">
      <c r="M483"/>
      <c r="N483"/>
      <c r="O483"/>
      <c r="P483"/>
      <c r="Q483"/>
      <c r="R483"/>
      <c r="S483"/>
    </row>
    <row r="484" spans="13:19" x14ac:dyDescent="0.5">
      <c r="M484"/>
      <c r="N484"/>
      <c r="O484"/>
      <c r="P484"/>
      <c r="Q484"/>
      <c r="R484"/>
      <c r="S484"/>
    </row>
    <row r="485" spans="13:19" x14ac:dyDescent="0.5">
      <c r="M485"/>
      <c r="N485"/>
      <c r="O485"/>
      <c r="P485"/>
      <c r="Q485"/>
      <c r="R485"/>
      <c r="S485"/>
    </row>
    <row r="486" spans="13:19" x14ac:dyDescent="0.5">
      <c r="M486"/>
      <c r="N486"/>
      <c r="O486"/>
      <c r="P486"/>
      <c r="Q486"/>
      <c r="R486"/>
      <c r="S486"/>
    </row>
    <row r="487" spans="13:19" x14ac:dyDescent="0.5">
      <c r="M487"/>
      <c r="N487"/>
      <c r="O487"/>
      <c r="P487"/>
      <c r="Q487"/>
      <c r="R487"/>
      <c r="S487"/>
    </row>
    <row r="488" spans="13:19" x14ac:dyDescent="0.5">
      <c r="M488"/>
      <c r="N488"/>
      <c r="O488"/>
      <c r="P488"/>
      <c r="Q488"/>
      <c r="R488"/>
      <c r="S488"/>
    </row>
    <row r="489" spans="13:19" x14ac:dyDescent="0.5">
      <c r="M489"/>
      <c r="N489"/>
      <c r="O489"/>
      <c r="P489"/>
      <c r="Q489"/>
      <c r="R489"/>
      <c r="S489"/>
    </row>
    <row r="490" spans="13:19" x14ac:dyDescent="0.5">
      <c r="M490"/>
      <c r="N490"/>
      <c r="O490"/>
      <c r="P490"/>
      <c r="Q490"/>
      <c r="R490"/>
      <c r="S490"/>
    </row>
    <row r="491" spans="13:19" x14ac:dyDescent="0.5">
      <c r="M491"/>
      <c r="N491"/>
      <c r="O491"/>
      <c r="P491"/>
      <c r="Q491"/>
      <c r="R491"/>
      <c r="S491"/>
    </row>
    <row r="492" spans="13:19" x14ac:dyDescent="0.5">
      <c r="M492"/>
      <c r="N492"/>
      <c r="O492"/>
      <c r="P492"/>
      <c r="Q492"/>
      <c r="R492"/>
      <c r="S492"/>
    </row>
    <row r="493" spans="13:19" x14ac:dyDescent="0.5">
      <c r="M493"/>
      <c r="N493"/>
      <c r="O493"/>
      <c r="P493"/>
      <c r="Q493"/>
      <c r="R493"/>
      <c r="S493"/>
    </row>
    <row r="494" spans="13:19" x14ac:dyDescent="0.5">
      <c r="M494"/>
      <c r="N494"/>
      <c r="O494"/>
      <c r="P494"/>
      <c r="Q494"/>
      <c r="R494"/>
      <c r="S494"/>
    </row>
    <row r="495" spans="13:19" x14ac:dyDescent="0.5">
      <c r="M495"/>
      <c r="N495"/>
      <c r="O495"/>
      <c r="P495"/>
      <c r="Q495"/>
      <c r="R495"/>
      <c r="S495"/>
    </row>
    <row r="496" spans="13:19" x14ac:dyDescent="0.5">
      <c r="M496"/>
      <c r="N496"/>
      <c r="O496"/>
      <c r="P496"/>
      <c r="Q496"/>
      <c r="R496"/>
      <c r="S496"/>
    </row>
    <row r="497" spans="13:19" x14ac:dyDescent="0.5">
      <c r="M497"/>
      <c r="N497"/>
      <c r="O497"/>
      <c r="P497"/>
      <c r="Q497"/>
      <c r="R497"/>
      <c r="S497"/>
    </row>
    <row r="498" spans="13:19" x14ac:dyDescent="0.5">
      <c r="M498"/>
      <c r="N498"/>
      <c r="O498"/>
      <c r="P498"/>
      <c r="Q498"/>
      <c r="R498"/>
      <c r="S498"/>
    </row>
    <row r="499" spans="13:19" x14ac:dyDescent="0.5">
      <c r="M499"/>
      <c r="N499"/>
      <c r="O499"/>
      <c r="P499"/>
      <c r="Q499"/>
      <c r="R499"/>
      <c r="S499"/>
    </row>
    <row r="500" spans="13:19" x14ac:dyDescent="0.5">
      <c r="M500"/>
      <c r="N500"/>
      <c r="O500"/>
      <c r="P500"/>
      <c r="Q500"/>
      <c r="R500"/>
      <c r="S500"/>
    </row>
    <row r="501" spans="13:19" x14ac:dyDescent="0.5">
      <c r="M501"/>
      <c r="N501"/>
      <c r="O501"/>
      <c r="P501"/>
      <c r="Q501"/>
      <c r="R501"/>
      <c r="S501"/>
    </row>
    <row r="502" spans="13:19" x14ac:dyDescent="0.5">
      <c r="M502"/>
      <c r="N502"/>
      <c r="O502"/>
      <c r="P502"/>
      <c r="Q502"/>
      <c r="R502"/>
      <c r="S502"/>
    </row>
    <row r="503" spans="13:19" x14ac:dyDescent="0.5">
      <c r="M503"/>
      <c r="N503"/>
      <c r="O503"/>
      <c r="P503"/>
      <c r="Q503"/>
      <c r="R503"/>
      <c r="S503"/>
    </row>
    <row r="504" spans="13:19" x14ac:dyDescent="0.5">
      <c r="M504"/>
      <c r="N504"/>
      <c r="O504"/>
      <c r="P504"/>
      <c r="Q504"/>
      <c r="R504"/>
      <c r="S504"/>
    </row>
    <row r="505" spans="13:19" x14ac:dyDescent="0.5">
      <c r="M505"/>
      <c r="N505"/>
      <c r="O505"/>
      <c r="P505"/>
      <c r="Q505"/>
      <c r="R505"/>
      <c r="S505"/>
    </row>
    <row r="506" spans="13:19" x14ac:dyDescent="0.5">
      <c r="M506"/>
      <c r="N506"/>
      <c r="O506"/>
      <c r="P506"/>
      <c r="Q506"/>
      <c r="R506"/>
      <c r="S506"/>
    </row>
    <row r="507" spans="13:19" x14ac:dyDescent="0.5">
      <c r="M507"/>
      <c r="N507"/>
      <c r="O507"/>
      <c r="P507"/>
      <c r="Q507"/>
      <c r="R507"/>
      <c r="S507"/>
    </row>
    <row r="508" spans="13:19" x14ac:dyDescent="0.5">
      <c r="M508"/>
      <c r="N508"/>
      <c r="O508"/>
      <c r="P508"/>
      <c r="Q508"/>
      <c r="R508"/>
      <c r="S508"/>
    </row>
    <row r="509" spans="13:19" x14ac:dyDescent="0.5">
      <c r="M509"/>
      <c r="N509"/>
      <c r="O509"/>
      <c r="P509"/>
      <c r="Q509"/>
      <c r="R509"/>
      <c r="S509"/>
    </row>
    <row r="510" spans="13:19" x14ac:dyDescent="0.5">
      <c r="M510"/>
      <c r="N510"/>
      <c r="O510"/>
      <c r="P510"/>
      <c r="Q510"/>
      <c r="R510"/>
      <c r="S510"/>
    </row>
    <row r="511" spans="13:19" x14ac:dyDescent="0.5">
      <c r="M511"/>
      <c r="N511"/>
      <c r="O511"/>
      <c r="P511"/>
      <c r="Q511"/>
      <c r="R511"/>
      <c r="S511"/>
    </row>
    <row r="512" spans="13:19" x14ac:dyDescent="0.5">
      <c r="M512"/>
      <c r="N512"/>
      <c r="O512"/>
      <c r="P512"/>
      <c r="Q512"/>
      <c r="R512"/>
      <c r="S512"/>
    </row>
    <row r="513" spans="13:19" x14ac:dyDescent="0.5">
      <c r="M513"/>
      <c r="N513"/>
      <c r="O513"/>
      <c r="P513"/>
      <c r="Q513"/>
      <c r="R513"/>
      <c r="S513"/>
    </row>
    <row r="514" spans="13:19" x14ac:dyDescent="0.5">
      <c r="M514"/>
      <c r="N514"/>
      <c r="O514"/>
      <c r="P514"/>
      <c r="Q514"/>
      <c r="R514"/>
      <c r="S514"/>
    </row>
    <row r="515" spans="13:19" x14ac:dyDescent="0.5">
      <c r="M515"/>
      <c r="N515"/>
      <c r="O515"/>
      <c r="P515"/>
      <c r="Q515"/>
      <c r="R515"/>
      <c r="S515"/>
    </row>
    <row r="516" spans="13:19" x14ac:dyDescent="0.5">
      <c r="M516"/>
      <c r="N516"/>
      <c r="O516"/>
      <c r="P516"/>
      <c r="Q516"/>
      <c r="R516"/>
      <c r="S516"/>
    </row>
    <row r="517" spans="13:19" x14ac:dyDescent="0.5">
      <c r="M517"/>
      <c r="N517"/>
      <c r="O517"/>
      <c r="P517"/>
      <c r="Q517"/>
      <c r="R517"/>
      <c r="S517"/>
    </row>
    <row r="518" spans="13:19" x14ac:dyDescent="0.5">
      <c r="M518"/>
      <c r="N518"/>
      <c r="O518"/>
      <c r="P518"/>
      <c r="Q518"/>
      <c r="R518"/>
      <c r="S518"/>
    </row>
    <row r="519" spans="13:19" x14ac:dyDescent="0.5">
      <c r="M519"/>
      <c r="N519"/>
      <c r="O519"/>
      <c r="P519"/>
      <c r="Q519"/>
      <c r="R519"/>
      <c r="S519"/>
    </row>
    <row r="520" spans="13:19" x14ac:dyDescent="0.5">
      <c r="M520"/>
      <c r="N520"/>
      <c r="O520"/>
      <c r="P520"/>
      <c r="Q520"/>
      <c r="R520"/>
      <c r="S520"/>
    </row>
    <row r="521" spans="13:19" x14ac:dyDescent="0.5">
      <c r="M521"/>
      <c r="N521"/>
      <c r="O521"/>
      <c r="P521"/>
      <c r="Q521"/>
      <c r="R521"/>
      <c r="S521"/>
    </row>
    <row r="522" spans="13:19" x14ac:dyDescent="0.5">
      <c r="M522"/>
      <c r="N522"/>
      <c r="O522"/>
      <c r="P522"/>
      <c r="Q522"/>
      <c r="R522"/>
      <c r="S522"/>
    </row>
    <row r="523" spans="13:19" x14ac:dyDescent="0.5">
      <c r="M523"/>
      <c r="N523"/>
      <c r="O523"/>
      <c r="P523"/>
      <c r="Q523"/>
      <c r="R523"/>
      <c r="S523"/>
    </row>
    <row r="524" spans="13:19" x14ac:dyDescent="0.5">
      <c r="M524"/>
      <c r="N524"/>
      <c r="O524"/>
      <c r="P524"/>
      <c r="Q524"/>
      <c r="R524"/>
      <c r="S524"/>
    </row>
    <row r="525" spans="13:19" x14ac:dyDescent="0.5">
      <c r="M525"/>
      <c r="N525"/>
      <c r="O525"/>
      <c r="P525"/>
      <c r="Q525"/>
      <c r="R525"/>
      <c r="S525"/>
    </row>
    <row r="526" spans="13:19" x14ac:dyDescent="0.5">
      <c r="M526"/>
      <c r="N526"/>
      <c r="O526"/>
      <c r="P526"/>
      <c r="Q526"/>
      <c r="R526"/>
      <c r="S526"/>
    </row>
    <row r="527" spans="13:19" x14ac:dyDescent="0.5">
      <c r="M527"/>
      <c r="N527"/>
      <c r="O527"/>
      <c r="P527"/>
      <c r="Q527"/>
      <c r="R527"/>
      <c r="S527"/>
    </row>
    <row r="528" spans="13:19" x14ac:dyDescent="0.5">
      <c r="M528"/>
      <c r="N528"/>
      <c r="O528"/>
      <c r="P528"/>
      <c r="Q528"/>
      <c r="R528"/>
      <c r="S528"/>
    </row>
    <row r="529" spans="13:19" x14ac:dyDescent="0.5">
      <c r="M529"/>
      <c r="N529"/>
      <c r="O529"/>
      <c r="P529"/>
      <c r="Q529"/>
      <c r="R529"/>
      <c r="S529"/>
    </row>
    <row r="530" spans="13:19" x14ac:dyDescent="0.5">
      <c r="M530"/>
      <c r="N530"/>
      <c r="O530"/>
      <c r="P530"/>
      <c r="Q530"/>
      <c r="R530"/>
      <c r="S530"/>
    </row>
    <row r="531" spans="13:19" x14ac:dyDescent="0.5">
      <c r="M531"/>
      <c r="N531"/>
      <c r="O531"/>
      <c r="P531"/>
      <c r="Q531"/>
      <c r="R531"/>
      <c r="S531"/>
    </row>
    <row r="532" spans="13:19" x14ac:dyDescent="0.5">
      <c r="M532"/>
      <c r="N532"/>
      <c r="O532"/>
      <c r="P532"/>
      <c r="Q532"/>
      <c r="R532"/>
      <c r="S532"/>
    </row>
    <row r="533" spans="13:19" x14ac:dyDescent="0.5">
      <c r="M533"/>
      <c r="N533"/>
      <c r="O533"/>
      <c r="P533"/>
      <c r="Q533"/>
      <c r="R533"/>
      <c r="S533"/>
    </row>
    <row r="534" spans="13:19" x14ac:dyDescent="0.5">
      <c r="M534"/>
      <c r="N534"/>
      <c r="O534"/>
      <c r="P534"/>
      <c r="Q534"/>
      <c r="R534"/>
      <c r="S534"/>
    </row>
    <row r="535" spans="13:19" x14ac:dyDescent="0.5">
      <c r="M535"/>
      <c r="N535"/>
      <c r="O535"/>
      <c r="P535"/>
      <c r="Q535"/>
      <c r="R535"/>
      <c r="S535"/>
    </row>
    <row r="536" spans="13:19" x14ac:dyDescent="0.5">
      <c r="M536"/>
      <c r="N536"/>
      <c r="O536"/>
      <c r="P536"/>
      <c r="Q536"/>
      <c r="R536"/>
      <c r="S536"/>
    </row>
    <row r="537" spans="13:19" x14ac:dyDescent="0.5">
      <c r="M537"/>
      <c r="N537"/>
      <c r="O537"/>
      <c r="P537"/>
      <c r="Q537"/>
      <c r="R537"/>
      <c r="S537"/>
    </row>
    <row r="538" spans="13:19" x14ac:dyDescent="0.5">
      <c r="M538"/>
      <c r="N538"/>
      <c r="O538"/>
      <c r="P538"/>
      <c r="Q538"/>
      <c r="R538"/>
      <c r="S538"/>
    </row>
    <row r="539" spans="13:19" x14ac:dyDescent="0.5">
      <c r="M539"/>
      <c r="N539"/>
      <c r="O539"/>
      <c r="P539"/>
      <c r="Q539"/>
      <c r="R539"/>
      <c r="S539"/>
    </row>
    <row r="540" spans="13:19" x14ac:dyDescent="0.5">
      <c r="M540"/>
      <c r="N540"/>
      <c r="O540"/>
      <c r="P540"/>
      <c r="Q540"/>
      <c r="R540"/>
      <c r="S540"/>
    </row>
    <row r="541" spans="13:19" x14ac:dyDescent="0.5">
      <c r="M541"/>
      <c r="N541"/>
      <c r="O541"/>
      <c r="P541"/>
      <c r="Q541"/>
      <c r="R541"/>
      <c r="S541"/>
    </row>
    <row r="542" spans="13:19" x14ac:dyDescent="0.5">
      <c r="M542"/>
      <c r="N542"/>
      <c r="O542"/>
      <c r="P542"/>
      <c r="Q542"/>
      <c r="R542"/>
      <c r="S542"/>
    </row>
    <row r="543" spans="13:19" x14ac:dyDescent="0.5">
      <c r="M543"/>
      <c r="N543"/>
      <c r="O543"/>
      <c r="P543"/>
      <c r="Q543"/>
      <c r="R543"/>
      <c r="S543"/>
    </row>
    <row r="544" spans="13:19" x14ac:dyDescent="0.5">
      <c r="M544"/>
      <c r="N544"/>
      <c r="O544"/>
      <c r="P544"/>
      <c r="Q544"/>
      <c r="R544"/>
      <c r="S544"/>
    </row>
    <row r="545" spans="13:19" x14ac:dyDescent="0.5">
      <c r="M545"/>
      <c r="N545"/>
      <c r="O545"/>
      <c r="P545"/>
      <c r="Q545"/>
      <c r="R545"/>
      <c r="S545"/>
    </row>
    <row r="546" spans="13:19" x14ac:dyDescent="0.5">
      <c r="M546"/>
      <c r="N546"/>
      <c r="O546"/>
      <c r="P546"/>
      <c r="Q546"/>
      <c r="R546"/>
      <c r="S546"/>
    </row>
    <row r="547" spans="13:19" x14ac:dyDescent="0.5">
      <c r="M547"/>
      <c r="N547"/>
      <c r="O547"/>
      <c r="P547"/>
      <c r="Q547"/>
      <c r="R547"/>
      <c r="S547"/>
    </row>
    <row r="548" spans="13:19" x14ac:dyDescent="0.5">
      <c r="M548"/>
      <c r="N548"/>
      <c r="O548"/>
      <c r="P548"/>
      <c r="Q548"/>
      <c r="R548"/>
      <c r="S548"/>
    </row>
    <row r="549" spans="13:19" x14ac:dyDescent="0.5">
      <c r="M549"/>
      <c r="N549"/>
      <c r="O549"/>
      <c r="P549"/>
      <c r="Q549"/>
      <c r="R549"/>
      <c r="S549"/>
    </row>
    <row r="550" spans="13:19" x14ac:dyDescent="0.5">
      <c r="M550"/>
      <c r="N550"/>
      <c r="O550"/>
      <c r="P550"/>
      <c r="Q550"/>
      <c r="R550"/>
      <c r="S550"/>
    </row>
    <row r="551" spans="13:19" x14ac:dyDescent="0.5">
      <c r="M551"/>
      <c r="N551"/>
      <c r="O551"/>
      <c r="P551"/>
      <c r="Q551"/>
      <c r="R551"/>
      <c r="S551"/>
    </row>
    <row r="552" spans="13:19" x14ac:dyDescent="0.5">
      <c r="M552"/>
      <c r="N552"/>
      <c r="O552"/>
      <c r="P552"/>
      <c r="Q552"/>
      <c r="R552"/>
      <c r="S552"/>
    </row>
    <row r="553" spans="13:19" x14ac:dyDescent="0.5">
      <c r="M553"/>
      <c r="N553"/>
      <c r="O553"/>
      <c r="P553"/>
      <c r="Q553"/>
      <c r="R553"/>
      <c r="S553"/>
    </row>
    <row r="554" spans="13:19" x14ac:dyDescent="0.5">
      <c r="M554"/>
      <c r="N554"/>
      <c r="O554"/>
      <c r="P554"/>
      <c r="Q554"/>
      <c r="R554"/>
      <c r="S554"/>
    </row>
    <row r="555" spans="13:19" x14ac:dyDescent="0.5">
      <c r="M555"/>
      <c r="N555"/>
      <c r="O555"/>
      <c r="P555"/>
      <c r="Q555"/>
      <c r="R555"/>
      <c r="S555"/>
    </row>
    <row r="556" spans="13:19" x14ac:dyDescent="0.5">
      <c r="M556"/>
      <c r="N556"/>
      <c r="O556"/>
      <c r="P556"/>
      <c r="Q556"/>
      <c r="R556"/>
      <c r="S556"/>
    </row>
    <row r="557" spans="13:19" x14ac:dyDescent="0.5">
      <c r="M557"/>
      <c r="N557"/>
      <c r="O557"/>
      <c r="P557"/>
      <c r="Q557"/>
      <c r="R557"/>
      <c r="S557"/>
    </row>
    <row r="558" spans="13:19" x14ac:dyDescent="0.5">
      <c r="M558"/>
      <c r="N558"/>
      <c r="O558"/>
      <c r="P558"/>
      <c r="Q558"/>
      <c r="R558"/>
      <c r="S558"/>
    </row>
    <row r="559" spans="13:19" x14ac:dyDescent="0.5">
      <c r="M559"/>
      <c r="N559"/>
      <c r="O559"/>
      <c r="P559"/>
      <c r="Q559"/>
      <c r="R559"/>
      <c r="S559"/>
    </row>
    <row r="560" spans="13:19" x14ac:dyDescent="0.5">
      <c r="M560"/>
      <c r="N560"/>
      <c r="O560"/>
      <c r="P560"/>
      <c r="Q560"/>
      <c r="R560"/>
      <c r="S560"/>
    </row>
    <row r="561" spans="13:19" x14ac:dyDescent="0.5">
      <c r="M561"/>
      <c r="N561"/>
      <c r="O561"/>
      <c r="P561"/>
      <c r="Q561"/>
      <c r="R561"/>
      <c r="S561"/>
    </row>
    <row r="562" spans="13:19" x14ac:dyDescent="0.5">
      <c r="M562"/>
      <c r="N562"/>
      <c r="O562"/>
      <c r="P562"/>
      <c r="Q562"/>
      <c r="R562"/>
      <c r="S562"/>
    </row>
    <row r="563" spans="13:19" x14ac:dyDescent="0.5">
      <c r="M563"/>
      <c r="N563"/>
      <c r="O563"/>
      <c r="P563"/>
      <c r="Q563"/>
      <c r="R563"/>
      <c r="S563"/>
    </row>
    <row r="564" spans="13:19" x14ac:dyDescent="0.5">
      <c r="M564"/>
      <c r="N564"/>
      <c r="O564"/>
      <c r="P564"/>
      <c r="Q564"/>
      <c r="R564"/>
      <c r="S564"/>
    </row>
    <row r="565" spans="13:19" x14ac:dyDescent="0.5">
      <c r="M565"/>
      <c r="N565"/>
      <c r="O565"/>
      <c r="P565"/>
      <c r="Q565"/>
      <c r="R565"/>
      <c r="S565"/>
    </row>
    <row r="566" spans="13:19" x14ac:dyDescent="0.5">
      <c r="M566"/>
      <c r="N566"/>
      <c r="O566"/>
      <c r="P566"/>
      <c r="Q566"/>
      <c r="R566"/>
      <c r="S566"/>
    </row>
    <row r="567" spans="13:19" x14ac:dyDescent="0.5">
      <c r="M567"/>
      <c r="N567"/>
      <c r="O567"/>
      <c r="P567"/>
      <c r="Q567"/>
      <c r="R567"/>
      <c r="S567"/>
    </row>
    <row r="568" spans="13:19" x14ac:dyDescent="0.5">
      <c r="M568"/>
      <c r="N568"/>
      <c r="O568"/>
      <c r="P568"/>
      <c r="Q568"/>
      <c r="R568"/>
      <c r="S568"/>
    </row>
    <row r="569" spans="13:19" x14ac:dyDescent="0.5">
      <c r="M569"/>
      <c r="N569"/>
      <c r="O569"/>
      <c r="P569"/>
      <c r="Q569"/>
      <c r="R569"/>
      <c r="S569"/>
    </row>
    <row r="570" spans="13:19" x14ac:dyDescent="0.5">
      <c r="M570"/>
      <c r="N570"/>
      <c r="O570"/>
      <c r="P570"/>
      <c r="Q570"/>
      <c r="R570"/>
      <c r="S570"/>
    </row>
    <row r="571" spans="13:19" x14ac:dyDescent="0.5">
      <c r="M571"/>
      <c r="N571"/>
      <c r="O571"/>
      <c r="P571"/>
      <c r="Q571"/>
      <c r="R571"/>
      <c r="S571"/>
    </row>
    <row r="572" spans="13:19" x14ac:dyDescent="0.5">
      <c r="M572"/>
      <c r="N572"/>
      <c r="O572"/>
      <c r="P572"/>
      <c r="Q572"/>
      <c r="R572"/>
      <c r="S572"/>
    </row>
    <row r="573" spans="13:19" x14ac:dyDescent="0.5">
      <c r="M573"/>
      <c r="N573"/>
      <c r="O573"/>
      <c r="P573"/>
      <c r="Q573"/>
      <c r="R573"/>
      <c r="S573"/>
    </row>
    <row r="574" spans="13:19" x14ac:dyDescent="0.5">
      <c r="M574"/>
      <c r="N574"/>
      <c r="O574"/>
      <c r="P574"/>
      <c r="Q574"/>
      <c r="R574"/>
      <c r="S574"/>
    </row>
    <row r="575" spans="13:19" x14ac:dyDescent="0.5">
      <c r="M575"/>
      <c r="N575"/>
      <c r="O575"/>
      <c r="P575"/>
      <c r="Q575"/>
      <c r="R575"/>
      <c r="S575"/>
    </row>
    <row r="576" spans="13:19" x14ac:dyDescent="0.5">
      <c r="M576"/>
      <c r="N576"/>
      <c r="O576"/>
      <c r="P576"/>
      <c r="Q576"/>
      <c r="R576"/>
      <c r="S576"/>
    </row>
    <row r="577" spans="13:19" x14ac:dyDescent="0.5">
      <c r="M577"/>
      <c r="N577"/>
      <c r="O577"/>
      <c r="P577"/>
      <c r="Q577"/>
      <c r="R577"/>
      <c r="S577"/>
    </row>
    <row r="578" spans="13:19" x14ac:dyDescent="0.5">
      <c r="M578"/>
      <c r="N578"/>
      <c r="O578"/>
      <c r="P578"/>
      <c r="Q578"/>
      <c r="R578"/>
      <c r="S578"/>
    </row>
    <row r="579" spans="13:19" x14ac:dyDescent="0.5">
      <c r="M579"/>
      <c r="N579"/>
      <c r="O579"/>
      <c r="P579"/>
      <c r="Q579"/>
      <c r="R579"/>
      <c r="S579"/>
    </row>
    <row r="580" spans="13:19" x14ac:dyDescent="0.5">
      <c r="M580"/>
      <c r="N580"/>
      <c r="O580"/>
      <c r="P580"/>
      <c r="Q580"/>
      <c r="R580"/>
      <c r="S580"/>
    </row>
    <row r="581" spans="13:19" x14ac:dyDescent="0.5">
      <c r="M581"/>
      <c r="N581"/>
      <c r="O581"/>
      <c r="P581"/>
      <c r="Q581"/>
      <c r="R581"/>
      <c r="S581"/>
    </row>
    <row r="582" spans="13:19" x14ac:dyDescent="0.5">
      <c r="M582"/>
      <c r="N582"/>
      <c r="O582"/>
      <c r="P582"/>
      <c r="Q582"/>
      <c r="R582"/>
      <c r="S582"/>
    </row>
    <row r="583" spans="13:19" x14ac:dyDescent="0.5">
      <c r="M583"/>
      <c r="N583"/>
      <c r="O583"/>
      <c r="P583"/>
      <c r="Q583"/>
      <c r="R583"/>
      <c r="S583"/>
    </row>
    <row r="584" spans="13:19" x14ac:dyDescent="0.5">
      <c r="M584"/>
      <c r="N584"/>
      <c r="O584"/>
      <c r="P584"/>
      <c r="Q584"/>
      <c r="R584"/>
      <c r="S584"/>
    </row>
    <row r="585" spans="13:19" x14ac:dyDescent="0.5">
      <c r="M585"/>
      <c r="N585"/>
      <c r="O585"/>
      <c r="P585"/>
      <c r="Q585"/>
      <c r="R585"/>
      <c r="S585"/>
    </row>
    <row r="586" spans="13:19" x14ac:dyDescent="0.5">
      <c r="M586"/>
      <c r="N586"/>
      <c r="O586"/>
      <c r="P586"/>
      <c r="Q586"/>
      <c r="R586"/>
      <c r="S586"/>
    </row>
    <row r="587" spans="13:19" x14ac:dyDescent="0.5">
      <c r="M587"/>
      <c r="N587"/>
      <c r="O587"/>
      <c r="P587"/>
      <c r="Q587"/>
      <c r="R587"/>
      <c r="S587"/>
    </row>
    <row r="588" spans="13:19" x14ac:dyDescent="0.5">
      <c r="M588"/>
      <c r="N588"/>
      <c r="O588"/>
      <c r="P588"/>
      <c r="Q588"/>
      <c r="R588"/>
      <c r="S588"/>
    </row>
    <row r="589" spans="13:19" x14ac:dyDescent="0.5">
      <c r="M589"/>
      <c r="N589"/>
      <c r="O589"/>
      <c r="P589"/>
      <c r="Q589"/>
      <c r="R589"/>
      <c r="S589"/>
    </row>
    <row r="590" spans="13:19" x14ac:dyDescent="0.5">
      <c r="M590"/>
      <c r="N590"/>
      <c r="O590"/>
      <c r="P590"/>
      <c r="Q590"/>
      <c r="R590"/>
      <c r="S590"/>
    </row>
    <row r="591" spans="13:19" x14ac:dyDescent="0.5">
      <c r="M591"/>
      <c r="N591"/>
      <c r="O591"/>
      <c r="P591"/>
      <c r="Q591"/>
      <c r="R591"/>
      <c r="S591"/>
    </row>
    <row r="592" spans="13:19" x14ac:dyDescent="0.5">
      <c r="M592"/>
      <c r="N592"/>
      <c r="O592"/>
      <c r="P592"/>
      <c r="Q592"/>
      <c r="R592"/>
      <c r="S592"/>
    </row>
    <row r="593" spans="13:19" x14ac:dyDescent="0.5">
      <c r="M593"/>
      <c r="N593"/>
      <c r="O593"/>
      <c r="P593"/>
      <c r="Q593"/>
      <c r="R593"/>
      <c r="S593"/>
    </row>
    <row r="594" spans="13:19" x14ac:dyDescent="0.5">
      <c r="M594"/>
      <c r="N594"/>
      <c r="O594"/>
      <c r="P594"/>
      <c r="Q594"/>
      <c r="R594"/>
      <c r="S594"/>
    </row>
    <row r="595" spans="13:19" x14ac:dyDescent="0.5">
      <c r="M595"/>
      <c r="N595"/>
      <c r="O595"/>
      <c r="P595"/>
      <c r="Q595"/>
      <c r="R595"/>
      <c r="S595"/>
    </row>
    <row r="596" spans="13:19" x14ac:dyDescent="0.5">
      <c r="M596"/>
      <c r="N596"/>
      <c r="O596"/>
      <c r="P596"/>
      <c r="Q596"/>
      <c r="R596"/>
      <c r="S596"/>
    </row>
    <row r="597" spans="13:19" x14ac:dyDescent="0.5">
      <c r="M597"/>
      <c r="N597"/>
      <c r="O597"/>
      <c r="P597"/>
      <c r="Q597"/>
      <c r="R597"/>
      <c r="S597"/>
    </row>
    <row r="598" spans="13:19" x14ac:dyDescent="0.5">
      <c r="M598"/>
      <c r="N598"/>
      <c r="O598"/>
      <c r="P598"/>
      <c r="Q598"/>
      <c r="R598"/>
      <c r="S598"/>
    </row>
    <row r="599" spans="13:19" x14ac:dyDescent="0.5">
      <c r="M599"/>
      <c r="N599"/>
      <c r="O599"/>
      <c r="P599"/>
      <c r="Q599"/>
      <c r="R599"/>
      <c r="S599"/>
    </row>
    <row r="600" spans="13:19" x14ac:dyDescent="0.5">
      <c r="M600"/>
      <c r="N600"/>
      <c r="O600"/>
      <c r="P600"/>
      <c r="Q600"/>
      <c r="R600"/>
      <c r="S600"/>
    </row>
    <row r="601" spans="13:19" x14ac:dyDescent="0.5">
      <c r="M601"/>
      <c r="N601"/>
      <c r="O601"/>
      <c r="P601"/>
      <c r="Q601"/>
      <c r="R601"/>
      <c r="S601"/>
    </row>
    <row r="602" spans="13:19" x14ac:dyDescent="0.5">
      <c r="M602"/>
      <c r="N602"/>
      <c r="O602"/>
      <c r="P602"/>
      <c r="Q602"/>
      <c r="R602"/>
      <c r="S602"/>
    </row>
    <row r="603" spans="13:19" x14ac:dyDescent="0.5">
      <c r="M603"/>
      <c r="N603"/>
      <c r="O603"/>
      <c r="P603"/>
      <c r="Q603"/>
      <c r="R603"/>
      <c r="S603"/>
    </row>
    <row r="604" spans="13:19" x14ac:dyDescent="0.5">
      <c r="M604"/>
      <c r="N604"/>
      <c r="O604"/>
      <c r="P604"/>
      <c r="Q604"/>
      <c r="R604"/>
      <c r="S604"/>
    </row>
    <row r="605" spans="13:19" x14ac:dyDescent="0.5">
      <c r="M605"/>
      <c r="N605"/>
      <c r="O605"/>
      <c r="P605"/>
      <c r="Q605"/>
      <c r="R605"/>
      <c r="S605"/>
    </row>
    <row r="606" spans="13:19" x14ac:dyDescent="0.5">
      <c r="M606"/>
      <c r="N606"/>
      <c r="O606"/>
      <c r="P606"/>
      <c r="Q606"/>
      <c r="R606"/>
      <c r="S606"/>
    </row>
    <row r="607" spans="13:19" x14ac:dyDescent="0.5">
      <c r="M607"/>
      <c r="N607"/>
      <c r="O607"/>
      <c r="P607"/>
      <c r="Q607"/>
      <c r="R607"/>
      <c r="S607"/>
    </row>
    <row r="608" spans="13:19" x14ac:dyDescent="0.5">
      <c r="M608"/>
      <c r="N608"/>
      <c r="O608"/>
      <c r="P608"/>
      <c r="Q608"/>
      <c r="R608"/>
      <c r="S608"/>
    </row>
    <row r="609" spans="13:19" x14ac:dyDescent="0.5">
      <c r="M609"/>
      <c r="N609"/>
      <c r="O609"/>
      <c r="P609"/>
      <c r="Q609"/>
      <c r="R609"/>
      <c r="S609"/>
    </row>
    <row r="610" spans="13:19" x14ac:dyDescent="0.5">
      <c r="M610"/>
      <c r="N610"/>
      <c r="O610"/>
      <c r="P610"/>
      <c r="Q610"/>
      <c r="R610"/>
      <c r="S610"/>
    </row>
    <row r="611" spans="13:19" x14ac:dyDescent="0.5">
      <c r="M611"/>
      <c r="N611"/>
      <c r="O611"/>
      <c r="P611"/>
      <c r="Q611"/>
      <c r="R611"/>
      <c r="S611"/>
    </row>
    <row r="612" spans="13:19" x14ac:dyDescent="0.5">
      <c r="M612"/>
      <c r="N612"/>
      <c r="O612"/>
      <c r="P612"/>
      <c r="Q612"/>
      <c r="R612"/>
      <c r="S612"/>
    </row>
    <row r="613" spans="13:19" x14ac:dyDescent="0.5">
      <c r="M613"/>
      <c r="N613"/>
      <c r="O613"/>
      <c r="P613"/>
      <c r="Q613"/>
      <c r="R613"/>
      <c r="S613"/>
    </row>
    <row r="614" spans="13:19" x14ac:dyDescent="0.5">
      <c r="M614"/>
      <c r="N614"/>
      <c r="O614"/>
      <c r="P614"/>
      <c r="Q614"/>
      <c r="R614"/>
      <c r="S614"/>
    </row>
    <row r="615" spans="13:19" x14ac:dyDescent="0.5">
      <c r="M615"/>
      <c r="N615"/>
      <c r="O615"/>
      <c r="P615"/>
      <c r="Q615"/>
      <c r="R615"/>
      <c r="S615"/>
    </row>
    <row r="616" spans="13:19" x14ac:dyDescent="0.5">
      <c r="M616"/>
      <c r="N616"/>
      <c r="O616"/>
      <c r="P616"/>
      <c r="Q616"/>
      <c r="R616"/>
      <c r="S616"/>
    </row>
    <row r="617" spans="13:19" x14ac:dyDescent="0.5">
      <c r="M617"/>
      <c r="N617"/>
      <c r="O617"/>
      <c r="P617"/>
      <c r="Q617"/>
      <c r="R617"/>
      <c r="S617"/>
    </row>
    <row r="618" spans="13:19" x14ac:dyDescent="0.5">
      <c r="M618"/>
      <c r="N618"/>
      <c r="O618"/>
      <c r="P618"/>
      <c r="Q618"/>
      <c r="R618"/>
      <c r="S618"/>
    </row>
    <row r="619" spans="13:19" x14ac:dyDescent="0.5">
      <c r="M619"/>
      <c r="N619"/>
      <c r="O619"/>
      <c r="P619"/>
      <c r="Q619"/>
      <c r="R619"/>
      <c r="S619"/>
    </row>
    <row r="620" spans="13:19" x14ac:dyDescent="0.5">
      <c r="M620"/>
      <c r="N620"/>
      <c r="O620"/>
      <c r="P620"/>
      <c r="Q620"/>
      <c r="R620"/>
      <c r="S620"/>
    </row>
    <row r="621" spans="13:19" x14ac:dyDescent="0.5">
      <c r="M621"/>
      <c r="N621"/>
      <c r="O621"/>
      <c r="P621"/>
      <c r="Q621"/>
      <c r="R621"/>
      <c r="S621"/>
    </row>
    <row r="622" spans="13:19" x14ac:dyDescent="0.5">
      <c r="M622"/>
      <c r="N622"/>
      <c r="O622"/>
      <c r="P622"/>
      <c r="Q622"/>
      <c r="R622"/>
      <c r="S622"/>
    </row>
    <row r="623" spans="13:19" x14ac:dyDescent="0.5">
      <c r="M623"/>
      <c r="N623"/>
      <c r="O623"/>
      <c r="P623"/>
      <c r="Q623"/>
      <c r="R623"/>
      <c r="S623"/>
    </row>
    <row r="624" spans="13:19" x14ac:dyDescent="0.5">
      <c r="M624"/>
      <c r="N624"/>
      <c r="O624"/>
      <c r="P624"/>
      <c r="Q624"/>
      <c r="R624"/>
      <c r="S624"/>
    </row>
    <row r="625" spans="13:19" x14ac:dyDescent="0.5">
      <c r="M625"/>
      <c r="N625"/>
      <c r="O625"/>
      <c r="P625"/>
      <c r="Q625"/>
      <c r="R625"/>
      <c r="S625"/>
    </row>
    <row r="626" spans="13:19" x14ac:dyDescent="0.5">
      <c r="M626"/>
      <c r="N626"/>
      <c r="O626"/>
      <c r="P626"/>
      <c r="Q626"/>
      <c r="R626"/>
      <c r="S626"/>
    </row>
    <row r="627" spans="13:19" x14ac:dyDescent="0.5">
      <c r="M627"/>
      <c r="N627"/>
      <c r="O627"/>
      <c r="P627"/>
      <c r="Q627"/>
      <c r="R627"/>
      <c r="S627"/>
    </row>
    <row r="628" spans="13:19" x14ac:dyDescent="0.5">
      <c r="M628"/>
      <c r="N628"/>
      <c r="O628"/>
      <c r="P628"/>
      <c r="Q628"/>
      <c r="R628"/>
      <c r="S628"/>
    </row>
    <row r="629" spans="13:19" x14ac:dyDescent="0.5">
      <c r="M629"/>
      <c r="N629"/>
      <c r="O629"/>
      <c r="P629"/>
      <c r="Q629"/>
      <c r="R629"/>
      <c r="S629"/>
    </row>
    <row r="630" spans="13:19" x14ac:dyDescent="0.5">
      <c r="M630"/>
      <c r="N630"/>
      <c r="O630"/>
      <c r="P630"/>
      <c r="Q630"/>
      <c r="R630"/>
      <c r="S630"/>
    </row>
    <row r="631" spans="13:19" x14ac:dyDescent="0.5">
      <c r="M631"/>
      <c r="N631"/>
      <c r="O631"/>
      <c r="P631"/>
      <c r="Q631"/>
      <c r="R631"/>
      <c r="S631"/>
    </row>
    <row r="632" spans="13:19" x14ac:dyDescent="0.5">
      <c r="M632"/>
      <c r="N632"/>
      <c r="O632"/>
      <c r="P632"/>
      <c r="Q632"/>
      <c r="R632"/>
      <c r="S632"/>
    </row>
    <row r="633" spans="13:19" x14ac:dyDescent="0.5">
      <c r="M633"/>
      <c r="N633"/>
      <c r="O633"/>
      <c r="P633"/>
      <c r="Q633"/>
      <c r="R633"/>
      <c r="S633"/>
    </row>
    <row r="634" spans="13:19" x14ac:dyDescent="0.5">
      <c r="M634"/>
      <c r="N634"/>
      <c r="O634"/>
      <c r="P634"/>
      <c r="Q634"/>
      <c r="R634"/>
      <c r="S634"/>
    </row>
    <row r="635" spans="13:19" x14ac:dyDescent="0.5">
      <c r="M635"/>
      <c r="N635"/>
      <c r="O635"/>
      <c r="P635"/>
      <c r="Q635"/>
      <c r="R635"/>
      <c r="S635"/>
    </row>
    <row r="636" spans="13:19" x14ac:dyDescent="0.5">
      <c r="M636"/>
      <c r="N636"/>
      <c r="O636"/>
      <c r="P636"/>
      <c r="Q636"/>
      <c r="R636"/>
      <c r="S636"/>
    </row>
    <row r="637" spans="13:19" x14ac:dyDescent="0.5">
      <c r="M637"/>
      <c r="N637"/>
      <c r="O637"/>
      <c r="P637"/>
      <c r="Q637"/>
      <c r="R637"/>
      <c r="S637"/>
    </row>
    <row r="638" spans="13:19" x14ac:dyDescent="0.5">
      <c r="M638"/>
      <c r="N638"/>
      <c r="O638"/>
      <c r="P638"/>
      <c r="Q638"/>
      <c r="R638"/>
      <c r="S638"/>
    </row>
    <row r="639" spans="13:19" x14ac:dyDescent="0.5">
      <c r="M639"/>
      <c r="N639"/>
      <c r="O639"/>
      <c r="P639"/>
      <c r="Q639"/>
      <c r="R639"/>
      <c r="S639"/>
    </row>
    <row r="640" spans="13:19" x14ac:dyDescent="0.5">
      <c r="M640"/>
      <c r="N640"/>
      <c r="O640"/>
      <c r="P640"/>
      <c r="Q640"/>
      <c r="R640"/>
      <c r="S640"/>
    </row>
    <row r="641" spans="13:19" x14ac:dyDescent="0.5">
      <c r="M641"/>
      <c r="N641"/>
      <c r="O641"/>
      <c r="P641"/>
      <c r="Q641"/>
      <c r="R641"/>
      <c r="S641"/>
    </row>
    <row r="642" spans="13:19" x14ac:dyDescent="0.5">
      <c r="M642"/>
      <c r="N642"/>
      <c r="O642"/>
      <c r="P642"/>
      <c r="Q642"/>
      <c r="R642"/>
      <c r="S642"/>
    </row>
    <row r="643" spans="13:19" x14ac:dyDescent="0.5">
      <c r="M643"/>
      <c r="N643"/>
      <c r="O643"/>
      <c r="P643"/>
      <c r="Q643"/>
      <c r="R643"/>
      <c r="S643"/>
    </row>
    <row r="644" spans="13:19" x14ac:dyDescent="0.5">
      <c r="M644"/>
      <c r="N644"/>
      <c r="O644"/>
      <c r="P644"/>
      <c r="Q644"/>
      <c r="R644"/>
      <c r="S644"/>
    </row>
    <row r="645" spans="13:19" x14ac:dyDescent="0.5">
      <c r="M645"/>
      <c r="N645"/>
      <c r="O645"/>
      <c r="P645"/>
      <c r="Q645"/>
      <c r="R645"/>
      <c r="S645"/>
    </row>
    <row r="646" spans="13:19" x14ac:dyDescent="0.5">
      <c r="M646"/>
      <c r="N646"/>
      <c r="O646"/>
      <c r="P646"/>
      <c r="Q646"/>
      <c r="R646"/>
      <c r="S646"/>
    </row>
    <row r="647" spans="13:19" x14ac:dyDescent="0.5">
      <c r="M647"/>
      <c r="N647"/>
      <c r="O647"/>
      <c r="P647"/>
      <c r="Q647"/>
      <c r="R647"/>
      <c r="S647"/>
    </row>
    <row r="648" spans="13:19" x14ac:dyDescent="0.5">
      <c r="M648"/>
      <c r="N648"/>
      <c r="O648"/>
      <c r="P648"/>
      <c r="Q648"/>
      <c r="R648"/>
      <c r="S648"/>
    </row>
    <row r="649" spans="13:19" x14ac:dyDescent="0.5">
      <c r="M649"/>
      <c r="N649"/>
      <c r="O649"/>
      <c r="P649"/>
      <c r="Q649"/>
      <c r="R649"/>
      <c r="S649"/>
    </row>
    <row r="650" spans="13:19" x14ac:dyDescent="0.5">
      <c r="M650"/>
      <c r="N650"/>
      <c r="O650"/>
      <c r="P650"/>
      <c r="Q650"/>
      <c r="R650"/>
      <c r="S650"/>
    </row>
    <row r="651" spans="13:19" x14ac:dyDescent="0.5">
      <c r="M651"/>
      <c r="N651"/>
      <c r="O651"/>
      <c r="P651"/>
      <c r="Q651"/>
      <c r="R651"/>
      <c r="S651"/>
    </row>
    <row r="652" spans="13:19" x14ac:dyDescent="0.5">
      <c r="M652"/>
      <c r="N652"/>
      <c r="O652"/>
      <c r="P652"/>
      <c r="Q652"/>
      <c r="R652"/>
      <c r="S652"/>
    </row>
    <row r="653" spans="13:19" x14ac:dyDescent="0.5">
      <c r="M653"/>
      <c r="N653"/>
      <c r="O653"/>
      <c r="P653"/>
      <c r="Q653"/>
      <c r="R653"/>
      <c r="S653"/>
    </row>
    <row r="654" spans="13:19" x14ac:dyDescent="0.5">
      <c r="M654"/>
      <c r="N654"/>
      <c r="O654"/>
      <c r="P654"/>
      <c r="Q654"/>
      <c r="R654"/>
      <c r="S654"/>
    </row>
    <row r="655" spans="13:19" x14ac:dyDescent="0.5">
      <c r="M655"/>
      <c r="N655"/>
      <c r="O655"/>
      <c r="P655"/>
      <c r="Q655"/>
      <c r="R655"/>
      <c r="S655"/>
    </row>
    <row r="656" spans="13:19" x14ac:dyDescent="0.5">
      <c r="M656"/>
      <c r="N656"/>
      <c r="O656"/>
      <c r="P656"/>
      <c r="Q656"/>
      <c r="R656"/>
      <c r="S656"/>
    </row>
    <row r="657" spans="13:19" x14ac:dyDescent="0.5">
      <c r="M657"/>
      <c r="N657"/>
      <c r="O657"/>
      <c r="P657"/>
      <c r="Q657"/>
      <c r="R657"/>
      <c r="S657"/>
    </row>
    <row r="658" spans="13:19" x14ac:dyDescent="0.5">
      <c r="M658"/>
      <c r="N658"/>
      <c r="O658"/>
      <c r="P658"/>
      <c r="Q658"/>
      <c r="R658"/>
      <c r="S658"/>
    </row>
    <row r="659" spans="13:19" x14ac:dyDescent="0.5">
      <c r="M659"/>
      <c r="N659"/>
      <c r="O659"/>
      <c r="P659"/>
      <c r="Q659"/>
      <c r="R659"/>
      <c r="S659"/>
    </row>
    <row r="660" spans="13:19" x14ac:dyDescent="0.5">
      <c r="M660"/>
      <c r="N660"/>
      <c r="O660"/>
      <c r="P660"/>
      <c r="Q660"/>
      <c r="R660"/>
      <c r="S660"/>
    </row>
    <row r="661" spans="13:19" x14ac:dyDescent="0.5">
      <c r="M661"/>
      <c r="N661"/>
      <c r="O661"/>
      <c r="P661"/>
      <c r="Q661"/>
      <c r="R661"/>
      <c r="S661"/>
    </row>
    <row r="662" spans="13:19" x14ac:dyDescent="0.5">
      <c r="M662"/>
      <c r="N662"/>
      <c r="O662"/>
      <c r="P662"/>
      <c r="Q662"/>
      <c r="R662"/>
      <c r="S662"/>
    </row>
    <row r="663" spans="13:19" x14ac:dyDescent="0.5">
      <c r="M663"/>
      <c r="N663"/>
      <c r="O663"/>
      <c r="P663"/>
      <c r="Q663"/>
      <c r="R663"/>
      <c r="S663"/>
    </row>
    <row r="664" spans="13:19" x14ac:dyDescent="0.5">
      <c r="M664"/>
      <c r="N664"/>
      <c r="O664"/>
      <c r="P664"/>
      <c r="Q664"/>
      <c r="R664"/>
      <c r="S664"/>
    </row>
    <row r="665" spans="13:19" x14ac:dyDescent="0.5">
      <c r="M665"/>
      <c r="N665"/>
      <c r="O665"/>
      <c r="P665"/>
      <c r="Q665"/>
      <c r="R665"/>
      <c r="S665"/>
    </row>
    <row r="666" spans="13:19" x14ac:dyDescent="0.5">
      <c r="M666"/>
      <c r="N666"/>
      <c r="O666"/>
      <c r="P666"/>
      <c r="Q666"/>
      <c r="R666"/>
      <c r="S666"/>
    </row>
    <row r="667" spans="13:19" x14ac:dyDescent="0.5">
      <c r="M667"/>
      <c r="N667"/>
      <c r="O667"/>
      <c r="P667"/>
      <c r="Q667"/>
      <c r="R667"/>
      <c r="S667"/>
    </row>
    <row r="668" spans="13:19" x14ac:dyDescent="0.5">
      <c r="M668"/>
      <c r="N668"/>
      <c r="O668"/>
      <c r="P668"/>
      <c r="Q668"/>
      <c r="R668"/>
      <c r="S668"/>
    </row>
    <row r="669" spans="13:19" x14ac:dyDescent="0.5">
      <c r="M669"/>
      <c r="N669"/>
      <c r="O669"/>
      <c r="P669"/>
      <c r="Q669"/>
      <c r="R669"/>
      <c r="S669"/>
    </row>
    <row r="670" spans="13:19" x14ac:dyDescent="0.5">
      <c r="M670"/>
      <c r="N670"/>
      <c r="O670"/>
      <c r="P670"/>
      <c r="Q670"/>
      <c r="R670"/>
      <c r="S670"/>
    </row>
    <row r="671" spans="13:19" x14ac:dyDescent="0.5">
      <c r="M671"/>
      <c r="N671"/>
      <c r="O671"/>
      <c r="P671"/>
      <c r="Q671"/>
      <c r="R671"/>
      <c r="S671"/>
    </row>
    <row r="672" spans="13:19" x14ac:dyDescent="0.5">
      <c r="M672"/>
      <c r="N672"/>
      <c r="O672"/>
      <c r="P672"/>
      <c r="Q672"/>
      <c r="R672"/>
      <c r="S672"/>
    </row>
    <row r="673" spans="13:19" x14ac:dyDescent="0.5">
      <c r="M673"/>
      <c r="N673"/>
      <c r="O673"/>
      <c r="P673"/>
      <c r="Q673"/>
      <c r="R673"/>
      <c r="S673"/>
    </row>
    <row r="674" spans="13:19" x14ac:dyDescent="0.5">
      <c r="M674"/>
      <c r="N674"/>
      <c r="O674"/>
      <c r="P674"/>
      <c r="Q674"/>
      <c r="R674"/>
      <c r="S674"/>
    </row>
    <row r="675" spans="13:19" x14ac:dyDescent="0.5">
      <c r="M675"/>
      <c r="N675"/>
      <c r="O675"/>
      <c r="P675"/>
      <c r="Q675"/>
      <c r="R675"/>
      <c r="S675"/>
    </row>
    <row r="676" spans="13:19" x14ac:dyDescent="0.5">
      <c r="M676"/>
      <c r="N676"/>
      <c r="O676"/>
      <c r="P676"/>
      <c r="Q676"/>
      <c r="R676"/>
      <c r="S676"/>
    </row>
    <row r="677" spans="13:19" x14ac:dyDescent="0.5">
      <c r="M677"/>
      <c r="N677"/>
      <c r="O677"/>
      <c r="P677"/>
      <c r="Q677"/>
      <c r="R677"/>
      <c r="S677"/>
    </row>
    <row r="678" spans="13:19" x14ac:dyDescent="0.5">
      <c r="M678"/>
      <c r="N678"/>
      <c r="O678"/>
      <c r="P678"/>
      <c r="Q678"/>
      <c r="R678"/>
      <c r="S678"/>
    </row>
    <row r="679" spans="13:19" x14ac:dyDescent="0.5">
      <c r="M679"/>
      <c r="N679"/>
      <c r="O679"/>
      <c r="P679"/>
      <c r="Q679"/>
      <c r="R679"/>
      <c r="S679"/>
    </row>
    <row r="680" spans="13:19" x14ac:dyDescent="0.5">
      <c r="M680"/>
      <c r="N680"/>
      <c r="O680"/>
      <c r="P680"/>
      <c r="Q680"/>
      <c r="R680"/>
      <c r="S680"/>
    </row>
    <row r="681" spans="13:19" x14ac:dyDescent="0.5">
      <c r="M681"/>
      <c r="N681"/>
      <c r="O681"/>
      <c r="P681"/>
      <c r="Q681"/>
      <c r="R681"/>
      <c r="S681"/>
    </row>
    <row r="682" spans="13:19" x14ac:dyDescent="0.5">
      <c r="M682"/>
      <c r="N682"/>
      <c r="O682"/>
      <c r="P682"/>
      <c r="Q682"/>
      <c r="R682"/>
      <c r="S682"/>
    </row>
    <row r="683" spans="13:19" x14ac:dyDescent="0.5">
      <c r="M683"/>
      <c r="N683"/>
      <c r="O683"/>
      <c r="P683"/>
      <c r="Q683"/>
      <c r="R683"/>
      <c r="S683"/>
    </row>
    <row r="684" spans="13:19" x14ac:dyDescent="0.5">
      <c r="M684"/>
      <c r="N684"/>
      <c r="O684"/>
      <c r="P684"/>
      <c r="Q684"/>
      <c r="R684"/>
      <c r="S684"/>
    </row>
    <row r="685" spans="13:19" x14ac:dyDescent="0.5">
      <c r="M685"/>
      <c r="N685"/>
      <c r="O685"/>
      <c r="P685"/>
      <c r="Q685"/>
      <c r="R685"/>
      <c r="S685"/>
    </row>
    <row r="686" spans="13:19" x14ac:dyDescent="0.5">
      <c r="M686"/>
      <c r="N686"/>
      <c r="O686"/>
      <c r="P686"/>
      <c r="Q686"/>
      <c r="R686"/>
      <c r="S686"/>
    </row>
    <row r="687" spans="13:19" x14ac:dyDescent="0.5">
      <c r="M687"/>
      <c r="N687"/>
      <c r="O687"/>
      <c r="P687"/>
      <c r="Q687"/>
      <c r="R687"/>
      <c r="S687"/>
    </row>
    <row r="688" spans="13:19" x14ac:dyDescent="0.5">
      <c r="M688"/>
      <c r="N688"/>
      <c r="O688"/>
      <c r="P688"/>
      <c r="Q688"/>
      <c r="R688"/>
      <c r="S688"/>
    </row>
    <row r="689" spans="13:19" x14ac:dyDescent="0.5">
      <c r="M689"/>
      <c r="N689"/>
      <c r="O689"/>
      <c r="P689"/>
      <c r="Q689"/>
      <c r="R689"/>
      <c r="S689"/>
    </row>
    <row r="690" spans="13:19" x14ac:dyDescent="0.5">
      <c r="M690"/>
      <c r="N690"/>
      <c r="O690"/>
      <c r="P690"/>
      <c r="Q690"/>
      <c r="R690"/>
      <c r="S690"/>
    </row>
    <row r="691" spans="13:19" x14ac:dyDescent="0.5">
      <c r="M691"/>
      <c r="N691"/>
      <c r="O691"/>
      <c r="P691"/>
      <c r="Q691"/>
      <c r="R691"/>
      <c r="S691"/>
    </row>
    <row r="692" spans="13:19" x14ac:dyDescent="0.5">
      <c r="M692"/>
      <c r="N692"/>
      <c r="O692"/>
      <c r="P692"/>
      <c r="Q692"/>
      <c r="R692"/>
      <c r="S692"/>
    </row>
    <row r="693" spans="13:19" x14ac:dyDescent="0.5">
      <c r="M693"/>
      <c r="N693"/>
      <c r="O693"/>
      <c r="P693"/>
      <c r="Q693"/>
      <c r="R693"/>
      <c r="S693"/>
    </row>
    <row r="694" spans="13:19" x14ac:dyDescent="0.5">
      <c r="M694"/>
      <c r="N694"/>
      <c r="O694"/>
      <c r="P694"/>
      <c r="Q694"/>
      <c r="R694"/>
      <c r="S694"/>
    </row>
    <row r="695" spans="13:19" x14ac:dyDescent="0.5">
      <c r="M695"/>
      <c r="N695"/>
      <c r="O695"/>
      <c r="P695"/>
      <c r="Q695"/>
      <c r="R695"/>
      <c r="S695"/>
    </row>
    <row r="696" spans="13:19" x14ac:dyDescent="0.5">
      <c r="M696"/>
      <c r="N696"/>
      <c r="O696"/>
      <c r="P696"/>
      <c r="Q696"/>
      <c r="R696"/>
      <c r="S696"/>
    </row>
    <row r="697" spans="13:19" x14ac:dyDescent="0.5">
      <c r="M697"/>
      <c r="N697"/>
      <c r="O697"/>
      <c r="P697"/>
      <c r="Q697"/>
      <c r="R697"/>
      <c r="S697"/>
    </row>
    <row r="698" spans="13:19" x14ac:dyDescent="0.5">
      <c r="M698"/>
      <c r="N698"/>
      <c r="O698"/>
      <c r="P698"/>
      <c r="Q698"/>
      <c r="R698"/>
      <c r="S698"/>
    </row>
    <row r="699" spans="13:19" x14ac:dyDescent="0.5">
      <c r="M699"/>
      <c r="N699"/>
      <c r="O699"/>
      <c r="P699"/>
      <c r="Q699"/>
      <c r="R699"/>
      <c r="S699"/>
    </row>
    <row r="700" spans="13:19" x14ac:dyDescent="0.5">
      <c r="M700"/>
      <c r="N700"/>
      <c r="O700"/>
      <c r="P700"/>
      <c r="Q700"/>
      <c r="R700"/>
      <c r="S700"/>
    </row>
    <row r="701" spans="13:19" x14ac:dyDescent="0.5">
      <c r="M701"/>
      <c r="N701"/>
      <c r="O701"/>
      <c r="P701"/>
      <c r="Q701"/>
      <c r="R701"/>
      <c r="S701"/>
    </row>
    <row r="702" spans="13:19" x14ac:dyDescent="0.5">
      <c r="M702"/>
      <c r="N702"/>
      <c r="O702"/>
      <c r="P702"/>
      <c r="Q702"/>
      <c r="R702"/>
      <c r="S702"/>
    </row>
    <row r="703" spans="13:19" x14ac:dyDescent="0.5">
      <c r="M703"/>
      <c r="N703"/>
      <c r="O703"/>
      <c r="P703"/>
      <c r="Q703"/>
      <c r="R703"/>
      <c r="S703"/>
    </row>
    <row r="704" spans="13:19" x14ac:dyDescent="0.5">
      <c r="M704"/>
      <c r="N704"/>
      <c r="O704"/>
      <c r="P704"/>
      <c r="Q704"/>
      <c r="R704"/>
      <c r="S704"/>
    </row>
    <row r="705" spans="13:19" x14ac:dyDescent="0.5">
      <c r="M705"/>
      <c r="N705"/>
      <c r="O705"/>
      <c r="P705"/>
      <c r="Q705"/>
      <c r="R705"/>
      <c r="S705"/>
    </row>
    <row r="706" spans="13:19" x14ac:dyDescent="0.5">
      <c r="M706"/>
      <c r="N706"/>
      <c r="O706"/>
      <c r="P706"/>
      <c r="Q706"/>
      <c r="R706"/>
      <c r="S706"/>
    </row>
    <row r="707" spans="13:19" x14ac:dyDescent="0.5">
      <c r="M707"/>
      <c r="N707"/>
      <c r="O707"/>
      <c r="P707"/>
      <c r="Q707"/>
      <c r="R707"/>
      <c r="S707"/>
    </row>
    <row r="708" spans="13:19" x14ac:dyDescent="0.5">
      <c r="M708"/>
      <c r="N708"/>
      <c r="O708"/>
      <c r="P708"/>
      <c r="Q708"/>
      <c r="R708"/>
      <c r="S708"/>
    </row>
    <row r="709" spans="13:19" x14ac:dyDescent="0.5">
      <c r="M709"/>
      <c r="N709"/>
      <c r="O709"/>
      <c r="P709"/>
      <c r="Q709"/>
      <c r="R709"/>
      <c r="S709"/>
    </row>
    <row r="710" spans="13:19" x14ac:dyDescent="0.5">
      <c r="M710"/>
      <c r="N710"/>
      <c r="O710"/>
      <c r="P710"/>
      <c r="Q710"/>
      <c r="R710"/>
      <c r="S710"/>
    </row>
    <row r="711" spans="13:19" x14ac:dyDescent="0.5">
      <c r="M711"/>
      <c r="N711"/>
      <c r="O711"/>
      <c r="P711"/>
      <c r="Q711"/>
      <c r="R711"/>
      <c r="S711"/>
    </row>
    <row r="712" spans="13:19" x14ac:dyDescent="0.5">
      <c r="M712"/>
      <c r="N712"/>
      <c r="O712"/>
      <c r="P712"/>
      <c r="Q712"/>
      <c r="R712"/>
      <c r="S712"/>
    </row>
    <row r="713" spans="13:19" x14ac:dyDescent="0.5">
      <c r="M713"/>
      <c r="N713"/>
      <c r="O713"/>
      <c r="P713"/>
      <c r="Q713"/>
      <c r="R713"/>
      <c r="S713"/>
    </row>
    <row r="714" spans="13:19" x14ac:dyDescent="0.5">
      <c r="M714"/>
      <c r="N714"/>
      <c r="O714"/>
      <c r="P714"/>
      <c r="Q714"/>
      <c r="R714"/>
      <c r="S714"/>
    </row>
    <row r="715" spans="13:19" x14ac:dyDescent="0.5">
      <c r="M715"/>
      <c r="N715"/>
      <c r="O715"/>
      <c r="P715"/>
      <c r="Q715"/>
      <c r="R715"/>
      <c r="S715"/>
    </row>
    <row r="716" spans="13:19" x14ac:dyDescent="0.5">
      <c r="M716"/>
      <c r="N716"/>
      <c r="O716"/>
      <c r="P716"/>
      <c r="Q716"/>
      <c r="R716"/>
      <c r="S716"/>
    </row>
    <row r="717" spans="13:19" x14ac:dyDescent="0.5">
      <c r="M717"/>
      <c r="N717"/>
      <c r="O717"/>
      <c r="P717"/>
      <c r="Q717"/>
      <c r="R717"/>
      <c r="S717"/>
    </row>
    <row r="718" spans="13:19" x14ac:dyDescent="0.5">
      <c r="M718"/>
      <c r="N718"/>
      <c r="O718"/>
      <c r="P718"/>
      <c r="Q718"/>
      <c r="R718"/>
      <c r="S718"/>
    </row>
    <row r="719" spans="13:19" x14ac:dyDescent="0.5">
      <c r="M719"/>
      <c r="N719"/>
      <c r="O719"/>
      <c r="P719"/>
      <c r="Q719"/>
      <c r="R719"/>
      <c r="S719"/>
    </row>
    <row r="720" spans="13:19" x14ac:dyDescent="0.5">
      <c r="M720"/>
      <c r="N720"/>
      <c r="O720"/>
      <c r="P720"/>
      <c r="Q720"/>
      <c r="R720"/>
      <c r="S720"/>
    </row>
    <row r="721" spans="13:19" x14ac:dyDescent="0.5">
      <c r="M721"/>
      <c r="N721"/>
      <c r="O721"/>
      <c r="P721"/>
      <c r="Q721"/>
      <c r="R721"/>
      <c r="S721"/>
    </row>
    <row r="722" spans="13:19" x14ac:dyDescent="0.5">
      <c r="M722"/>
      <c r="N722"/>
      <c r="O722"/>
      <c r="P722"/>
      <c r="Q722"/>
      <c r="R722"/>
      <c r="S722"/>
    </row>
    <row r="723" spans="13:19" x14ac:dyDescent="0.5">
      <c r="M723"/>
      <c r="N723"/>
      <c r="O723"/>
      <c r="P723"/>
      <c r="Q723"/>
      <c r="R723"/>
      <c r="S723"/>
    </row>
    <row r="724" spans="13:19" x14ac:dyDescent="0.5">
      <c r="M724"/>
      <c r="N724"/>
      <c r="O724"/>
      <c r="P724"/>
      <c r="Q724"/>
      <c r="R724"/>
      <c r="S724"/>
    </row>
    <row r="725" spans="13:19" x14ac:dyDescent="0.5">
      <c r="M725"/>
      <c r="N725"/>
      <c r="O725"/>
      <c r="P725"/>
      <c r="Q725"/>
      <c r="R725"/>
      <c r="S725"/>
    </row>
    <row r="726" spans="13:19" x14ac:dyDescent="0.5">
      <c r="M726"/>
      <c r="N726"/>
      <c r="O726"/>
      <c r="P726"/>
      <c r="Q726"/>
      <c r="R726"/>
      <c r="S726"/>
    </row>
    <row r="727" spans="13:19" x14ac:dyDescent="0.5">
      <c r="M727"/>
      <c r="N727"/>
      <c r="O727"/>
      <c r="P727"/>
      <c r="Q727"/>
      <c r="R727"/>
      <c r="S727"/>
    </row>
    <row r="728" spans="13:19" x14ac:dyDescent="0.5">
      <c r="M728"/>
      <c r="N728"/>
      <c r="O728"/>
      <c r="P728"/>
      <c r="Q728"/>
      <c r="R728"/>
      <c r="S728"/>
    </row>
    <row r="729" spans="13:19" x14ac:dyDescent="0.5">
      <c r="M729"/>
      <c r="N729"/>
      <c r="O729"/>
      <c r="P729"/>
      <c r="Q729"/>
      <c r="R729"/>
      <c r="S729"/>
    </row>
    <row r="730" spans="13:19" x14ac:dyDescent="0.5">
      <c r="M730"/>
      <c r="N730"/>
      <c r="O730"/>
      <c r="P730"/>
      <c r="Q730"/>
      <c r="R730"/>
      <c r="S730"/>
    </row>
    <row r="731" spans="13:19" x14ac:dyDescent="0.5">
      <c r="M731"/>
      <c r="N731"/>
      <c r="O731"/>
      <c r="P731"/>
      <c r="Q731"/>
      <c r="R731"/>
      <c r="S731"/>
    </row>
    <row r="732" spans="13:19" x14ac:dyDescent="0.5">
      <c r="M732"/>
      <c r="N732"/>
      <c r="O732"/>
      <c r="P732"/>
      <c r="Q732"/>
      <c r="R732"/>
      <c r="S732"/>
    </row>
    <row r="733" spans="13:19" x14ac:dyDescent="0.5">
      <c r="M733"/>
      <c r="N733"/>
      <c r="O733"/>
      <c r="P733"/>
      <c r="Q733"/>
      <c r="R733"/>
      <c r="S733"/>
    </row>
    <row r="734" spans="13:19" x14ac:dyDescent="0.5">
      <c r="M734"/>
      <c r="N734"/>
      <c r="O734"/>
      <c r="P734"/>
      <c r="Q734"/>
      <c r="R734"/>
      <c r="S734"/>
    </row>
    <row r="735" spans="13:19" x14ac:dyDescent="0.5">
      <c r="M735"/>
      <c r="N735"/>
      <c r="O735"/>
      <c r="P735"/>
      <c r="Q735"/>
      <c r="R735"/>
      <c r="S735"/>
    </row>
    <row r="736" spans="13:19" x14ac:dyDescent="0.5">
      <c r="M736"/>
      <c r="N736"/>
      <c r="O736"/>
      <c r="P736"/>
      <c r="Q736"/>
      <c r="R736"/>
      <c r="S736"/>
    </row>
    <row r="737" spans="13:19" x14ac:dyDescent="0.5">
      <c r="M737"/>
      <c r="N737"/>
      <c r="O737"/>
      <c r="P737"/>
      <c r="Q737"/>
      <c r="R737"/>
      <c r="S737"/>
    </row>
    <row r="738" spans="13:19" x14ac:dyDescent="0.5">
      <c r="M738"/>
      <c r="N738"/>
      <c r="O738"/>
      <c r="P738"/>
      <c r="Q738"/>
      <c r="R738"/>
      <c r="S738"/>
    </row>
    <row r="739" spans="13:19" x14ac:dyDescent="0.5">
      <c r="M739"/>
      <c r="N739"/>
      <c r="O739"/>
      <c r="P739"/>
      <c r="Q739"/>
      <c r="R739"/>
      <c r="S739"/>
    </row>
    <row r="740" spans="13:19" x14ac:dyDescent="0.5">
      <c r="M740"/>
      <c r="N740"/>
      <c r="O740"/>
      <c r="P740"/>
      <c r="Q740"/>
      <c r="R740"/>
      <c r="S740"/>
    </row>
    <row r="741" spans="13:19" x14ac:dyDescent="0.5">
      <c r="M741"/>
      <c r="N741"/>
      <c r="O741"/>
      <c r="P741"/>
      <c r="Q741"/>
      <c r="R741"/>
      <c r="S741"/>
    </row>
    <row r="742" spans="13:19" x14ac:dyDescent="0.5">
      <c r="M742"/>
      <c r="N742"/>
      <c r="O742"/>
      <c r="P742"/>
      <c r="Q742"/>
      <c r="R742"/>
      <c r="S742"/>
    </row>
    <row r="743" spans="13:19" x14ac:dyDescent="0.5">
      <c r="M743"/>
      <c r="N743"/>
      <c r="O743"/>
      <c r="P743"/>
      <c r="Q743"/>
      <c r="R743"/>
      <c r="S743"/>
    </row>
    <row r="744" spans="13:19" x14ac:dyDescent="0.5">
      <c r="M744"/>
      <c r="N744"/>
      <c r="O744"/>
      <c r="P744"/>
      <c r="Q744"/>
      <c r="R744"/>
      <c r="S744"/>
    </row>
    <row r="745" spans="13:19" x14ac:dyDescent="0.5">
      <c r="M745"/>
      <c r="N745"/>
      <c r="O745"/>
      <c r="P745"/>
      <c r="Q745"/>
      <c r="R745"/>
      <c r="S745"/>
    </row>
    <row r="746" spans="13:19" x14ac:dyDescent="0.5">
      <c r="M746"/>
      <c r="N746"/>
      <c r="O746"/>
      <c r="P746"/>
      <c r="Q746"/>
      <c r="R746"/>
      <c r="S746"/>
    </row>
    <row r="747" spans="13:19" x14ac:dyDescent="0.5">
      <c r="M747"/>
      <c r="N747"/>
      <c r="O747"/>
      <c r="P747"/>
      <c r="Q747"/>
      <c r="R747"/>
      <c r="S747"/>
    </row>
    <row r="748" spans="13:19" x14ac:dyDescent="0.5">
      <c r="M748"/>
      <c r="N748"/>
      <c r="O748"/>
      <c r="P748"/>
      <c r="Q748"/>
      <c r="R748"/>
      <c r="S748"/>
    </row>
    <row r="749" spans="13:19" x14ac:dyDescent="0.5">
      <c r="M749"/>
      <c r="N749"/>
      <c r="O749"/>
      <c r="P749"/>
      <c r="Q749"/>
      <c r="R749"/>
      <c r="S749"/>
    </row>
    <row r="750" spans="13:19" x14ac:dyDescent="0.5">
      <c r="M750"/>
      <c r="N750"/>
      <c r="O750"/>
      <c r="P750"/>
      <c r="Q750"/>
      <c r="R750"/>
      <c r="S750"/>
    </row>
    <row r="751" spans="13:19" x14ac:dyDescent="0.5">
      <c r="M751"/>
      <c r="N751"/>
      <c r="O751"/>
      <c r="P751"/>
      <c r="Q751"/>
      <c r="R751"/>
      <c r="S751"/>
    </row>
    <row r="752" spans="13:19" x14ac:dyDescent="0.5">
      <c r="M752"/>
      <c r="N752"/>
      <c r="O752"/>
      <c r="P752"/>
      <c r="Q752"/>
      <c r="R752"/>
      <c r="S752"/>
    </row>
    <row r="753" spans="13:19" x14ac:dyDescent="0.5">
      <c r="M753"/>
      <c r="N753"/>
      <c r="O753"/>
      <c r="P753"/>
      <c r="Q753"/>
      <c r="R753"/>
      <c r="S753"/>
    </row>
    <row r="754" spans="13:19" x14ac:dyDescent="0.5">
      <c r="M754"/>
      <c r="N754"/>
      <c r="O754"/>
      <c r="P754"/>
      <c r="Q754"/>
      <c r="R754"/>
      <c r="S754"/>
    </row>
    <row r="755" spans="13:19" x14ac:dyDescent="0.5">
      <c r="M755"/>
      <c r="N755"/>
      <c r="O755"/>
      <c r="P755"/>
      <c r="Q755"/>
      <c r="R755"/>
      <c r="S755"/>
    </row>
    <row r="756" spans="13:19" x14ac:dyDescent="0.5">
      <c r="M756"/>
      <c r="N756"/>
      <c r="O756"/>
      <c r="P756"/>
      <c r="Q756"/>
      <c r="R756"/>
      <c r="S756"/>
    </row>
    <row r="757" spans="13:19" x14ac:dyDescent="0.5">
      <c r="M757"/>
      <c r="N757"/>
      <c r="O757"/>
      <c r="P757"/>
      <c r="Q757"/>
      <c r="R757"/>
      <c r="S757"/>
    </row>
    <row r="758" spans="13:19" x14ac:dyDescent="0.5">
      <c r="M758"/>
      <c r="N758"/>
      <c r="O758"/>
      <c r="P758"/>
      <c r="Q758"/>
      <c r="R758"/>
      <c r="S758"/>
    </row>
    <row r="759" spans="13:19" x14ac:dyDescent="0.5">
      <c r="M759"/>
      <c r="N759"/>
      <c r="O759"/>
      <c r="P759"/>
      <c r="Q759"/>
      <c r="R759"/>
      <c r="S759"/>
    </row>
    <row r="760" spans="13:19" x14ac:dyDescent="0.5">
      <c r="M760"/>
      <c r="N760"/>
      <c r="O760"/>
      <c r="P760"/>
      <c r="Q760"/>
      <c r="R760"/>
      <c r="S760"/>
    </row>
    <row r="761" spans="13:19" x14ac:dyDescent="0.5">
      <c r="M761"/>
      <c r="N761"/>
      <c r="O761"/>
      <c r="P761"/>
      <c r="Q761"/>
      <c r="R761"/>
      <c r="S761"/>
    </row>
    <row r="762" spans="13:19" x14ac:dyDescent="0.5">
      <c r="M762"/>
      <c r="N762"/>
      <c r="O762"/>
      <c r="P762"/>
      <c r="Q762"/>
      <c r="R762"/>
      <c r="S762"/>
    </row>
    <row r="763" spans="13:19" x14ac:dyDescent="0.5">
      <c r="M763"/>
      <c r="N763"/>
      <c r="O763"/>
      <c r="P763"/>
      <c r="Q763"/>
      <c r="R763"/>
      <c r="S763"/>
    </row>
    <row r="764" spans="13:19" x14ac:dyDescent="0.5">
      <c r="M764"/>
      <c r="N764"/>
      <c r="O764"/>
      <c r="P764"/>
      <c r="Q764"/>
      <c r="R764"/>
      <c r="S764"/>
    </row>
    <row r="765" spans="13:19" x14ac:dyDescent="0.5">
      <c r="M765"/>
      <c r="N765"/>
      <c r="O765"/>
      <c r="P765"/>
      <c r="Q765"/>
      <c r="R765"/>
      <c r="S765"/>
    </row>
    <row r="766" spans="13:19" x14ac:dyDescent="0.5">
      <c r="M766"/>
      <c r="N766"/>
      <c r="O766"/>
      <c r="P766"/>
      <c r="Q766"/>
      <c r="R766"/>
      <c r="S766"/>
    </row>
    <row r="767" spans="13:19" x14ac:dyDescent="0.5">
      <c r="M767"/>
      <c r="N767"/>
      <c r="O767"/>
      <c r="P767"/>
      <c r="Q767"/>
      <c r="R767"/>
      <c r="S767"/>
    </row>
    <row r="768" spans="13:19" x14ac:dyDescent="0.5">
      <c r="M768"/>
      <c r="N768"/>
      <c r="O768"/>
      <c r="P768"/>
      <c r="Q768"/>
      <c r="R768"/>
      <c r="S768"/>
    </row>
    <row r="769" spans="13:19" x14ac:dyDescent="0.5">
      <c r="M769"/>
      <c r="N769"/>
      <c r="O769"/>
      <c r="P769"/>
      <c r="Q769"/>
      <c r="R769"/>
      <c r="S769"/>
    </row>
    <row r="770" spans="13:19" x14ac:dyDescent="0.5">
      <c r="M770"/>
      <c r="N770"/>
      <c r="O770"/>
      <c r="P770"/>
      <c r="Q770"/>
      <c r="R770"/>
      <c r="S770"/>
    </row>
    <row r="771" spans="13:19" x14ac:dyDescent="0.5">
      <c r="M771"/>
      <c r="N771"/>
      <c r="O771"/>
      <c r="P771"/>
      <c r="Q771"/>
      <c r="R771"/>
      <c r="S771"/>
    </row>
    <row r="772" spans="13:19" x14ac:dyDescent="0.5">
      <c r="M772"/>
      <c r="N772"/>
      <c r="O772"/>
      <c r="P772"/>
      <c r="Q772"/>
      <c r="R772"/>
      <c r="S772"/>
    </row>
    <row r="773" spans="13:19" x14ac:dyDescent="0.5">
      <c r="M773"/>
      <c r="N773"/>
      <c r="O773"/>
      <c r="P773"/>
      <c r="Q773"/>
      <c r="R773"/>
      <c r="S773"/>
    </row>
    <row r="774" spans="13:19" x14ac:dyDescent="0.5">
      <c r="M774"/>
      <c r="N774"/>
      <c r="O774"/>
      <c r="P774"/>
      <c r="Q774"/>
      <c r="R774"/>
      <c r="S774"/>
    </row>
    <row r="775" spans="13:19" x14ac:dyDescent="0.5">
      <c r="M775"/>
      <c r="N775"/>
      <c r="O775"/>
      <c r="P775"/>
      <c r="Q775"/>
      <c r="R775"/>
      <c r="S775"/>
    </row>
    <row r="776" spans="13:19" x14ac:dyDescent="0.5">
      <c r="M776"/>
      <c r="N776"/>
      <c r="O776"/>
      <c r="P776"/>
      <c r="Q776"/>
      <c r="R776"/>
      <c r="S776"/>
    </row>
    <row r="777" spans="13:19" x14ac:dyDescent="0.5">
      <c r="M777"/>
      <c r="N777"/>
      <c r="O777"/>
      <c r="P777"/>
      <c r="Q777"/>
      <c r="R777"/>
      <c r="S777"/>
    </row>
    <row r="778" spans="13:19" x14ac:dyDescent="0.5">
      <c r="M778"/>
      <c r="N778"/>
      <c r="O778"/>
      <c r="P778"/>
      <c r="Q778"/>
      <c r="R778"/>
      <c r="S778"/>
    </row>
    <row r="779" spans="13:19" x14ac:dyDescent="0.5">
      <c r="M779"/>
      <c r="N779"/>
      <c r="O779"/>
      <c r="P779"/>
      <c r="Q779"/>
      <c r="R779"/>
      <c r="S779"/>
    </row>
    <row r="780" spans="13:19" x14ac:dyDescent="0.5">
      <c r="M780"/>
      <c r="N780"/>
      <c r="O780"/>
      <c r="P780"/>
      <c r="Q780"/>
      <c r="R780"/>
      <c r="S780"/>
    </row>
    <row r="781" spans="13:19" x14ac:dyDescent="0.5">
      <c r="M781"/>
      <c r="N781"/>
      <c r="O781"/>
      <c r="P781"/>
      <c r="Q781"/>
      <c r="R781"/>
      <c r="S781"/>
    </row>
    <row r="782" spans="13:19" x14ac:dyDescent="0.5">
      <c r="M782"/>
      <c r="N782"/>
      <c r="O782"/>
      <c r="P782"/>
      <c r="Q782"/>
      <c r="R782"/>
      <c r="S782"/>
    </row>
    <row r="783" spans="13:19" x14ac:dyDescent="0.5">
      <c r="M783"/>
      <c r="N783"/>
      <c r="O783"/>
      <c r="P783"/>
      <c r="Q783"/>
      <c r="R783"/>
      <c r="S783"/>
    </row>
    <row r="784" spans="13:19" x14ac:dyDescent="0.5">
      <c r="M784"/>
      <c r="N784"/>
      <c r="O784"/>
      <c r="P784"/>
      <c r="Q784"/>
      <c r="R784"/>
      <c r="S784"/>
    </row>
    <row r="785" spans="13:19" x14ac:dyDescent="0.5">
      <c r="M785"/>
      <c r="N785"/>
      <c r="O785"/>
      <c r="P785"/>
      <c r="Q785"/>
      <c r="R785"/>
      <c r="S785"/>
    </row>
    <row r="786" spans="13:19" x14ac:dyDescent="0.5">
      <c r="M786"/>
      <c r="N786"/>
      <c r="O786"/>
      <c r="P786"/>
      <c r="Q786"/>
      <c r="R786"/>
      <c r="S786"/>
    </row>
    <row r="787" spans="13:19" x14ac:dyDescent="0.5">
      <c r="M787"/>
      <c r="N787"/>
      <c r="O787"/>
      <c r="P787"/>
      <c r="Q787"/>
      <c r="R787"/>
      <c r="S787"/>
    </row>
    <row r="788" spans="13:19" x14ac:dyDescent="0.5">
      <c r="M788"/>
      <c r="N788"/>
      <c r="O788"/>
      <c r="P788"/>
      <c r="Q788"/>
      <c r="R788"/>
      <c r="S788"/>
    </row>
    <row r="789" spans="13:19" x14ac:dyDescent="0.5">
      <c r="M789"/>
      <c r="N789"/>
      <c r="O789"/>
      <c r="P789"/>
      <c r="Q789"/>
      <c r="R789"/>
      <c r="S789"/>
    </row>
    <row r="790" spans="13:19" x14ac:dyDescent="0.5">
      <c r="M790"/>
      <c r="N790"/>
      <c r="O790"/>
      <c r="P790"/>
      <c r="Q790"/>
      <c r="R790"/>
      <c r="S790"/>
    </row>
    <row r="791" spans="13:19" x14ac:dyDescent="0.5">
      <c r="M791"/>
      <c r="N791"/>
      <c r="O791"/>
      <c r="P791"/>
      <c r="Q791"/>
      <c r="R791"/>
      <c r="S791"/>
    </row>
    <row r="792" spans="13:19" x14ac:dyDescent="0.5">
      <c r="M792"/>
      <c r="N792"/>
      <c r="O792"/>
      <c r="P792"/>
      <c r="Q792"/>
      <c r="R792"/>
      <c r="S792"/>
    </row>
    <row r="793" spans="13:19" x14ac:dyDescent="0.5">
      <c r="M793"/>
      <c r="N793"/>
      <c r="O793"/>
      <c r="P793"/>
      <c r="Q793"/>
      <c r="R793"/>
      <c r="S793"/>
    </row>
    <row r="794" spans="13:19" x14ac:dyDescent="0.5">
      <c r="M794"/>
      <c r="N794"/>
      <c r="O794"/>
      <c r="P794"/>
      <c r="Q794"/>
      <c r="R794"/>
      <c r="S794"/>
    </row>
    <row r="795" spans="13:19" x14ac:dyDescent="0.5">
      <c r="M795"/>
      <c r="N795"/>
      <c r="O795"/>
      <c r="P795"/>
      <c r="Q795"/>
      <c r="R795"/>
      <c r="S795"/>
    </row>
    <row r="796" spans="13:19" x14ac:dyDescent="0.5">
      <c r="M796"/>
      <c r="N796"/>
      <c r="O796"/>
      <c r="P796"/>
      <c r="Q796"/>
      <c r="R796"/>
      <c r="S796"/>
    </row>
    <row r="797" spans="13:19" x14ac:dyDescent="0.5">
      <c r="M797"/>
      <c r="N797"/>
      <c r="O797"/>
      <c r="P797"/>
      <c r="Q797"/>
      <c r="R797"/>
      <c r="S797"/>
    </row>
    <row r="798" spans="13:19" x14ac:dyDescent="0.5">
      <c r="M798"/>
      <c r="N798"/>
      <c r="O798"/>
      <c r="P798"/>
      <c r="Q798"/>
      <c r="R798"/>
      <c r="S798"/>
    </row>
    <row r="799" spans="13:19" x14ac:dyDescent="0.5">
      <c r="M799"/>
      <c r="N799"/>
      <c r="O799"/>
      <c r="P799"/>
      <c r="Q799"/>
      <c r="R799"/>
      <c r="S799"/>
    </row>
    <row r="800" spans="13:19" x14ac:dyDescent="0.5">
      <c r="M800"/>
      <c r="N800"/>
      <c r="O800"/>
      <c r="P800"/>
      <c r="Q800"/>
      <c r="R800"/>
      <c r="S800"/>
    </row>
    <row r="801" spans="13:19" x14ac:dyDescent="0.5">
      <c r="M801"/>
      <c r="N801"/>
      <c r="O801"/>
      <c r="P801"/>
      <c r="Q801"/>
      <c r="R801"/>
      <c r="S801"/>
    </row>
    <row r="802" spans="13:19" x14ac:dyDescent="0.5">
      <c r="M802"/>
      <c r="N802"/>
      <c r="O802"/>
      <c r="P802"/>
      <c r="Q802"/>
      <c r="R802"/>
      <c r="S802"/>
    </row>
    <row r="803" spans="13:19" x14ac:dyDescent="0.5">
      <c r="M803"/>
      <c r="N803"/>
      <c r="O803"/>
      <c r="P803"/>
      <c r="Q803"/>
      <c r="R803"/>
      <c r="S803"/>
    </row>
    <row r="804" spans="13:19" x14ac:dyDescent="0.5">
      <c r="M804"/>
      <c r="N804"/>
      <c r="O804"/>
      <c r="P804"/>
      <c r="Q804"/>
      <c r="R804"/>
      <c r="S804"/>
    </row>
    <row r="805" spans="13:19" x14ac:dyDescent="0.5">
      <c r="M805"/>
      <c r="N805"/>
      <c r="O805"/>
      <c r="P805"/>
      <c r="Q805"/>
      <c r="R805"/>
      <c r="S805"/>
    </row>
    <row r="806" spans="13:19" x14ac:dyDescent="0.5">
      <c r="M806"/>
      <c r="N806"/>
      <c r="O806"/>
      <c r="P806"/>
      <c r="Q806"/>
      <c r="R806"/>
      <c r="S806"/>
    </row>
    <row r="807" spans="13:19" x14ac:dyDescent="0.5">
      <c r="M807"/>
      <c r="N807"/>
      <c r="O807"/>
      <c r="P807"/>
      <c r="Q807"/>
      <c r="R807"/>
      <c r="S807"/>
    </row>
    <row r="808" spans="13:19" x14ac:dyDescent="0.5">
      <c r="M808"/>
      <c r="N808"/>
      <c r="O808"/>
      <c r="P808"/>
      <c r="Q808"/>
      <c r="R808"/>
      <c r="S808"/>
    </row>
    <row r="809" spans="13:19" x14ac:dyDescent="0.5">
      <c r="M809"/>
      <c r="N809"/>
      <c r="O809"/>
      <c r="P809"/>
      <c r="Q809"/>
      <c r="R809"/>
      <c r="S809"/>
    </row>
    <row r="810" spans="13:19" x14ac:dyDescent="0.5">
      <c r="M810"/>
      <c r="N810"/>
      <c r="O810"/>
      <c r="P810"/>
      <c r="Q810"/>
      <c r="R810"/>
      <c r="S810"/>
    </row>
    <row r="811" spans="13:19" x14ac:dyDescent="0.5">
      <c r="M811"/>
      <c r="N811"/>
      <c r="O811"/>
      <c r="P811"/>
      <c r="Q811"/>
      <c r="R811"/>
      <c r="S811"/>
    </row>
    <row r="812" spans="13:19" x14ac:dyDescent="0.5">
      <c r="M812"/>
      <c r="N812"/>
      <c r="O812"/>
      <c r="P812"/>
      <c r="Q812"/>
      <c r="R812"/>
      <c r="S812"/>
    </row>
    <row r="813" spans="13:19" x14ac:dyDescent="0.5">
      <c r="M813"/>
      <c r="N813"/>
      <c r="O813"/>
      <c r="P813"/>
      <c r="Q813"/>
      <c r="R813"/>
      <c r="S813"/>
    </row>
    <row r="814" spans="13:19" x14ac:dyDescent="0.5">
      <c r="M814"/>
      <c r="N814"/>
      <c r="O814"/>
      <c r="P814"/>
      <c r="Q814"/>
      <c r="R814"/>
      <c r="S814"/>
    </row>
    <row r="815" spans="13:19" x14ac:dyDescent="0.5">
      <c r="M815"/>
      <c r="N815"/>
      <c r="O815"/>
      <c r="P815"/>
      <c r="Q815"/>
      <c r="R815"/>
      <c r="S815"/>
    </row>
    <row r="816" spans="13:19" x14ac:dyDescent="0.5">
      <c r="M816"/>
      <c r="N816"/>
      <c r="O816"/>
      <c r="P816"/>
      <c r="Q816"/>
      <c r="R816"/>
      <c r="S816"/>
    </row>
    <row r="817" spans="13:19" x14ac:dyDescent="0.5">
      <c r="M817"/>
      <c r="N817"/>
      <c r="O817"/>
      <c r="P817"/>
      <c r="Q817"/>
      <c r="R817"/>
      <c r="S817"/>
    </row>
    <row r="818" spans="13:19" x14ac:dyDescent="0.5">
      <c r="M818"/>
      <c r="N818"/>
      <c r="O818"/>
      <c r="P818"/>
      <c r="Q818"/>
      <c r="R818"/>
      <c r="S818"/>
    </row>
    <row r="819" spans="13:19" x14ac:dyDescent="0.5">
      <c r="M819"/>
      <c r="N819"/>
      <c r="O819"/>
      <c r="P819"/>
      <c r="Q819"/>
      <c r="R819"/>
      <c r="S819"/>
    </row>
    <row r="820" spans="13:19" x14ac:dyDescent="0.5">
      <c r="M820"/>
      <c r="N820"/>
      <c r="O820"/>
      <c r="P820"/>
      <c r="Q820"/>
      <c r="R820"/>
      <c r="S820"/>
    </row>
    <row r="821" spans="13:19" x14ac:dyDescent="0.5">
      <c r="M821"/>
      <c r="N821"/>
      <c r="O821"/>
      <c r="P821"/>
      <c r="Q821"/>
      <c r="R821"/>
      <c r="S821"/>
    </row>
    <row r="822" spans="13:19" x14ac:dyDescent="0.5">
      <c r="M822"/>
      <c r="N822"/>
      <c r="O822"/>
      <c r="P822"/>
      <c r="Q822"/>
      <c r="R822"/>
      <c r="S822"/>
    </row>
    <row r="823" spans="13:19" x14ac:dyDescent="0.5">
      <c r="M823"/>
      <c r="N823"/>
      <c r="O823"/>
      <c r="P823"/>
      <c r="Q823"/>
      <c r="R823"/>
      <c r="S823"/>
    </row>
    <row r="824" spans="13:19" x14ac:dyDescent="0.5">
      <c r="M824"/>
      <c r="N824"/>
      <c r="O824"/>
      <c r="P824"/>
      <c r="Q824"/>
      <c r="R824"/>
      <c r="S824"/>
    </row>
    <row r="825" spans="13:19" x14ac:dyDescent="0.5">
      <c r="M825"/>
      <c r="N825"/>
      <c r="O825"/>
      <c r="P825"/>
      <c r="Q825"/>
      <c r="R825"/>
      <c r="S825"/>
    </row>
    <row r="826" spans="13:19" x14ac:dyDescent="0.5">
      <c r="M826"/>
      <c r="N826"/>
      <c r="O826"/>
      <c r="P826"/>
      <c r="Q826"/>
      <c r="R826"/>
      <c r="S826"/>
    </row>
    <row r="827" spans="13:19" x14ac:dyDescent="0.5">
      <c r="M827"/>
      <c r="N827"/>
      <c r="O827"/>
      <c r="P827"/>
      <c r="Q827"/>
      <c r="R827"/>
      <c r="S827"/>
    </row>
    <row r="828" spans="13:19" x14ac:dyDescent="0.5">
      <c r="M828"/>
      <c r="N828"/>
      <c r="O828"/>
      <c r="P828"/>
      <c r="Q828"/>
      <c r="R828"/>
      <c r="S828"/>
    </row>
    <row r="829" spans="13:19" x14ac:dyDescent="0.5">
      <c r="M829"/>
      <c r="N829"/>
      <c r="O829"/>
      <c r="P829"/>
      <c r="Q829"/>
      <c r="R829"/>
      <c r="S829"/>
    </row>
    <row r="830" spans="13:19" x14ac:dyDescent="0.5">
      <c r="M830"/>
      <c r="N830"/>
      <c r="O830"/>
      <c r="P830"/>
      <c r="Q830"/>
      <c r="R830"/>
      <c r="S830"/>
    </row>
    <row r="831" spans="13:19" x14ac:dyDescent="0.5">
      <c r="M831"/>
      <c r="N831"/>
      <c r="O831"/>
      <c r="P831"/>
      <c r="Q831"/>
      <c r="R831"/>
      <c r="S831"/>
    </row>
    <row r="832" spans="13:19" x14ac:dyDescent="0.5">
      <c r="M832"/>
      <c r="N832"/>
      <c r="O832"/>
      <c r="P832"/>
      <c r="Q832"/>
      <c r="R832"/>
      <c r="S832"/>
    </row>
    <row r="833" spans="13:19" x14ac:dyDescent="0.5">
      <c r="M833"/>
      <c r="N833"/>
      <c r="O833"/>
      <c r="P833"/>
      <c r="Q833"/>
      <c r="R833"/>
      <c r="S833"/>
    </row>
    <row r="834" spans="13:19" x14ac:dyDescent="0.5">
      <c r="M834"/>
      <c r="N834"/>
      <c r="O834"/>
      <c r="P834"/>
      <c r="Q834"/>
      <c r="R834"/>
      <c r="S834"/>
    </row>
    <row r="835" spans="13:19" x14ac:dyDescent="0.5">
      <c r="M835"/>
      <c r="N835"/>
      <c r="O835"/>
      <c r="P835"/>
      <c r="Q835"/>
      <c r="R835"/>
      <c r="S835"/>
    </row>
    <row r="836" spans="13:19" x14ac:dyDescent="0.5">
      <c r="M836"/>
      <c r="N836"/>
      <c r="O836"/>
      <c r="P836"/>
      <c r="Q836"/>
      <c r="R836"/>
      <c r="S836"/>
    </row>
    <row r="837" spans="13:19" x14ac:dyDescent="0.5">
      <c r="M837"/>
      <c r="N837"/>
      <c r="O837"/>
      <c r="P837"/>
      <c r="Q837"/>
      <c r="R837"/>
      <c r="S837"/>
    </row>
    <row r="838" spans="13:19" x14ac:dyDescent="0.5">
      <c r="M838"/>
      <c r="N838"/>
      <c r="O838"/>
      <c r="P838"/>
      <c r="Q838"/>
      <c r="R838"/>
      <c r="S838"/>
    </row>
    <row r="839" spans="13:19" x14ac:dyDescent="0.5">
      <c r="M839"/>
      <c r="N839"/>
      <c r="O839"/>
      <c r="P839"/>
      <c r="Q839"/>
      <c r="R839"/>
      <c r="S839"/>
    </row>
    <row r="840" spans="13:19" x14ac:dyDescent="0.5">
      <c r="M840"/>
      <c r="N840"/>
      <c r="O840"/>
      <c r="P840"/>
      <c r="Q840"/>
      <c r="R840"/>
      <c r="S840"/>
    </row>
    <row r="841" spans="13:19" x14ac:dyDescent="0.5">
      <c r="M841"/>
      <c r="N841"/>
      <c r="O841"/>
      <c r="P841"/>
      <c r="Q841"/>
      <c r="R841"/>
      <c r="S841"/>
    </row>
    <row r="842" spans="13:19" x14ac:dyDescent="0.5">
      <c r="M842"/>
      <c r="N842"/>
      <c r="O842"/>
      <c r="P842"/>
      <c r="Q842"/>
      <c r="R842"/>
      <c r="S842"/>
    </row>
    <row r="843" spans="13:19" x14ac:dyDescent="0.5">
      <c r="M843"/>
      <c r="N843"/>
      <c r="O843"/>
      <c r="P843"/>
      <c r="Q843"/>
      <c r="R843"/>
      <c r="S843"/>
    </row>
    <row r="844" spans="13:19" x14ac:dyDescent="0.5">
      <c r="M844"/>
      <c r="N844"/>
      <c r="O844"/>
      <c r="P844"/>
      <c r="Q844"/>
      <c r="R844"/>
      <c r="S844"/>
    </row>
    <row r="845" spans="13:19" x14ac:dyDescent="0.5">
      <c r="M845"/>
      <c r="N845"/>
      <c r="O845"/>
      <c r="P845"/>
      <c r="Q845"/>
      <c r="R845"/>
      <c r="S845"/>
    </row>
    <row r="846" spans="13:19" x14ac:dyDescent="0.5">
      <c r="M846"/>
      <c r="N846"/>
      <c r="O846"/>
      <c r="P846"/>
      <c r="Q846"/>
      <c r="R846"/>
      <c r="S846"/>
    </row>
    <row r="847" spans="13:19" x14ac:dyDescent="0.5">
      <c r="M847"/>
      <c r="N847"/>
      <c r="O847"/>
      <c r="P847"/>
      <c r="Q847"/>
      <c r="R847"/>
      <c r="S847"/>
    </row>
    <row r="848" spans="13:19" x14ac:dyDescent="0.5">
      <c r="M848"/>
      <c r="N848"/>
      <c r="O848"/>
      <c r="P848"/>
      <c r="Q848"/>
      <c r="R848"/>
      <c r="S848"/>
    </row>
    <row r="849" spans="13:19" x14ac:dyDescent="0.5">
      <c r="M849"/>
      <c r="N849"/>
      <c r="O849"/>
      <c r="P849"/>
      <c r="Q849"/>
      <c r="R849"/>
      <c r="S849"/>
    </row>
    <row r="850" spans="13:19" x14ac:dyDescent="0.5">
      <c r="M850"/>
      <c r="N850"/>
      <c r="O850"/>
      <c r="P850"/>
      <c r="Q850"/>
      <c r="R850"/>
      <c r="S850"/>
    </row>
    <row r="851" spans="13:19" x14ac:dyDescent="0.5">
      <c r="M851"/>
      <c r="N851"/>
      <c r="O851"/>
      <c r="P851"/>
      <c r="Q851"/>
      <c r="R851"/>
      <c r="S851"/>
    </row>
    <row r="852" spans="13:19" x14ac:dyDescent="0.5">
      <c r="M852"/>
      <c r="N852"/>
      <c r="O852"/>
      <c r="P852"/>
      <c r="Q852"/>
      <c r="R852"/>
      <c r="S852"/>
    </row>
    <row r="853" spans="13:19" x14ac:dyDescent="0.5">
      <c r="M853"/>
      <c r="N853"/>
      <c r="O853"/>
      <c r="P853"/>
      <c r="Q853"/>
      <c r="R853"/>
      <c r="S853"/>
    </row>
    <row r="854" spans="13:19" x14ac:dyDescent="0.5">
      <c r="M854"/>
      <c r="N854"/>
      <c r="O854"/>
      <c r="P854"/>
      <c r="Q854"/>
      <c r="R854"/>
      <c r="S854"/>
    </row>
    <row r="855" spans="13:19" x14ac:dyDescent="0.5">
      <c r="M855"/>
      <c r="N855"/>
      <c r="O855"/>
      <c r="P855"/>
      <c r="Q855"/>
      <c r="R855"/>
      <c r="S855"/>
    </row>
    <row r="856" spans="13:19" x14ac:dyDescent="0.5">
      <c r="M856"/>
      <c r="N856"/>
      <c r="O856"/>
      <c r="P856"/>
      <c r="Q856"/>
      <c r="R856"/>
      <c r="S856"/>
    </row>
    <row r="857" spans="13:19" x14ac:dyDescent="0.5">
      <c r="M857"/>
      <c r="N857"/>
      <c r="O857"/>
      <c r="P857"/>
      <c r="Q857"/>
      <c r="R857"/>
      <c r="S857"/>
    </row>
    <row r="858" spans="13:19" x14ac:dyDescent="0.5">
      <c r="M858"/>
      <c r="N858"/>
      <c r="O858"/>
      <c r="P858"/>
      <c r="Q858"/>
      <c r="R858"/>
      <c r="S858"/>
    </row>
    <row r="859" spans="13:19" x14ac:dyDescent="0.5">
      <c r="M859"/>
      <c r="N859"/>
      <c r="O859"/>
      <c r="P859"/>
      <c r="Q859"/>
      <c r="R859"/>
      <c r="S859"/>
    </row>
    <row r="860" spans="13:19" x14ac:dyDescent="0.5">
      <c r="M860"/>
      <c r="N860"/>
      <c r="O860"/>
      <c r="P860"/>
      <c r="Q860"/>
      <c r="R860"/>
      <c r="S860"/>
    </row>
    <row r="861" spans="13:19" x14ac:dyDescent="0.5">
      <c r="M861"/>
      <c r="N861"/>
      <c r="O861"/>
      <c r="P861"/>
      <c r="Q861"/>
      <c r="R861"/>
      <c r="S861"/>
    </row>
    <row r="862" spans="13:19" x14ac:dyDescent="0.5">
      <c r="M862"/>
      <c r="N862"/>
      <c r="O862"/>
      <c r="P862"/>
      <c r="Q862"/>
      <c r="R862"/>
      <c r="S862"/>
    </row>
    <row r="863" spans="13:19" x14ac:dyDescent="0.5">
      <c r="M863"/>
      <c r="N863"/>
      <c r="O863"/>
      <c r="P863"/>
      <c r="Q863"/>
      <c r="R863"/>
      <c r="S863"/>
    </row>
    <row r="864" spans="13:19" x14ac:dyDescent="0.5">
      <c r="M864"/>
      <c r="N864"/>
      <c r="O864"/>
      <c r="P864"/>
      <c r="Q864"/>
      <c r="R864"/>
      <c r="S864"/>
    </row>
    <row r="865" spans="13:19" x14ac:dyDescent="0.5">
      <c r="M865"/>
      <c r="N865"/>
      <c r="O865"/>
      <c r="P865"/>
      <c r="Q865"/>
      <c r="R865"/>
      <c r="S865"/>
    </row>
    <row r="866" spans="13:19" x14ac:dyDescent="0.5">
      <c r="M866"/>
      <c r="N866"/>
      <c r="O866"/>
      <c r="P866"/>
      <c r="Q866"/>
      <c r="R866"/>
      <c r="S866"/>
    </row>
    <row r="867" spans="13:19" x14ac:dyDescent="0.5">
      <c r="M867"/>
      <c r="N867"/>
      <c r="O867"/>
      <c r="P867"/>
      <c r="Q867"/>
      <c r="R867"/>
      <c r="S867"/>
    </row>
    <row r="868" spans="13:19" x14ac:dyDescent="0.5">
      <c r="M868"/>
      <c r="N868"/>
      <c r="O868"/>
      <c r="P868"/>
      <c r="Q868"/>
      <c r="R868"/>
      <c r="S868"/>
    </row>
    <row r="869" spans="13:19" x14ac:dyDescent="0.5">
      <c r="M869"/>
      <c r="N869"/>
      <c r="O869"/>
      <c r="P869"/>
      <c r="Q869"/>
      <c r="R869"/>
      <c r="S869"/>
    </row>
    <row r="870" spans="13:19" x14ac:dyDescent="0.5">
      <c r="M870"/>
      <c r="N870"/>
      <c r="O870"/>
      <c r="P870"/>
      <c r="Q870"/>
      <c r="R870"/>
      <c r="S870"/>
    </row>
    <row r="871" spans="13:19" x14ac:dyDescent="0.5">
      <c r="M871"/>
      <c r="N871"/>
      <c r="O871"/>
      <c r="P871"/>
      <c r="Q871"/>
      <c r="R871"/>
      <c r="S871"/>
    </row>
    <row r="872" spans="13:19" x14ac:dyDescent="0.5">
      <c r="M872"/>
      <c r="N872"/>
      <c r="O872"/>
      <c r="P872"/>
      <c r="Q872"/>
      <c r="R872"/>
      <c r="S872"/>
    </row>
    <row r="873" spans="13:19" x14ac:dyDescent="0.5">
      <c r="M873"/>
      <c r="N873"/>
      <c r="O873"/>
      <c r="P873"/>
      <c r="Q873"/>
      <c r="R873"/>
      <c r="S873"/>
    </row>
    <row r="874" spans="13:19" x14ac:dyDescent="0.5">
      <c r="M874"/>
      <c r="N874"/>
      <c r="O874"/>
      <c r="P874"/>
      <c r="Q874"/>
      <c r="R874"/>
      <c r="S874"/>
    </row>
    <row r="875" spans="13:19" x14ac:dyDescent="0.5">
      <c r="M875"/>
      <c r="N875"/>
      <c r="O875"/>
      <c r="P875"/>
      <c r="Q875"/>
      <c r="R875"/>
      <c r="S875"/>
    </row>
    <row r="876" spans="13:19" x14ac:dyDescent="0.5">
      <c r="M876"/>
      <c r="N876"/>
      <c r="O876"/>
      <c r="P876"/>
      <c r="Q876"/>
      <c r="R876"/>
      <c r="S876"/>
    </row>
    <row r="877" spans="13:19" x14ac:dyDescent="0.5">
      <c r="M877"/>
      <c r="N877"/>
      <c r="O877"/>
      <c r="P877"/>
      <c r="Q877"/>
      <c r="R877"/>
      <c r="S877"/>
    </row>
    <row r="878" spans="13:19" x14ac:dyDescent="0.5">
      <c r="M878"/>
      <c r="N878"/>
      <c r="O878"/>
      <c r="P878"/>
      <c r="Q878"/>
      <c r="R878"/>
      <c r="S878"/>
    </row>
    <row r="879" spans="13:19" x14ac:dyDescent="0.5">
      <c r="M879"/>
      <c r="N879"/>
      <c r="O879"/>
      <c r="P879"/>
      <c r="Q879"/>
      <c r="R879"/>
      <c r="S879"/>
    </row>
    <row r="880" spans="13:19" x14ac:dyDescent="0.5">
      <c r="M880"/>
      <c r="N880"/>
      <c r="O880"/>
      <c r="P880"/>
      <c r="Q880"/>
      <c r="R880"/>
      <c r="S880"/>
    </row>
    <row r="881" spans="13:19" x14ac:dyDescent="0.5">
      <c r="M881"/>
      <c r="N881"/>
      <c r="O881"/>
      <c r="P881"/>
      <c r="Q881"/>
      <c r="R881"/>
      <c r="S881"/>
    </row>
    <row r="882" spans="13:19" x14ac:dyDescent="0.5">
      <c r="M882"/>
      <c r="N882"/>
      <c r="O882"/>
      <c r="P882"/>
      <c r="Q882"/>
      <c r="R882"/>
      <c r="S882"/>
    </row>
    <row r="883" spans="13:19" x14ac:dyDescent="0.5">
      <c r="M883"/>
      <c r="N883"/>
      <c r="O883"/>
      <c r="P883"/>
      <c r="Q883"/>
      <c r="R883"/>
      <c r="S883"/>
    </row>
    <row r="884" spans="13:19" x14ac:dyDescent="0.5">
      <c r="M884"/>
      <c r="N884"/>
      <c r="O884"/>
      <c r="P884"/>
      <c r="Q884"/>
      <c r="R884"/>
      <c r="S884"/>
    </row>
    <row r="885" spans="13:19" x14ac:dyDescent="0.5">
      <c r="M885"/>
      <c r="N885"/>
      <c r="O885"/>
      <c r="P885"/>
      <c r="Q885"/>
      <c r="R885"/>
      <c r="S885"/>
    </row>
    <row r="886" spans="13:19" x14ac:dyDescent="0.5">
      <c r="M886"/>
      <c r="N886"/>
      <c r="O886"/>
      <c r="P886"/>
      <c r="Q886"/>
      <c r="R886"/>
      <c r="S886"/>
    </row>
    <row r="887" spans="13:19" x14ac:dyDescent="0.5">
      <c r="M887"/>
      <c r="N887"/>
      <c r="O887"/>
      <c r="P887"/>
      <c r="Q887"/>
      <c r="R887"/>
      <c r="S887"/>
    </row>
    <row r="888" spans="13:19" x14ac:dyDescent="0.5">
      <c r="M888"/>
      <c r="N888"/>
      <c r="O888"/>
      <c r="P888"/>
      <c r="Q888"/>
      <c r="R888"/>
      <c r="S888"/>
    </row>
    <row r="889" spans="13:19" x14ac:dyDescent="0.5">
      <c r="M889"/>
      <c r="N889"/>
      <c r="O889"/>
      <c r="P889"/>
      <c r="Q889"/>
      <c r="R889"/>
      <c r="S889"/>
    </row>
    <row r="890" spans="13:19" x14ac:dyDescent="0.5">
      <c r="M890"/>
      <c r="N890"/>
      <c r="O890"/>
      <c r="P890"/>
      <c r="Q890"/>
      <c r="R890"/>
      <c r="S890"/>
    </row>
    <row r="891" spans="13:19" x14ac:dyDescent="0.5">
      <c r="M891"/>
      <c r="N891"/>
      <c r="O891"/>
      <c r="P891"/>
      <c r="Q891"/>
      <c r="R891"/>
      <c r="S891"/>
    </row>
    <row r="892" spans="13:19" x14ac:dyDescent="0.5">
      <c r="M892"/>
      <c r="N892"/>
      <c r="O892"/>
      <c r="P892"/>
      <c r="Q892"/>
      <c r="R892"/>
      <c r="S892"/>
    </row>
    <row r="893" spans="13:19" x14ac:dyDescent="0.5">
      <c r="M893"/>
      <c r="N893"/>
      <c r="O893"/>
      <c r="P893"/>
      <c r="Q893"/>
      <c r="R893"/>
      <c r="S893"/>
    </row>
    <row r="894" spans="13:19" x14ac:dyDescent="0.5">
      <c r="M894"/>
      <c r="N894"/>
      <c r="O894"/>
      <c r="P894"/>
      <c r="Q894"/>
      <c r="R894"/>
      <c r="S894"/>
    </row>
    <row r="895" spans="13:19" x14ac:dyDescent="0.5">
      <c r="M895"/>
      <c r="N895"/>
      <c r="O895"/>
      <c r="P895"/>
      <c r="Q895"/>
      <c r="R895"/>
      <c r="S895"/>
    </row>
    <row r="896" spans="13:19" x14ac:dyDescent="0.5">
      <c r="M896"/>
      <c r="N896"/>
      <c r="O896"/>
      <c r="P896"/>
      <c r="Q896"/>
      <c r="R896"/>
      <c r="S896"/>
    </row>
    <row r="897" spans="13:19" x14ac:dyDescent="0.5">
      <c r="M897"/>
      <c r="N897"/>
      <c r="O897"/>
      <c r="P897"/>
      <c r="Q897"/>
      <c r="R897"/>
      <c r="S897"/>
    </row>
    <row r="898" spans="13:19" x14ac:dyDescent="0.5">
      <c r="M898"/>
      <c r="N898"/>
      <c r="O898"/>
      <c r="P898"/>
      <c r="Q898"/>
      <c r="R898"/>
      <c r="S898"/>
    </row>
    <row r="899" spans="13:19" x14ac:dyDescent="0.5">
      <c r="M899"/>
      <c r="N899"/>
      <c r="O899"/>
      <c r="P899"/>
      <c r="Q899"/>
      <c r="R899"/>
      <c r="S899"/>
    </row>
    <row r="900" spans="13:19" x14ac:dyDescent="0.5">
      <c r="M900"/>
      <c r="N900"/>
      <c r="O900"/>
      <c r="P900"/>
      <c r="Q900"/>
      <c r="R900"/>
      <c r="S900"/>
    </row>
    <row r="901" spans="13:19" x14ac:dyDescent="0.5">
      <c r="M901"/>
      <c r="N901"/>
      <c r="O901"/>
      <c r="P901"/>
      <c r="Q901"/>
      <c r="R901"/>
      <c r="S901"/>
    </row>
    <row r="902" spans="13:19" x14ac:dyDescent="0.5">
      <c r="M902"/>
      <c r="N902"/>
      <c r="O902"/>
      <c r="P902"/>
      <c r="Q902"/>
      <c r="R902"/>
      <c r="S902"/>
    </row>
    <row r="903" spans="13:19" x14ac:dyDescent="0.5">
      <c r="M903"/>
      <c r="N903"/>
      <c r="O903"/>
      <c r="P903"/>
      <c r="Q903"/>
      <c r="R903"/>
      <c r="S903"/>
    </row>
    <row r="904" spans="13:19" x14ac:dyDescent="0.5">
      <c r="M904"/>
      <c r="N904"/>
      <c r="O904"/>
      <c r="P904"/>
      <c r="Q904"/>
      <c r="R904"/>
      <c r="S904"/>
    </row>
    <row r="905" spans="13:19" x14ac:dyDescent="0.5">
      <c r="M905"/>
      <c r="N905"/>
      <c r="O905"/>
      <c r="P905"/>
      <c r="Q905"/>
      <c r="R905"/>
      <c r="S905"/>
    </row>
    <row r="906" spans="13:19" x14ac:dyDescent="0.5">
      <c r="M906"/>
      <c r="N906"/>
      <c r="O906"/>
      <c r="P906"/>
      <c r="Q906"/>
      <c r="R906"/>
      <c r="S906"/>
    </row>
    <row r="907" spans="13:19" x14ac:dyDescent="0.5">
      <c r="M907"/>
      <c r="N907"/>
      <c r="O907"/>
      <c r="P907"/>
      <c r="Q907"/>
      <c r="R907"/>
      <c r="S907"/>
    </row>
    <row r="908" spans="13:19" x14ac:dyDescent="0.5">
      <c r="M908"/>
      <c r="N908"/>
      <c r="O908"/>
      <c r="P908"/>
      <c r="Q908"/>
      <c r="R908"/>
      <c r="S908"/>
    </row>
    <row r="909" spans="13:19" x14ac:dyDescent="0.5">
      <c r="M909"/>
      <c r="N909"/>
      <c r="O909"/>
      <c r="P909"/>
      <c r="Q909"/>
      <c r="R909"/>
      <c r="S909"/>
    </row>
    <row r="910" spans="13:19" x14ac:dyDescent="0.5">
      <c r="M910"/>
      <c r="N910"/>
      <c r="O910"/>
      <c r="P910"/>
      <c r="Q910"/>
      <c r="R910"/>
      <c r="S910"/>
    </row>
    <row r="911" spans="13:19" x14ac:dyDescent="0.5">
      <c r="M911"/>
      <c r="N911"/>
      <c r="O911"/>
      <c r="P911"/>
      <c r="Q911"/>
      <c r="R911"/>
      <c r="S911"/>
    </row>
    <row r="912" spans="13:19" x14ac:dyDescent="0.5">
      <c r="M912"/>
      <c r="N912"/>
      <c r="O912"/>
      <c r="P912"/>
      <c r="Q912"/>
      <c r="R912"/>
      <c r="S912"/>
    </row>
    <row r="913" spans="13:19" x14ac:dyDescent="0.5">
      <c r="M913"/>
      <c r="N913"/>
      <c r="O913"/>
      <c r="P913"/>
      <c r="Q913"/>
      <c r="R913"/>
      <c r="S913"/>
    </row>
    <row r="914" spans="13:19" x14ac:dyDescent="0.5">
      <c r="M914"/>
      <c r="N914"/>
      <c r="O914"/>
      <c r="P914"/>
      <c r="Q914"/>
      <c r="R914"/>
      <c r="S914"/>
    </row>
    <row r="915" spans="13:19" x14ac:dyDescent="0.5">
      <c r="M915"/>
      <c r="N915"/>
      <c r="O915"/>
      <c r="P915"/>
      <c r="Q915"/>
      <c r="R915"/>
      <c r="S915"/>
    </row>
    <row r="916" spans="13:19" x14ac:dyDescent="0.5">
      <c r="M916"/>
      <c r="N916"/>
      <c r="O916"/>
      <c r="P916"/>
      <c r="Q916"/>
      <c r="R916"/>
      <c r="S916"/>
    </row>
    <row r="917" spans="13:19" x14ac:dyDescent="0.5">
      <c r="M917"/>
      <c r="N917"/>
      <c r="O917"/>
      <c r="P917"/>
      <c r="Q917"/>
      <c r="R917"/>
      <c r="S917"/>
    </row>
    <row r="918" spans="13:19" x14ac:dyDescent="0.5">
      <c r="M918"/>
      <c r="N918"/>
      <c r="O918"/>
      <c r="P918"/>
      <c r="Q918"/>
      <c r="R918"/>
      <c r="S918"/>
    </row>
    <row r="919" spans="13:19" x14ac:dyDescent="0.5">
      <c r="M919"/>
      <c r="N919"/>
      <c r="O919"/>
      <c r="P919"/>
      <c r="Q919"/>
      <c r="R919"/>
      <c r="S919"/>
    </row>
    <row r="920" spans="13:19" x14ac:dyDescent="0.5">
      <c r="M920"/>
      <c r="N920"/>
      <c r="O920"/>
      <c r="P920"/>
      <c r="Q920"/>
      <c r="R920"/>
      <c r="S920"/>
    </row>
    <row r="921" spans="13:19" x14ac:dyDescent="0.5">
      <c r="M921"/>
      <c r="N921"/>
      <c r="O921"/>
      <c r="P921"/>
      <c r="Q921"/>
      <c r="R921"/>
      <c r="S921"/>
    </row>
    <row r="922" spans="13:19" x14ac:dyDescent="0.5">
      <c r="M922"/>
      <c r="N922"/>
      <c r="O922"/>
      <c r="P922"/>
      <c r="Q922"/>
      <c r="R922"/>
      <c r="S922"/>
    </row>
    <row r="923" spans="13:19" x14ac:dyDescent="0.5">
      <c r="M923"/>
      <c r="N923"/>
      <c r="O923"/>
      <c r="P923"/>
      <c r="Q923"/>
      <c r="R923"/>
      <c r="S923"/>
    </row>
    <row r="924" spans="13:19" x14ac:dyDescent="0.5">
      <c r="M924"/>
      <c r="N924"/>
      <c r="O924"/>
      <c r="P924"/>
      <c r="Q924"/>
      <c r="R924"/>
      <c r="S924"/>
    </row>
    <row r="925" spans="13:19" x14ac:dyDescent="0.5">
      <c r="M925"/>
      <c r="N925"/>
      <c r="O925"/>
      <c r="P925"/>
      <c r="Q925"/>
      <c r="R925"/>
      <c r="S925"/>
    </row>
    <row r="926" spans="13:19" x14ac:dyDescent="0.5">
      <c r="M926"/>
      <c r="N926"/>
      <c r="O926"/>
      <c r="P926"/>
      <c r="Q926"/>
      <c r="R926"/>
      <c r="S926"/>
    </row>
    <row r="927" spans="13:19" x14ac:dyDescent="0.5">
      <c r="M927"/>
      <c r="N927"/>
      <c r="O927"/>
      <c r="P927"/>
      <c r="Q927"/>
      <c r="R927"/>
      <c r="S927"/>
    </row>
    <row r="928" spans="13:19" x14ac:dyDescent="0.5">
      <c r="M928"/>
      <c r="N928"/>
      <c r="O928"/>
      <c r="P928"/>
      <c r="Q928"/>
      <c r="R928"/>
      <c r="S928"/>
    </row>
    <row r="929" spans="13:19" x14ac:dyDescent="0.5">
      <c r="M929"/>
      <c r="N929"/>
      <c r="O929"/>
      <c r="P929"/>
      <c r="Q929"/>
      <c r="R929"/>
      <c r="S929"/>
    </row>
    <row r="930" spans="13:19" x14ac:dyDescent="0.5">
      <c r="M930"/>
      <c r="N930"/>
      <c r="O930"/>
      <c r="P930"/>
      <c r="Q930"/>
      <c r="R930"/>
      <c r="S930"/>
    </row>
    <row r="931" spans="13:19" x14ac:dyDescent="0.5">
      <c r="M931"/>
      <c r="N931"/>
      <c r="O931"/>
      <c r="P931"/>
      <c r="Q931"/>
      <c r="R931"/>
      <c r="S931"/>
    </row>
    <row r="932" spans="13:19" x14ac:dyDescent="0.5">
      <c r="M932"/>
      <c r="N932"/>
      <c r="O932"/>
      <c r="P932"/>
      <c r="Q932"/>
      <c r="R932"/>
      <c r="S932"/>
    </row>
    <row r="933" spans="13:19" x14ac:dyDescent="0.5">
      <c r="M933"/>
      <c r="N933"/>
      <c r="O933"/>
      <c r="P933"/>
      <c r="Q933"/>
      <c r="R933"/>
      <c r="S933"/>
    </row>
    <row r="934" spans="13:19" x14ac:dyDescent="0.5">
      <c r="M934"/>
      <c r="N934"/>
      <c r="O934"/>
      <c r="P934"/>
      <c r="Q934"/>
      <c r="R934"/>
      <c r="S934"/>
    </row>
    <row r="935" spans="13:19" x14ac:dyDescent="0.5">
      <c r="M935"/>
      <c r="N935"/>
      <c r="O935"/>
      <c r="P935"/>
      <c r="Q935"/>
      <c r="R935"/>
      <c r="S935"/>
    </row>
    <row r="936" spans="13:19" x14ac:dyDescent="0.5">
      <c r="M936"/>
      <c r="N936"/>
      <c r="O936"/>
      <c r="P936"/>
      <c r="Q936"/>
      <c r="R936"/>
      <c r="S936"/>
    </row>
    <row r="937" spans="13:19" x14ac:dyDescent="0.5">
      <c r="M937"/>
      <c r="N937"/>
      <c r="O937"/>
      <c r="P937"/>
      <c r="Q937"/>
      <c r="R937"/>
      <c r="S937"/>
    </row>
    <row r="938" spans="13:19" x14ac:dyDescent="0.5">
      <c r="M938"/>
      <c r="N938"/>
      <c r="O938"/>
      <c r="P938"/>
      <c r="Q938"/>
      <c r="R938"/>
      <c r="S938"/>
    </row>
    <row r="939" spans="13:19" x14ac:dyDescent="0.5">
      <c r="M939"/>
      <c r="N939"/>
      <c r="O939"/>
      <c r="P939"/>
      <c r="Q939"/>
      <c r="R939"/>
      <c r="S939"/>
    </row>
    <row r="940" spans="13:19" x14ac:dyDescent="0.5">
      <c r="M940"/>
      <c r="N940"/>
      <c r="O940"/>
      <c r="P940"/>
      <c r="Q940"/>
      <c r="R940"/>
      <c r="S940"/>
    </row>
    <row r="941" spans="13:19" x14ac:dyDescent="0.5">
      <c r="M941"/>
      <c r="N941"/>
      <c r="O941"/>
      <c r="P941"/>
      <c r="Q941"/>
      <c r="R941"/>
      <c r="S941"/>
    </row>
    <row r="942" spans="13:19" x14ac:dyDescent="0.5">
      <c r="M942"/>
      <c r="N942"/>
      <c r="O942"/>
      <c r="P942"/>
      <c r="Q942"/>
      <c r="R942"/>
      <c r="S942"/>
    </row>
    <row r="943" spans="13:19" x14ac:dyDescent="0.5">
      <c r="M943"/>
      <c r="N943"/>
      <c r="O943"/>
      <c r="P943"/>
      <c r="Q943"/>
      <c r="R943"/>
      <c r="S943"/>
    </row>
    <row r="944" spans="13:19" x14ac:dyDescent="0.5">
      <c r="M944"/>
      <c r="N944"/>
      <c r="O944"/>
      <c r="P944"/>
      <c r="Q944"/>
      <c r="R944"/>
      <c r="S944"/>
    </row>
    <row r="945" spans="13:19" x14ac:dyDescent="0.5">
      <c r="M945"/>
      <c r="N945"/>
      <c r="O945"/>
      <c r="P945"/>
      <c r="Q945"/>
      <c r="R945"/>
      <c r="S945"/>
    </row>
    <row r="946" spans="13:19" x14ac:dyDescent="0.5">
      <c r="M946"/>
      <c r="N946"/>
      <c r="O946"/>
      <c r="P946"/>
      <c r="Q946"/>
      <c r="R946"/>
      <c r="S946"/>
    </row>
    <row r="947" spans="13:19" x14ac:dyDescent="0.5">
      <c r="M947"/>
      <c r="N947"/>
      <c r="O947"/>
      <c r="P947"/>
      <c r="Q947"/>
      <c r="R947"/>
      <c r="S947"/>
    </row>
    <row r="948" spans="13:19" x14ac:dyDescent="0.5">
      <c r="M948"/>
      <c r="N948"/>
      <c r="O948"/>
      <c r="P948"/>
      <c r="Q948"/>
      <c r="R948"/>
      <c r="S948"/>
    </row>
    <row r="949" spans="13:19" x14ac:dyDescent="0.5">
      <c r="M949"/>
      <c r="N949"/>
      <c r="O949"/>
      <c r="P949"/>
      <c r="Q949"/>
      <c r="R949"/>
      <c r="S949"/>
    </row>
    <row r="950" spans="13:19" x14ac:dyDescent="0.5">
      <c r="M950"/>
      <c r="N950"/>
      <c r="O950"/>
      <c r="P950"/>
      <c r="Q950"/>
      <c r="R950"/>
      <c r="S950"/>
    </row>
    <row r="951" spans="13:19" x14ac:dyDescent="0.5">
      <c r="M951"/>
      <c r="N951"/>
      <c r="O951"/>
      <c r="P951"/>
      <c r="Q951"/>
      <c r="R951"/>
      <c r="S951"/>
    </row>
    <row r="952" spans="13:19" x14ac:dyDescent="0.5">
      <c r="M952"/>
      <c r="N952"/>
      <c r="O952"/>
      <c r="P952"/>
      <c r="Q952"/>
      <c r="R952"/>
      <c r="S952"/>
    </row>
    <row r="953" spans="13:19" x14ac:dyDescent="0.5">
      <c r="M953"/>
      <c r="N953"/>
      <c r="O953"/>
      <c r="P953"/>
      <c r="Q953"/>
      <c r="R953"/>
      <c r="S953"/>
    </row>
    <row r="954" spans="13:19" x14ac:dyDescent="0.5">
      <c r="M954"/>
      <c r="N954"/>
      <c r="O954"/>
      <c r="P954"/>
      <c r="Q954"/>
      <c r="R954"/>
      <c r="S954"/>
    </row>
    <row r="955" spans="13:19" x14ac:dyDescent="0.5">
      <c r="M955"/>
      <c r="N955"/>
      <c r="O955"/>
      <c r="P955"/>
      <c r="Q955"/>
      <c r="R955"/>
      <c r="S955"/>
    </row>
    <row r="956" spans="13:19" x14ac:dyDescent="0.5">
      <c r="M956"/>
      <c r="N956"/>
      <c r="O956"/>
      <c r="P956"/>
      <c r="Q956"/>
      <c r="R956"/>
      <c r="S956"/>
    </row>
    <row r="957" spans="13:19" x14ac:dyDescent="0.5">
      <c r="M957"/>
      <c r="N957"/>
      <c r="O957"/>
      <c r="P957"/>
      <c r="Q957"/>
      <c r="R957"/>
      <c r="S957"/>
    </row>
    <row r="958" spans="13:19" x14ac:dyDescent="0.5">
      <c r="M958"/>
      <c r="N958"/>
      <c r="O958"/>
      <c r="P958"/>
      <c r="Q958"/>
      <c r="R958"/>
      <c r="S958"/>
    </row>
    <row r="959" spans="13:19" x14ac:dyDescent="0.5">
      <c r="M959"/>
      <c r="N959"/>
      <c r="O959"/>
      <c r="P959"/>
      <c r="Q959"/>
      <c r="R959"/>
      <c r="S959"/>
    </row>
    <row r="960" spans="13:19" x14ac:dyDescent="0.5">
      <c r="M960"/>
      <c r="N960"/>
      <c r="O960"/>
      <c r="P960"/>
      <c r="Q960"/>
      <c r="R960"/>
      <c r="S960"/>
    </row>
    <row r="961" spans="13:19" x14ac:dyDescent="0.5">
      <c r="M961"/>
      <c r="N961"/>
      <c r="O961"/>
      <c r="P961"/>
      <c r="Q961"/>
      <c r="R961"/>
      <c r="S961"/>
    </row>
    <row r="962" spans="13:19" x14ac:dyDescent="0.5">
      <c r="M962"/>
      <c r="N962"/>
      <c r="O962"/>
      <c r="P962"/>
      <c r="Q962"/>
      <c r="R962"/>
      <c r="S962"/>
    </row>
    <row r="963" spans="13:19" x14ac:dyDescent="0.5">
      <c r="M963"/>
      <c r="N963"/>
      <c r="O963"/>
      <c r="P963"/>
      <c r="Q963"/>
      <c r="R963"/>
      <c r="S963"/>
    </row>
    <row r="964" spans="13:19" x14ac:dyDescent="0.5">
      <c r="M964"/>
      <c r="N964"/>
      <c r="O964"/>
      <c r="P964"/>
      <c r="Q964"/>
      <c r="R964"/>
      <c r="S964"/>
    </row>
    <row r="965" spans="13:19" x14ac:dyDescent="0.5">
      <c r="M965"/>
      <c r="N965"/>
      <c r="O965"/>
      <c r="P965"/>
      <c r="Q965"/>
      <c r="R965"/>
      <c r="S965"/>
    </row>
    <row r="966" spans="13:19" x14ac:dyDescent="0.5">
      <c r="M966"/>
      <c r="N966"/>
      <c r="O966"/>
      <c r="P966"/>
      <c r="Q966"/>
      <c r="R966"/>
      <c r="S966"/>
    </row>
    <row r="967" spans="13:19" x14ac:dyDescent="0.5">
      <c r="M967"/>
      <c r="N967"/>
      <c r="O967"/>
      <c r="P967"/>
      <c r="Q967"/>
      <c r="R967"/>
      <c r="S967"/>
    </row>
    <row r="968" spans="13:19" x14ac:dyDescent="0.5">
      <c r="M968"/>
      <c r="N968"/>
      <c r="O968"/>
      <c r="P968"/>
      <c r="Q968"/>
      <c r="R968"/>
      <c r="S968"/>
    </row>
    <row r="969" spans="13:19" x14ac:dyDescent="0.5">
      <c r="M969"/>
      <c r="N969"/>
      <c r="O969"/>
      <c r="P969"/>
      <c r="Q969"/>
      <c r="R969"/>
      <c r="S969"/>
    </row>
    <row r="970" spans="13:19" x14ac:dyDescent="0.5">
      <c r="M970"/>
      <c r="N970"/>
      <c r="O970"/>
      <c r="P970"/>
      <c r="Q970"/>
      <c r="R970"/>
      <c r="S970"/>
    </row>
    <row r="971" spans="13:19" x14ac:dyDescent="0.5">
      <c r="M971"/>
      <c r="N971"/>
      <c r="O971"/>
      <c r="P971"/>
      <c r="Q971"/>
      <c r="R971"/>
      <c r="S971"/>
    </row>
    <row r="972" spans="13:19" x14ac:dyDescent="0.5">
      <c r="M972"/>
      <c r="N972"/>
      <c r="O972"/>
      <c r="P972"/>
      <c r="Q972"/>
      <c r="R972"/>
      <c r="S972"/>
    </row>
    <row r="973" spans="13:19" x14ac:dyDescent="0.5">
      <c r="M973"/>
      <c r="N973"/>
      <c r="O973"/>
      <c r="P973"/>
      <c r="Q973"/>
      <c r="R973"/>
      <c r="S973"/>
    </row>
    <row r="974" spans="13:19" x14ac:dyDescent="0.5">
      <c r="M974"/>
      <c r="N974"/>
      <c r="O974"/>
      <c r="P974"/>
      <c r="Q974"/>
      <c r="R974"/>
      <c r="S974"/>
    </row>
    <row r="975" spans="13:19" x14ac:dyDescent="0.5">
      <c r="M975"/>
      <c r="N975"/>
      <c r="O975"/>
      <c r="P975"/>
      <c r="Q975"/>
      <c r="R975"/>
      <c r="S975"/>
    </row>
    <row r="976" spans="13:19" x14ac:dyDescent="0.5">
      <c r="M976"/>
      <c r="N976"/>
      <c r="O976"/>
      <c r="P976"/>
      <c r="Q976"/>
      <c r="R976"/>
      <c r="S976"/>
    </row>
    <row r="977" spans="13:19" x14ac:dyDescent="0.5">
      <c r="M977"/>
      <c r="N977"/>
      <c r="O977"/>
      <c r="P977"/>
      <c r="Q977"/>
      <c r="R977"/>
      <c r="S977"/>
    </row>
    <row r="978" spans="13:19" x14ac:dyDescent="0.5">
      <c r="M978"/>
      <c r="N978"/>
      <c r="O978"/>
      <c r="P978"/>
      <c r="Q978"/>
      <c r="R978"/>
      <c r="S978"/>
    </row>
    <row r="979" spans="13:19" x14ac:dyDescent="0.5">
      <c r="M979"/>
      <c r="N979"/>
      <c r="O979"/>
      <c r="P979"/>
      <c r="Q979"/>
      <c r="R979"/>
      <c r="S979"/>
    </row>
    <row r="980" spans="13:19" x14ac:dyDescent="0.5">
      <c r="M980"/>
      <c r="N980"/>
      <c r="O980"/>
      <c r="P980"/>
      <c r="Q980"/>
      <c r="R980"/>
      <c r="S980"/>
    </row>
    <row r="981" spans="13:19" x14ac:dyDescent="0.5">
      <c r="M981"/>
      <c r="N981"/>
      <c r="O981"/>
      <c r="P981"/>
      <c r="Q981"/>
      <c r="R981"/>
      <c r="S981"/>
    </row>
    <row r="982" spans="13:19" x14ac:dyDescent="0.5">
      <c r="M982"/>
      <c r="N982"/>
      <c r="O982"/>
      <c r="P982"/>
      <c r="Q982"/>
      <c r="R982"/>
      <c r="S982"/>
    </row>
    <row r="983" spans="13:19" x14ac:dyDescent="0.5">
      <c r="M983"/>
      <c r="N983"/>
      <c r="O983"/>
      <c r="P983"/>
      <c r="Q983"/>
      <c r="R983"/>
      <c r="S983"/>
    </row>
    <row r="984" spans="13:19" x14ac:dyDescent="0.5">
      <c r="M984"/>
      <c r="N984"/>
      <c r="O984"/>
      <c r="P984"/>
      <c r="Q984"/>
      <c r="R984"/>
      <c r="S984"/>
    </row>
    <row r="985" spans="13:19" x14ac:dyDescent="0.5">
      <c r="M985"/>
      <c r="N985"/>
      <c r="O985"/>
      <c r="P985"/>
      <c r="Q985"/>
      <c r="R985"/>
      <c r="S985"/>
    </row>
    <row r="986" spans="13:19" x14ac:dyDescent="0.5">
      <c r="M986"/>
      <c r="N986"/>
      <c r="O986"/>
      <c r="P986"/>
      <c r="Q986"/>
      <c r="R986"/>
      <c r="S986"/>
    </row>
    <row r="987" spans="13:19" x14ac:dyDescent="0.5">
      <c r="M987"/>
      <c r="N987"/>
      <c r="O987"/>
      <c r="P987"/>
      <c r="Q987"/>
      <c r="R987"/>
      <c r="S987"/>
    </row>
    <row r="988" spans="13:19" x14ac:dyDescent="0.5">
      <c r="M988"/>
      <c r="N988"/>
      <c r="O988"/>
      <c r="P988"/>
      <c r="Q988"/>
      <c r="R988"/>
      <c r="S988"/>
    </row>
    <row r="989" spans="13:19" x14ac:dyDescent="0.5">
      <c r="M989"/>
      <c r="N989"/>
      <c r="O989"/>
      <c r="P989"/>
      <c r="Q989"/>
      <c r="R989"/>
      <c r="S989"/>
    </row>
    <row r="990" spans="13:19" x14ac:dyDescent="0.5">
      <c r="M990"/>
      <c r="N990"/>
      <c r="O990"/>
      <c r="P990"/>
      <c r="Q990"/>
      <c r="R990"/>
      <c r="S990"/>
    </row>
    <row r="991" spans="13:19" x14ac:dyDescent="0.5">
      <c r="M991"/>
      <c r="N991"/>
      <c r="O991"/>
      <c r="P991"/>
      <c r="Q991"/>
      <c r="R991"/>
      <c r="S991"/>
    </row>
    <row r="992" spans="13:19" x14ac:dyDescent="0.5">
      <c r="M992"/>
      <c r="N992"/>
      <c r="O992"/>
      <c r="P992"/>
      <c r="Q992"/>
      <c r="R992"/>
      <c r="S992"/>
    </row>
    <row r="993" spans="13:19" x14ac:dyDescent="0.5">
      <c r="M993"/>
      <c r="N993"/>
      <c r="O993"/>
      <c r="P993"/>
      <c r="Q993"/>
      <c r="R993"/>
      <c r="S993"/>
    </row>
    <row r="994" spans="13:19" x14ac:dyDescent="0.5">
      <c r="M994"/>
      <c r="N994"/>
      <c r="O994"/>
      <c r="P994"/>
      <c r="Q994"/>
      <c r="R994"/>
      <c r="S994"/>
    </row>
    <row r="995" spans="13:19" x14ac:dyDescent="0.5">
      <c r="M995"/>
      <c r="N995"/>
      <c r="O995"/>
      <c r="P995"/>
      <c r="Q995"/>
      <c r="R995"/>
      <c r="S995"/>
    </row>
    <row r="996" spans="13:19" x14ac:dyDescent="0.5">
      <c r="M996"/>
      <c r="N996"/>
      <c r="O996"/>
      <c r="P996"/>
      <c r="Q996"/>
      <c r="R996"/>
      <c r="S996"/>
    </row>
    <row r="997" spans="13:19" x14ac:dyDescent="0.5">
      <c r="M997"/>
      <c r="N997"/>
      <c r="O997"/>
      <c r="P997"/>
      <c r="Q997"/>
      <c r="R997"/>
      <c r="S997"/>
    </row>
    <row r="998" spans="13:19" x14ac:dyDescent="0.5">
      <c r="M998"/>
      <c r="N998"/>
      <c r="O998"/>
      <c r="P998"/>
      <c r="Q998"/>
      <c r="R998"/>
      <c r="S998"/>
    </row>
    <row r="999" spans="13:19" x14ac:dyDescent="0.5">
      <c r="M999"/>
      <c r="N999"/>
      <c r="O999"/>
      <c r="P999"/>
      <c r="Q999"/>
      <c r="R999"/>
      <c r="S999"/>
    </row>
    <row r="1000" spans="13:19" x14ac:dyDescent="0.5">
      <c r="M1000"/>
      <c r="N1000"/>
      <c r="O1000"/>
      <c r="P1000"/>
      <c r="Q1000"/>
      <c r="R1000"/>
      <c r="S1000"/>
    </row>
    <row r="1001" spans="13:19" x14ac:dyDescent="0.5">
      <c r="M1001"/>
      <c r="N1001"/>
      <c r="O1001"/>
      <c r="P1001"/>
      <c r="Q1001"/>
      <c r="R1001"/>
      <c r="S1001"/>
    </row>
    <row r="1002" spans="13:19" x14ac:dyDescent="0.5">
      <c r="M1002"/>
      <c r="N1002"/>
      <c r="O1002"/>
      <c r="P1002"/>
      <c r="Q1002"/>
      <c r="R1002"/>
      <c r="S1002"/>
    </row>
    <row r="1003" spans="13:19" x14ac:dyDescent="0.5">
      <c r="M1003"/>
      <c r="N1003"/>
      <c r="O1003"/>
      <c r="P1003"/>
      <c r="Q1003"/>
      <c r="R1003"/>
      <c r="S1003"/>
    </row>
    <row r="1004" spans="13:19" x14ac:dyDescent="0.5">
      <c r="M1004"/>
      <c r="N1004"/>
      <c r="O1004"/>
      <c r="P1004"/>
      <c r="Q1004"/>
      <c r="R1004"/>
      <c r="S1004"/>
    </row>
    <row r="1005" spans="13:19" x14ac:dyDescent="0.5">
      <c r="M1005"/>
      <c r="N1005"/>
      <c r="O1005"/>
      <c r="P1005"/>
      <c r="Q1005"/>
      <c r="R1005"/>
      <c r="S1005"/>
    </row>
    <row r="1006" spans="13:19" x14ac:dyDescent="0.5">
      <c r="M1006"/>
      <c r="N1006"/>
      <c r="O1006"/>
      <c r="P1006"/>
      <c r="Q1006"/>
      <c r="R1006"/>
      <c r="S1006"/>
    </row>
    <row r="1007" spans="13:19" x14ac:dyDescent="0.5">
      <c r="M1007"/>
      <c r="N1007"/>
      <c r="O1007"/>
      <c r="P1007"/>
      <c r="Q1007"/>
      <c r="R1007"/>
      <c r="S1007"/>
    </row>
    <row r="1008" spans="13:19" x14ac:dyDescent="0.5">
      <c r="M1008"/>
      <c r="N1008"/>
      <c r="O1008"/>
      <c r="P1008"/>
      <c r="Q1008"/>
      <c r="R1008"/>
      <c r="S1008"/>
    </row>
    <row r="1009" spans="13:19" x14ac:dyDescent="0.5">
      <c r="M1009"/>
      <c r="N1009"/>
      <c r="O1009"/>
      <c r="P1009"/>
      <c r="Q1009"/>
      <c r="R1009"/>
      <c r="S1009"/>
    </row>
    <row r="1010" spans="13:19" x14ac:dyDescent="0.5">
      <c r="M1010"/>
      <c r="N1010"/>
      <c r="O1010"/>
      <c r="P1010"/>
      <c r="Q1010"/>
      <c r="R1010"/>
      <c r="S1010"/>
    </row>
    <row r="1011" spans="13:19" x14ac:dyDescent="0.5">
      <c r="M1011"/>
      <c r="N1011"/>
      <c r="O1011"/>
      <c r="P1011"/>
      <c r="Q1011"/>
      <c r="R1011"/>
      <c r="S1011"/>
    </row>
    <row r="1012" spans="13:19" x14ac:dyDescent="0.5">
      <c r="M1012"/>
      <c r="N1012"/>
      <c r="O1012"/>
      <c r="P1012"/>
      <c r="Q1012"/>
      <c r="R1012"/>
      <c r="S1012"/>
    </row>
    <row r="1013" spans="13:19" x14ac:dyDescent="0.5">
      <c r="M1013"/>
      <c r="N1013"/>
      <c r="O1013"/>
      <c r="P1013"/>
      <c r="Q1013"/>
      <c r="R1013"/>
      <c r="S1013"/>
    </row>
    <row r="1014" spans="13:19" x14ac:dyDescent="0.5">
      <c r="M1014"/>
      <c r="N1014"/>
      <c r="O1014"/>
      <c r="P1014"/>
      <c r="Q1014"/>
      <c r="R1014"/>
      <c r="S1014"/>
    </row>
    <row r="1015" spans="13:19" x14ac:dyDescent="0.5">
      <c r="M1015"/>
      <c r="N1015"/>
      <c r="O1015"/>
      <c r="P1015"/>
      <c r="Q1015"/>
      <c r="R1015"/>
      <c r="S1015"/>
    </row>
    <row r="1016" spans="13:19" x14ac:dyDescent="0.5">
      <c r="M1016"/>
      <c r="N1016"/>
      <c r="O1016"/>
      <c r="P1016"/>
      <c r="Q1016"/>
      <c r="R1016"/>
      <c r="S1016"/>
    </row>
    <row r="1017" spans="13:19" x14ac:dyDescent="0.5">
      <c r="M1017"/>
      <c r="N1017"/>
      <c r="O1017"/>
      <c r="P1017"/>
      <c r="Q1017"/>
      <c r="R1017"/>
      <c r="S1017"/>
    </row>
    <row r="1018" spans="13:19" x14ac:dyDescent="0.5">
      <c r="M1018"/>
      <c r="N1018"/>
      <c r="O1018"/>
      <c r="P1018"/>
      <c r="Q1018"/>
      <c r="R1018"/>
      <c r="S1018"/>
    </row>
    <row r="1019" spans="13:19" x14ac:dyDescent="0.5">
      <c r="M1019"/>
      <c r="N1019"/>
      <c r="O1019"/>
      <c r="P1019"/>
      <c r="Q1019"/>
      <c r="R1019"/>
      <c r="S1019"/>
    </row>
    <row r="1020" spans="13:19" x14ac:dyDescent="0.5">
      <c r="M1020"/>
      <c r="N1020"/>
      <c r="O1020"/>
      <c r="P1020"/>
      <c r="Q1020"/>
      <c r="R1020"/>
      <c r="S1020"/>
    </row>
    <row r="1021" spans="13:19" x14ac:dyDescent="0.5">
      <c r="M1021"/>
      <c r="N1021"/>
      <c r="O1021"/>
      <c r="P1021"/>
      <c r="Q1021"/>
      <c r="R1021"/>
      <c r="S1021"/>
    </row>
    <row r="1022" spans="13:19" x14ac:dyDescent="0.5">
      <c r="M1022"/>
      <c r="N1022"/>
      <c r="O1022"/>
      <c r="P1022"/>
      <c r="Q1022"/>
      <c r="R1022"/>
      <c r="S1022"/>
    </row>
    <row r="1023" spans="13:19" x14ac:dyDescent="0.5">
      <c r="M1023"/>
      <c r="N1023"/>
      <c r="O1023"/>
      <c r="P1023"/>
      <c r="Q1023"/>
      <c r="R1023"/>
      <c r="S1023"/>
    </row>
    <row r="1024" spans="13:19" x14ac:dyDescent="0.5">
      <c r="M1024"/>
      <c r="N1024"/>
      <c r="O1024"/>
      <c r="P1024"/>
      <c r="Q1024"/>
      <c r="R1024"/>
      <c r="S1024"/>
    </row>
    <row r="1025" spans="13:19" x14ac:dyDescent="0.5">
      <c r="M1025"/>
      <c r="N1025"/>
      <c r="O1025"/>
      <c r="P1025"/>
      <c r="Q1025"/>
      <c r="R1025"/>
      <c r="S1025"/>
    </row>
    <row r="1026" spans="13:19" x14ac:dyDescent="0.5">
      <c r="M1026"/>
      <c r="N1026"/>
      <c r="O1026"/>
      <c r="P1026"/>
      <c r="Q1026"/>
      <c r="R1026"/>
      <c r="S1026"/>
    </row>
    <row r="1027" spans="13:19" x14ac:dyDescent="0.5">
      <c r="M1027"/>
      <c r="N1027"/>
      <c r="O1027"/>
      <c r="P1027"/>
      <c r="Q1027"/>
      <c r="R1027"/>
      <c r="S1027"/>
    </row>
    <row r="1028" spans="13:19" x14ac:dyDescent="0.5">
      <c r="M1028"/>
      <c r="N1028"/>
      <c r="O1028"/>
      <c r="P1028"/>
      <c r="Q1028"/>
      <c r="R1028"/>
      <c r="S1028"/>
    </row>
    <row r="1029" spans="13:19" x14ac:dyDescent="0.5">
      <c r="M1029"/>
      <c r="N1029"/>
      <c r="O1029"/>
      <c r="P1029"/>
      <c r="Q1029"/>
      <c r="R1029"/>
      <c r="S1029"/>
    </row>
    <row r="1030" spans="13:19" x14ac:dyDescent="0.5">
      <c r="M1030"/>
      <c r="N1030"/>
      <c r="O1030"/>
      <c r="P1030"/>
      <c r="Q1030"/>
      <c r="R1030"/>
      <c r="S1030"/>
    </row>
    <row r="1031" spans="13:19" x14ac:dyDescent="0.5">
      <c r="M1031"/>
      <c r="N1031"/>
      <c r="O1031"/>
      <c r="P1031"/>
      <c r="Q1031"/>
      <c r="R1031"/>
      <c r="S1031"/>
    </row>
    <row r="1032" spans="13:19" x14ac:dyDescent="0.5">
      <c r="M1032"/>
      <c r="N1032"/>
      <c r="O1032"/>
      <c r="P1032"/>
      <c r="Q1032"/>
      <c r="R1032"/>
      <c r="S1032"/>
    </row>
    <row r="1033" spans="13:19" x14ac:dyDescent="0.5">
      <c r="M1033"/>
      <c r="N1033"/>
      <c r="O1033"/>
      <c r="P1033"/>
      <c r="Q1033"/>
      <c r="R1033"/>
      <c r="S1033"/>
    </row>
    <row r="1034" spans="13:19" x14ac:dyDescent="0.5">
      <c r="M1034"/>
      <c r="N1034"/>
      <c r="O1034"/>
      <c r="P1034"/>
      <c r="Q1034"/>
      <c r="R1034"/>
      <c r="S1034"/>
    </row>
    <row r="1035" spans="13:19" x14ac:dyDescent="0.5">
      <c r="M1035"/>
      <c r="N1035"/>
      <c r="O1035"/>
      <c r="P1035"/>
      <c r="Q1035"/>
      <c r="R1035"/>
      <c r="S1035"/>
    </row>
    <row r="1036" spans="13:19" x14ac:dyDescent="0.5">
      <c r="M1036"/>
      <c r="N1036"/>
      <c r="O1036"/>
      <c r="P1036"/>
      <c r="Q1036"/>
      <c r="R1036"/>
      <c r="S1036"/>
    </row>
    <row r="1037" spans="13:19" x14ac:dyDescent="0.5">
      <c r="M1037"/>
      <c r="N1037"/>
      <c r="O1037"/>
      <c r="P1037"/>
      <c r="Q1037"/>
      <c r="R1037"/>
      <c r="S1037"/>
    </row>
    <row r="1038" spans="13:19" x14ac:dyDescent="0.5">
      <c r="M1038"/>
      <c r="N1038"/>
      <c r="O1038"/>
      <c r="P1038"/>
      <c r="Q1038"/>
      <c r="R1038"/>
      <c r="S1038"/>
    </row>
    <row r="1039" spans="13:19" x14ac:dyDescent="0.5">
      <c r="M1039"/>
      <c r="N1039"/>
      <c r="O1039"/>
      <c r="P1039"/>
      <c r="Q1039"/>
      <c r="R1039"/>
      <c r="S1039"/>
    </row>
    <row r="1040" spans="13:19" x14ac:dyDescent="0.5">
      <c r="M1040"/>
      <c r="N1040"/>
      <c r="O1040"/>
      <c r="P1040"/>
      <c r="Q1040"/>
      <c r="R1040"/>
      <c r="S1040"/>
    </row>
    <row r="1041" spans="13:19" x14ac:dyDescent="0.5">
      <c r="M1041"/>
      <c r="N1041"/>
      <c r="O1041"/>
      <c r="P1041"/>
      <c r="Q1041"/>
      <c r="R1041"/>
      <c r="S1041"/>
    </row>
    <row r="1042" spans="13:19" x14ac:dyDescent="0.5">
      <c r="M1042"/>
      <c r="N1042"/>
      <c r="O1042"/>
      <c r="P1042"/>
      <c r="Q1042"/>
      <c r="R1042"/>
      <c r="S1042"/>
    </row>
    <row r="1043" spans="13:19" x14ac:dyDescent="0.5">
      <c r="M1043"/>
      <c r="N1043"/>
      <c r="O1043"/>
      <c r="P1043"/>
      <c r="Q1043"/>
      <c r="R1043"/>
      <c r="S1043"/>
    </row>
    <row r="1044" spans="13:19" x14ac:dyDescent="0.5">
      <c r="M1044"/>
      <c r="N1044"/>
      <c r="O1044"/>
      <c r="P1044"/>
      <c r="Q1044"/>
      <c r="R1044"/>
      <c r="S1044"/>
    </row>
    <row r="1045" spans="13:19" x14ac:dyDescent="0.5">
      <c r="M1045"/>
      <c r="N1045"/>
      <c r="O1045"/>
      <c r="P1045"/>
      <c r="Q1045"/>
      <c r="R1045"/>
      <c r="S1045"/>
    </row>
    <row r="1046" spans="13:19" x14ac:dyDescent="0.5">
      <c r="M1046"/>
      <c r="N1046"/>
      <c r="O1046"/>
      <c r="P1046"/>
      <c r="Q1046"/>
      <c r="R1046"/>
      <c r="S1046"/>
    </row>
    <row r="1047" spans="13:19" x14ac:dyDescent="0.5">
      <c r="M1047"/>
      <c r="N1047"/>
      <c r="O1047"/>
      <c r="P1047"/>
      <c r="Q1047"/>
      <c r="R1047"/>
      <c r="S1047"/>
    </row>
    <row r="1048" spans="13:19" x14ac:dyDescent="0.5">
      <c r="M1048"/>
      <c r="N1048"/>
      <c r="O1048"/>
      <c r="P1048"/>
      <c r="Q1048"/>
      <c r="R1048"/>
      <c r="S1048"/>
    </row>
    <row r="1049" spans="13:19" x14ac:dyDescent="0.5">
      <c r="M1049"/>
      <c r="N1049"/>
      <c r="O1049"/>
      <c r="P1049"/>
      <c r="Q1049"/>
      <c r="R1049"/>
      <c r="S1049"/>
    </row>
    <row r="1050" spans="13:19" x14ac:dyDescent="0.5">
      <c r="M1050"/>
      <c r="N1050"/>
      <c r="O1050"/>
      <c r="P1050"/>
      <c r="Q1050"/>
      <c r="R1050"/>
      <c r="S1050"/>
    </row>
    <row r="1051" spans="13:19" x14ac:dyDescent="0.5">
      <c r="M1051"/>
      <c r="N1051"/>
      <c r="O1051"/>
      <c r="P1051"/>
      <c r="Q1051"/>
      <c r="R1051"/>
      <c r="S1051"/>
    </row>
    <row r="1052" spans="13:19" x14ac:dyDescent="0.5">
      <c r="M1052"/>
      <c r="N1052"/>
      <c r="O1052"/>
      <c r="P1052"/>
      <c r="Q1052"/>
      <c r="R1052"/>
      <c r="S1052"/>
    </row>
    <row r="1053" spans="13:19" x14ac:dyDescent="0.5">
      <c r="M1053"/>
      <c r="N1053"/>
      <c r="O1053"/>
      <c r="P1053"/>
      <c r="Q1053"/>
      <c r="R1053"/>
      <c r="S1053"/>
    </row>
    <row r="1054" spans="13:19" x14ac:dyDescent="0.5">
      <c r="M1054"/>
      <c r="N1054"/>
      <c r="O1054"/>
      <c r="P1054"/>
      <c r="Q1054"/>
      <c r="R1054"/>
      <c r="S1054"/>
    </row>
    <row r="1055" spans="13:19" x14ac:dyDescent="0.5">
      <c r="M1055"/>
      <c r="N1055"/>
      <c r="O1055"/>
      <c r="P1055"/>
      <c r="Q1055"/>
      <c r="R1055"/>
      <c r="S1055"/>
    </row>
    <row r="1056" spans="13:19" x14ac:dyDescent="0.5">
      <c r="M1056"/>
      <c r="N1056"/>
      <c r="O1056"/>
      <c r="P1056"/>
      <c r="Q1056"/>
      <c r="R1056"/>
      <c r="S1056"/>
    </row>
    <row r="1057" spans="13:19" x14ac:dyDescent="0.5">
      <c r="M1057"/>
      <c r="N1057"/>
      <c r="O1057"/>
      <c r="P1057"/>
      <c r="Q1057"/>
      <c r="R1057"/>
      <c r="S1057"/>
    </row>
    <row r="1058" spans="13:19" x14ac:dyDescent="0.5">
      <c r="M1058"/>
      <c r="N1058"/>
      <c r="O1058"/>
      <c r="P1058"/>
      <c r="Q1058"/>
      <c r="R1058"/>
      <c r="S1058"/>
    </row>
    <row r="1059" spans="13:19" x14ac:dyDescent="0.5">
      <c r="M1059"/>
      <c r="N1059"/>
      <c r="O1059"/>
      <c r="P1059"/>
      <c r="Q1059"/>
      <c r="R1059"/>
      <c r="S1059"/>
    </row>
    <row r="1060" spans="13:19" x14ac:dyDescent="0.5">
      <c r="M1060"/>
      <c r="N1060"/>
      <c r="O1060"/>
      <c r="P1060"/>
      <c r="Q1060"/>
      <c r="R1060"/>
      <c r="S1060"/>
    </row>
    <row r="1061" spans="13:19" x14ac:dyDescent="0.5">
      <c r="M1061"/>
      <c r="N1061"/>
      <c r="O1061"/>
      <c r="P1061"/>
      <c r="Q1061"/>
      <c r="R1061"/>
      <c r="S1061"/>
    </row>
    <row r="1062" spans="13:19" x14ac:dyDescent="0.5">
      <c r="M1062"/>
      <c r="N1062"/>
      <c r="O1062"/>
      <c r="P1062"/>
      <c r="Q1062"/>
      <c r="R1062"/>
      <c r="S1062"/>
    </row>
    <row r="1063" spans="13:19" x14ac:dyDescent="0.5">
      <c r="M1063"/>
      <c r="N1063"/>
      <c r="O1063"/>
      <c r="P1063"/>
      <c r="Q1063"/>
      <c r="R1063"/>
      <c r="S1063"/>
    </row>
    <row r="1064" spans="13:19" x14ac:dyDescent="0.5">
      <c r="M1064"/>
      <c r="N1064"/>
      <c r="O1064"/>
      <c r="P1064"/>
      <c r="Q1064"/>
      <c r="R1064"/>
      <c r="S1064"/>
    </row>
    <row r="1065" spans="13:19" x14ac:dyDescent="0.5">
      <c r="M1065"/>
      <c r="N1065"/>
      <c r="O1065"/>
      <c r="P1065"/>
      <c r="Q1065"/>
      <c r="R1065"/>
      <c r="S1065"/>
    </row>
    <row r="1066" spans="13:19" x14ac:dyDescent="0.5">
      <c r="M1066"/>
      <c r="N1066"/>
      <c r="O1066"/>
      <c r="P1066"/>
      <c r="Q1066"/>
      <c r="R1066"/>
      <c r="S1066"/>
    </row>
    <row r="1067" spans="13:19" x14ac:dyDescent="0.5">
      <c r="M1067"/>
      <c r="N1067"/>
      <c r="O1067"/>
      <c r="P1067"/>
      <c r="Q1067"/>
      <c r="R1067"/>
      <c r="S1067"/>
    </row>
    <row r="1068" spans="13:19" x14ac:dyDescent="0.5">
      <c r="M1068"/>
      <c r="N1068"/>
      <c r="O1068"/>
      <c r="P1068"/>
      <c r="Q1068"/>
      <c r="R1068"/>
      <c r="S1068"/>
    </row>
    <row r="1069" spans="13:19" x14ac:dyDescent="0.5">
      <c r="M1069"/>
      <c r="N1069"/>
      <c r="O1069"/>
      <c r="P1069"/>
      <c r="Q1069"/>
      <c r="R1069"/>
      <c r="S1069"/>
    </row>
    <row r="1070" spans="13:19" x14ac:dyDescent="0.5">
      <c r="M1070"/>
      <c r="N1070"/>
      <c r="O1070"/>
      <c r="P1070"/>
      <c r="Q1070"/>
      <c r="R1070"/>
      <c r="S1070"/>
    </row>
    <row r="1071" spans="13:19" x14ac:dyDescent="0.5">
      <c r="M1071"/>
      <c r="N1071"/>
      <c r="O1071"/>
      <c r="P1071"/>
      <c r="Q1071"/>
      <c r="R1071"/>
      <c r="S1071"/>
    </row>
    <row r="1072" spans="13:19" x14ac:dyDescent="0.5">
      <c r="M1072"/>
      <c r="N1072"/>
      <c r="O1072"/>
      <c r="P1072"/>
      <c r="Q1072"/>
      <c r="R1072"/>
      <c r="S1072"/>
    </row>
    <row r="1073" spans="13:19" x14ac:dyDescent="0.5">
      <c r="M1073"/>
      <c r="N1073"/>
      <c r="O1073"/>
      <c r="P1073"/>
      <c r="Q1073"/>
      <c r="R1073"/>
      <c r="S1073"/>
    </row>
    <row r="1074" spans="13:19" x14ac:dyDescent="0.5">
      <c r="M1074"/>
      <c r="N1074"/>
      <c r="O1074"/>
      <c r="P1074"/>
      <c r="Q1074"/>
      <c r="R1074"/>
      <c r="S1074"/>
    </row>
    <row r="1075" spans="13:19" x14ac:dyDescent="0.5">
      <c r="M1075"/>
      <c r="N1075"/>
      <c r="O1075"/>
      <c r="P1075"/>
      <c r="Q1075"/>
      <c r="R1075"/>
      <c r="S1075"/>
    </row>
    <row r="1076" spans="13:19" x14ac:dyDescent="0.5">
      <c r="M1076"/>
      <c r="N1076"/>
      <c r="O1076"/>
      <c r="P1076"/>
      <c r="Q1076"/>
      <c r="R1076"/>
      <c r="S1076"/>
    </row>
    <row r="1077" spans="13:19" x14ac:dyDescent="0.5">
      <c r="M1077"/>
      <c r="N1077"/>
      <c r="O1077"/>
      <c r="P1077"/>
      <c r="Q1077"/>
      <c r="R1077"/>
      <c r="S1077"/>
    </row>
    <row r="1078" spans="13:19" x14ac:dyDescent="0.5">
      <c r="M1078"/>
      <c r="N1078"/>
      <c r="O1078"/>
      <c r="P1078"/>
      <c r="Q1078"/>
      <c r="R1078"/>
      <c r="S1078"/>
    </row>
    <row r="1079" spans="13:19" x14ac:dyDescent="0.5">
      <c r="M1079"/>
      <c r="N1079"/>
      <c r="O1079"/>
      <c r="P1079"/>
      <c r="Q1079"/>
      <c r="R1079"/>
      <c r="S1079"/>
    </row>
    <row r="1080" spans="13:19" x14ac:dyDescent="0.5">
      <c r="M1080"/>
      <c r="N1080"/>
      <c r="O1080"/>
      <c r="P1080"/>
      <c r="Q1080"/>
      <c r="R1080"/>
      <c r="S1080"/>
    </row>
    <row r="1081" spans="13:19" x14ac:dyDescent="0.5">
      <c r="M1081"/>
      <c r="N1081"/>
      <c r="O1081"/>
      <c r="P1081"/>
      <c r="Q1081"/>
      <c r="R1081"/>
      <c r="S1081"/>
    </row>
    <row r="1082" spans="13:19" x14ac:dyDescent="0.5">
      <c r="M1082"/>
      <c r="N1082"/>
      <c r="O1082"/>
      <c r="P1082"/>
      <c r="Q1082"/>
      <c r="R1082"/>
      <c r="S1082"/>
    </row>
    <row r="1083" spans="13:19" x14ac:dyDescent="0.5">
      <c r="M1083"/>
      <c r="N1083"/>
      <c r="O1083"/>
      <c r="P1083"/>
      <c r="Q1083"/>
      <c r="R1083"/>
      <c r="S1083"/>
    </row>
    <row r="1084" spans="13:19" x14ac:dyDescent="0.5">
      <c r="M1084"/>
      <c r="N1084"/>
      <c r="O1084"/>
      <c r="P1084"/>
      <c r="Q1084"/>
      <c r="R1084"/>
      <c r="S1084"/>
    </row>
    <row r="1085" spans="13:19" x14ac:dyDescent="0.5">
      <c r="M1085"/>
      <c r="N1085"/>
      <c r="O1085"/>
      <c r="P1085"/>
      <c r="Q1085"/>
      <c r="R1085"/>
      <c r="S1085"/>
    </row>
    <row r="1086" spans="13:19" x14ac:dyDescent="0.5">
      <c r="M1086"/>
      <c r="N1086"/>
      <c r="O1086"/>
      <c r="P1086"/>
      <c r="Q1086"/>
      <c r="R1086"/>
      <c r="S1086"/>
    </row>
    <row r="1087" spans="13:19" x14ac:dyDescent="0.5">
      <c r="M1087"/>
      <c r="N1087"/>
      <c r="O1087"/>
      <c r="P1087"/>
      <c r="Q1087"/>
      <c r="R1087"/>
      <c r="S1087"/>
    </row>
    <row r="1088" spans="13:19" x14ac:dyDescent="0.5">
      <c r="M1088"/>
      <c r="N1088"/>
      <c r="O1088"/>
      <c r="P1088"/>
      <c r="Q1088"/>
      <c r="R1088"/>
      <c r="S1088"/>
    </row>
    <row r="1089" spans="13:19" x14ac:dyDescent="0.5">
      <c r="M1089"/>
      <c r="N1089"/>
      <c r="O1089"/>
      <c r="P1089"/>
      <c r="Q1089"/>
      <c r="R1089"/>
      <c r="S1089"/>
    </row>
    <row r="1090" spans="13:19" x14ac:dyDescent="0.5">
      <c r="M1090"/>
      <c r="N1090"/>
      <c r="O1090"/>
      <c r="P1090"/>
      <c r="Q1090"/>
      <c r="R1090"/>
      <c r="S1090"/>
    </row>
    <row r="1091" spans="13:19" x14ac:dyDescent="0.5">
      <c r="M1091"/>
      <c r="N1091"/>
      <c r="O1091"/>
      <c r="P1091"/>
      <c r="Q1091"/>
      <c r="R1091"/>
      <c r="S1091"/>
    </row>
    <row r="1092" spans="13:19" x14ac:dyDescent="0.5">
      <c r="M1092"/>
      <c r="N1092"/>
      <c r="O1092"/>
      <c r="P1092"/>
      <c r="Q1092"/>
      <c r="R1092"/>
      <c r="S1092"/>
    </row>
    <row r="1093" spans="13:19" x14ac:dyDescent="0.5">
      <c r="M1093"/>
      <c r="N1093"/>
      <c r="O1093"/>
      <c r="P1093"/>
      <c r="Q1093"/>
      <c r="R1093"/>
      <c r="S1093"/>
    </row>
    <row r="1094" spans="13:19" x14ac:dyDescent="0.5">
      <c r="M1094"/>
      <c r="N1094"/>
      <c r="O1094"/>
      <c r="P1094"/>
      <c r="Q1094"/>
      <c r="R1094"/>
      <c r="S1094"/>
    </row>
    <row r="1095" spans="13:19" x14ac:dyDescent="0.5">
      <c r="M1095"/>
      <c r="N1095"/>
      <c r="O1095"/>
      <c r="P1095"/>
      <c r="Q1095"/>
      <c r="R1095"/>
      <c r="S1095"/>
    </row>
    <row r="1096" spans="13:19" x14ac:dyDescent="0.5">
      <c r="M1096"/>
      <c r="N1096"/>
      <c r="O1096"/>
      <c r="P1096"/>
      <c r="Q1096"/>
      <c r="R1096"/>
      <c r="S1096"/>
    </row>
    <row r="1097" spans="13:19" x14ac:dyDescent="0.5">
      <c r="M1097"/>
      <c r="N1097"/>
      <c r="O1097"/>
      <c r="P1097"/>
      <c r="Q1097"/>
      <c r="R1097"/>
      <c r="S1097"/>
    </row>
    <row r="1098" spans="13:19" x14ac:dyDescent="0.5">
      <c r="M1098"/>
      <c r="N1098"/>
      <c r="O1098"/>
      <c r="P1098"/>
      <c r="Q1098"/>
      <c r="R1098"/>
      <c r="S1098"/>
    </row>
    <row r="1099" spans="13:19" x14ac:dyDescent="0.5">
      <c r="M1099"/>
      <c r="N1099"/>
      <c r="O1099"/>
      <c r="P1099"/>
      <c r="Q1099"/>
      <c r="R1099"/>
      <c r="S1099"/>
    </row>
    <row r="1100" spans="13:19" x14ac:dyDescent="0.5">
      <c r="M1100"/>
      <c r="N1100"/>
      <c r="O1100"/>
      <c r="P1100"/>
      <c r="Q1100"/>
      <c r="R1100"/>
      <c r="S1100"/>
    </row>
    <row r="1101" spans="13:19" x14ac:dyDescent="0.5">
      <c r="M1101"/>
      <c r="N1101"/>
      <c r="O1101"/>
      <c r="P1101"/>
      <c r="Q1101"/>
      <c r="R1101"/>
      <c r="S1101"/>
    </row>
    <row r="1102" spans="13:19" x14ac:dyDescent="0.5">
      <c r="M1102"/>
      <c r="N1102"/>
      <c r="O1102"/>
      <c r="P1102"/>
      <c r="Q1102"/>
      <c r="R1102"/>
      <c r="S1102"/>
    </row>
    <row r="1103" spans="13:19" x14ac:dyDescent="0.5">
      <c r="M1103"/>
      <c r="N1103"/>
      <c r="O1103"/>
      <c r="P1103"/>
      <c r="Q1103"/>
      <c r="R1103"/>
      <c r="S1103"/>
    </row>
    <row r="1104" spans="13:19" x14ac:dyDescent="0.5">
      <c r="M1104"/>
      <c r="N1104"/>
      <c r="O1104"/>
      <c r="P1104"/>
      <c r="Q1104"/>
      <c r="R1104"/>
      <c r="S1104"/>
    </row>
    <row r="1105" spans="13:19" x14ac:dyDescent="0.5">
      <c r="M1105"/>
      <c r="N1105"/>
      <c r="O1105"/>
      <c r="P1105"/>
      <c r="Q1105"/>
      <c r="R1105"/>
      <c r="S1105"/>
    </row>
    <row r="1106" spans="13:19" x14ac:dyDescent="0.5">
      <c r="M1106"/>
      <c r="N1106"/>
      <c r="O1106"/>
      <c r="P1106"/>
      <c r="Q1106"/>
      <c r="R1106"/>
      <c r="S1106"/>
    </row>
    <row r="1107" spans="13:19" x14ac:dyDescent="0.5">
      <c r="M1107"/>
      <c r="N1107"/>
      <c r="O1107"/>
      <c r="P1107"/>
      <c r="Q1107"/>
      <c r="R1107"/>
      <c r="S1107"/>
    </row>
    <row r="1108" spans="13:19" x14ac:dyDescent="0.5">
      <c r="M1108"/>
      <c r="N1108"/>
      <c r="O1108"/>
      <c r="P1108"/>
      <c r="Q1108"/>
      <c r="R1108"/>
      <c r="S1108"/>
    </row>
    <row r="1109" spans="13:19" x14ac:dyDescent="0.5">
      <c r="M1109"/>
      <c r="N1109"/>
      <c r="O1109"/>
      <c r="P1109"/>
      <c r="Q1109"/>
      <c r="R1109"/>
      <c r="S1109"/>
    </row>
    <row r="1110" spans="13:19" x14ac:dyDescent="0.5">
      <c r="M1110"/>
      <c r="N1110"/>
      <c r="O1110"/>
      <c r="P1110"/>
      <c r="Q1110"/>
      <c r="R1110"/>
      <c r="S1110"/>
    </row>
    <row r="1111" spans="13:19" x14ac:dyDescent="0.5">
      <c r="M1111"/>
      <c r="N1111"/>
      <c r="O1111"/>
      <c r="P1111"/>
      <c r="Q1111"/>
      <c r="R1111"/>
      <c r="S1111"/>
    </row>
    <row r="1112" spans="13:19" x14ac:dyDescent="0.5">
      <c r="M1112"/>
      <c r="N1112"/>
      <c r="O1112"/>
      <c r="P1112"/>
      <c r="Q1112"/>
      <c r="R1112"/>
      <c r="S1112"/>
    </row>
    <row r="1113" spans="13:19" x14ac:dyDescent="0.5">
      <c r="M1113"/>
      <c r="N1113"/>
      <c r="O1113"/>
      <c r="P1113"/>
      <c r="Q1113"/>
      <c r="R1113"/>
      <c r="S1113"/>
    </row>
    <row r="1114" spans="13:19" x14ac:dyDescent="0.5">
      <c r="M1114"/>
      <c r="N1114"/>
      <c r="O1114"/>
      <c r="P1114"/>
      <c r="Q1114"/>
      <c r="R1114"/>
      <c r="S1114"/>
    </row>
    <row r="1115" spans="13:19" x14ac:dyDescent="0.5">
      <c r="M1115"/>
      <c r="N1115"/>
      <c r="O1115"/>
      <c r="P1115"/>
      <c r="Q1115"/>
      <c r="R1115"/>
      <c r="S1115"/>
    </row>
    <row r="1116" spans="13:19" x14ac:dyDescent="0.5">
      <c r="M1116"/>
      <c r="N1116"/>
      <c r="O1116"/>
      <c r="P1116"/>
      <c r="Q1116"/>
      <c r="R1116"/>
      <c r="S1116"/>
    </row>
    <row r="1117" spans="13:19" x14ac:dyDescent="0.5">
      <c r="M1117"/>
      <c r="N1117"/>
      <c r="O1117"/>
      <c r="P1117"/>
      <c r="Q1117"/>
      <c r="R1117"/>
      <c r="S1117"/>
    </row>
    <row r="1118" spans="13:19" x14ac:dyDescent="0.5">
      <c r="M1118"/>
      <c r="N1118"/>
      <c r="O1118"/>
      <c r="P1118"/>
      <c r="Q1118"/>
      <c r="R1118"/>
      <c r="S1118"/>
    </row>
    <row r="1119" spans="13:19" x14ac:dyDescent="0.5">
      <c r="M1119"/>
      <c r="N1119"/>
      <c r="O1119"/>
      <c r="P1119"/>
      <c r="Q1119"/>
      <c r="R1119"/>
      <c r="S1119"/>
    </row>
    <row r="1120" spans="13:19" x14ac:dyDescent="0.5">
      <c r="M1120"/>
      <c r="N1120"/>
      <c r="O1120"/>
      <c r="P1120"/>
      <c r="Q1120"/>
      <c r="R1120"/>
      <c r="S1120"/>
    </row>
    <row r="1121" spans="13:19" x14ac:dyDescent="0.5">
      <c r="M1121"/>
      <c r="N1121"/>
      <c r="O1121"/>
      <c r="P1121"/>
      <c r="Q1121"/>
      <c r="R1121"/>
      <c r="S1121"/>
    </row>
    <row r="1122" spans="13:19" x14ac:dyDescent="0.5">
      <c r="M1122"/>
      <c r="N1122"/>
      <c r="O1122"/>
      <c r="P1122"/>
      <c r="Q1122"/>
      <c r="R1122"/>
      <c r="S1122"/>
    </row>
    <row r="1123" spans="13:19" x14ac:dyDescent="0.5">
      <c r="M1123"/>
      <c r="N1123"/>
      <c r="O1123"/>
      <c r="P1123"/>
      <c r="Q1123"/>
      <c r="R1123"/>
      <c r="S1123"/>
    </row>
    <row r="1124" spans="13:19" x14ac:dyDescent="0.5">
      <c r="M1124"/>
      <c r="N1124"/>
      <c r="O1124"/>
      <c r="P1124"/>
      <c r="Q1124"/>
      <c r="R1124"/>
      <c r="S1124"/>
    </row>
    <row r="1125" spans="13:19" x14ac:dyDescent="0.5">
      <c r="M1125"/>
      <c r="N1125"/>
      <c r="O1125"/>
      <c r="P1125"/>
      <c r="Q1125"/>
      <c r="R1125"/>
      <c r="S1125"/>
    </row>
    <row r="1126" spans="13:19" x14ac:dyDescent="0.5">
      <c r="M1126"/>
      <c r="N1126"/>
      <c r="O1126"/>
      <c r="P1126"/>
      <c r="Q1126"/>
      <c r="R1126"/>
      <c r="S1126"/>
    </row>
    <row r="1127" spans="13:19" x14ac:dyDescent="0.5">
      <c r="M1127"/>
      <c r="N1127"/>
      <c r="O1127"/>
      <c r="P1127"/>
      <c r="Q1127"/>
      <c r="R1127"/>
      <c r="S1127"/>
    </row>
    <row r="1128" spans="13:19" x14ac:dyDescent="0.5">
      <c r="M1128"/>
      <c r="N1128"/>
      <c r="O1128"/>
      <c r="P1128"/>
      <c r="Q1128"/>
      <c r="R1128"/>
      <c r="S1128"/>
    </row>
    <row r="1129" spans="13:19" x14ac:dyDescent="0.5">
      <c r="M1129"/>
      <c r="N1129"/>
      <c r="O1129"/>
      <c r="P1129"/>
      <c r="Q1129"/>
      <c r="R1129"/>
      <c r="S1129"/>
    </row>
    <row r="1130" spans="13:19" x14ac:dyDescent="0.5">
      <c r="M1130"/>
      <c r="N1130"/>
      <c r="O1130"/>
      <c r="P1130"/>
      <c r="Q1130"/>
      <c r="R1130"/>
      <c r="S1130"/>
    </row>
    <row r="1131" spans="13:19" x14ac:dyDescent="0.5">
      <c r="M1131"/>
      <c r="N1131"/>
      <c r="O1131"/>
      <c r="P1131"/>
      <c r="Q1131"/>
      <c r="R1131"/>
      <c r="S1131"/>
    </row>
    <row r="1132" spans="13:19" x14ac:dyDescent="0.5">
      <c r="M1132"/>
      <c r="N1132"/>
      <c r="O1132"/>
      <c r="P1132"/>
      <c r="Q1132"/>
      <c r="R1132"/>
      <c r="S1132"/>
    </row>
    <row r="1133" spans="13:19" x14ac:dyDescent="0.5">
      <c r="M1133"/>
      <c r="N1133"/>
      <c r="O1133"/>
      <c r="P1133"/>
      <c r="Q1133"/>
      <c r="R1133"/>
      <c r="S1133"/>
    </row>
    <row r="1134" spans="13:19" x14ac:dyDescent="0.5">
      <c r="M1134"/>
      <c r="N1134"/>
      <c r="O1134"/>
      <c r="P1134"/>
      <c r="Q1134"/>
      <c r="R1134"/>
      <c r="S1134"/>
    </row>
    <row r="1135" spans="13:19" x14ac:dyDescent="0.5">
      <c r="M1135"/>
      <c r="N1135"/>
      <c r="O1135"/>
      <c r="P1135"/>
      <c r="Q1135"/>
      <c r="R1135"/>
      <c r="S1135"/>
    </row>
    <row r="1136" spans="13:19" x14ac:dyDescent="0.5">
      <c r="M1136"/>
      <c r="N1136"/>
      <c r="O1136"/>
      <c r="P1136"/>
      <c r="Q1136"/>
      <c r="R1136"/>
      <c r="S1136"/>
    </row>
    <row r="1137" spans="13:19" x14ac:dyDescent="0.5">
      <c r="M1137"/>
      <c r="N1137"/>
      <c r="O1137"/>
      <c r="P1137"/>
      <c r="Q1137"/>
      <c r="R1137"/>
      <c r="S1137"/>
    </row>
    <row r="1138" spans="13:19" x14ac:dyDescent="0.5">
      <c r="M1138"/>
      <c r="N1138"/>
      <c r="O1138"/>
      <c r="P1138"/>
      <c r="Q1138"/>
      <c r="R1138"/>
      <c r="S1138"/>
    </row>
    <row r="1139" spans="13:19" x14ac:dyDescent="0.5">
      <c r="M1139"/>
      <c r="N1139"/>
      <c r="O1139"/>
      <c r="P1139"/>
      <c r="Q1139"/>
      <c r="R1139"/>
      <c r="S1139"/>
    </row>
    <row r="1140" spans="13:19" x14ac:dyDescent="0.5">
      <c r="M1140"/>
      <c r="N1140"/>
      <c r="O1140"/>
      <c r="P1140"/>
      <c r="Q1140"/>
      <c r="R1140"/>
      <c r="S1140"/>
    </row>
    <row r="1141" spans="13:19" x14ac:dyDescent="0.5">
      <c r="M1141"/>
      <c r="N1141"/>
      <c r="O1141"/>
      <c r="P1141"/>
      <c r="Q1141"/>
      <c r="R1141"/>
      <c r="S1141"/>
    </row>
    <row r="1142" spans="13:19" x14ac:dyDescent="0.5">
      <c r="M1142"/>
      <c r="N1142"/>
      <c r="O1142"/>
      <c r="P1142"/>
      <c r="Q1142"/>
      <c r="R1142"/>
      <c r="S1142"/>
    </row>
    <row r="1143" spans="13:19" x14ac:dyDescent="0.5">
      <c r="M1143"/>
      <c r="N1143"/>
      <c r="O1143"/>
      <c r="P1143"/>
      <c r="Q1143"/>
      <c r="R1143"/>
      <c r="S1143"/>
    </row>
    <row r="1144" spans="13:19" x14ac:dyDescent="0.5">
      <c r="M1144"/>
      <c r="N1144"/>
      <c r="O1144"/>
      <c r="P1144"/>
      <c r="Q1144"/>
      <c r="R1144"/>
      <c r="S1144"/>
    </row>
    <row r="1145" spans="13:19" x14ac:dyDescent="0.5">
      <c r="M1145"/>
      <c r="N1145"/>
      <c r="O1145"/>
      <c r="P1145"/>
      <c r="Q1145"/>
      <c r="R1145"/>
      <c r="S1145"/>
    </row>
    <row r="1146" spans="13:19" x14ac:dyDescent="0.5">
      <c r="M1146"/>
      <c r="N1146"/>
      <c r="O1146"/>
      <c r="P1146"/>
      <c r="Q1146"/>
      <c r="R1146"/>
      <c r="S1146"/>
    </row>
    <row r="1147" spans="13:19" x14ac:dyDescent="0.5">
      <c r="M1147"/>
      <c r="N1147"/>
      <c r="O1147"/>
      <c r="P1147"/>
      <c r="Q1147"/>
      <c r="R1147"/>
      <c r="S1147"/>
    </row>
    <row r="1148" spans="13:19" x14ac:dyDescent="0.5">
      <c r="M1148"/>
      <c r="N1148"/>
      <c r="O1148"/>
      <c r="P1148"/>
      <c r="Q1148"/>
      <c r="R1148"/>
      <c r="S1148"/>
    </row>
    <row r="1149" spans="13:19" x14ac:dyDescent="0.5">
      <c r="M1149"/>
      <c r="N1149"/>
      <c r="O1149"/>
      <c r="P1149"/>
      <c r="Q1149"/>
      <c r="R1149"/>
      <c r="S1149"/>
    </row>
    <row r="1150" spans="13:19" x14ac:dyDescent="0.5">
      <c r="M1150"/>
      <c r="N1150"/>
      <c r="O1150"/>
      <c r="P1150"/>
      <c r="Q1150"/>
      <c r="R1150"/>
      <c r="S1150"/>
    </row>
    <row r="1151" spans="13:19" x14ac:dyDescent="0.5">
      <c r="M1151"/>
      <c r="N1151"/>
      <c r="O1151"/>
      <c r="P1151"/>
      <c r="Q1151"/>
      <c r="R1151"/>
      <c r="S1151"/>
    </row>
    <row r="1152" spans="13:19" x14ac:dyDescent="0.5">
      <c r="M1152"/>
      <c r="N1152"/>
      <c r="O1152"/>
      <c r="P1152"/>
      <c r="Q1152"/>
      <c r="R1152"/>
      <c r="S1152"/>
    </row>
    <row r="1153" spans="13:19" x14ac:dyDescent="0.5">
      <c r="M1153"/>
      <c r="N1153"/>
      <c r="O1153"/>
      <c r="P1153"/>
      <c r="Q1153"/>
      <c r="R1153"/>
      <c r="S1153"/>
    </row>
    <row r="1154" spans="13:19" x14ac:dyDescent="0.5">
      <c r="M1154"/>
      <c r="N1154"/>
      <c r="O1154"/>
      <c r="P1154"/>
      <c r="Q1154"/>
      <c r="R1154"/>
      <c r="S1154"/>
    </row>
    <row r="1155" spans="13:19" x14ac:dyDescent="0.5">
      <c r="M1155"/>
      <c r="N1155"/>
      <c r="O1155"/>
      <c r="P1155"/>
      <c r="Q1155"/>
      <c r="R1155"/>
      <c r="S1155"/>
    </row>
    <row r="1156" spans="13:19" x14ac:dyDescent="0.5">
      <c r="M1156"/>
      <c r="N1156"/>
      <c r="O1156"/>
      <c r="P1156"/>
      <c r="Q1156"/>
      <c r="R1156"/>
      <c r="S1156"/>
    </row>
    <row r="1157" spans="13:19" x14ac:dyDescent="0.5">
      <c r="M1157"/>
      <c r="N1157"/>
      <c r="O1157"/>
      <c r="P1157"/>
      <c r="Q1157"/>
      <c r="R1157"/>
      <c r="S1157"/>
    </row>
    <row r="1158" spans="13:19" x14ac:dyDescent="0.5">
      <c r="M1158"/>
      <c r="N1158"/>
      <c r="O1158"/>
      <c r="P1158"/>
      <c r="Q1158"/>
      <c r="R1158"/>
      <c r="S1158"/>
    </row>
    <row r="1159" spans="13:19" x14ac:dyDescent="0.5">
      <c r="M1159"/>
      <c r="N1159"/>
      <c r="O1159"/>
      <c r="P1159"/>
      <c r="Q1159"/>
      <c r="R1159"/>
      <c r="S1159"/>
    </row>
    <row r="1160" spans="13:19" x14ac:dyDescent="0.5">
      <c r="M1160"/>
      <c r="N1160"/>
      <c r="O1160"/>
      <c r="P1160"/>
      <c r="Q1160"/>
      <c r="R1160"/>
      <c r="S1160"/>
    </row>
    <row r="1161" spans="13:19" x14ac:dyDescent="0.5">
      <c r="M1161"/>
      <c r="N1161"/>
      <c r="O1161"/>
      <c r="P1161"/>
      <c r="Q1161"/>
      <c r="R1161"/>
      <c r="S1161"/>
    </row>
    <row r="1162" spans="13:19" x14ac:dyDescent="0.5">
      <c r="M1162"/>
      <c r="N1162"/>
      <c r="O1162"/>
      <c r="P1162"/>
      <c r="Q1162"/>
      <c r="R1162"/>
      <c r="S1162"/>
    </row>
    <row r="1163" spans="13:19" x14ac:dyDescent="0.5">
      <c r="M1163"/>
      <c r="N1163"/>
      <c r="O1163"/>
      <c r="P1163"/>
      <c r="Q1163"/>
      <c r="R1163"/>
      <c r="S1163"/>
    </row>
    <row r="1164" spans="13:19" x14ac:dyDescent="0.5">
      <c r="M1164"/>
      <c r="N1164"/>
      <c r="O1164"/>
      <c r="P1164"/>
      <c r="Q1164"/>
      <c r="R1164"/>
      <c r="S1164"/>
    </row>
    <row r="1165" spans="13:19" x14ac:dyDescent="0.5">
      <c r="M1165"/>
      <c r="N1165"/>
      <c r="O1165"/>
      <c r="P1165"/>
      <c r="Q1165"/>
      <c r="R1165"/>
      <c r="S1165"/>
    </row>
    <row r="1166" spans="13:19" x14ac:dyDescent="0.5">
      <c r="M1166"/>
      <c r="N1166"/>
      <c r="O1166"/>
      <c r="P1166"/>
      <c r="Q1166"/>
      <c r="R1166"/>
      <c r="S1166"/>
    </row>
    <row r="1167" spans="13:19" x14ac:dyDescent="0.5">
      <c r="M1167"/>
      <c r="N1167"/>
      <c r="O1167"/>
      <c r="P1167"/>
      <c r="Q1167"/>
      <c r="R1167"/>
      <c r="S1167"/>
    </row>
    <row r="1168" spans="13:19" x14ac:dyDescent="0.5">
      <c r="M1168"/>
      <c r="N1168"/>
      <c r="O1168"/>
      <c r="P1168"/>
      <c r="Q1168"/>
      <c r="R1168"/>
      <c r="S1168"/>
    </row>
    <row r="1169" spans="13:19" x14ac:dyDescent="0.5">
      <c r="M1169"/>
      <c r="N1169"/>
      <c r="O1169"/>
      <c r="P1169"/>
      <c r="Q1169"/>
      <c r="R1169"/>
      <c r="S1169"/>
    </row>
    <row r="1170" spans="13:19" x14ac:dyDescent="0.5">
      <c r="M1170"/>
      <c r="N1170"/>
      <c r="O1170"/>
      <c r="P1170"/>
      <c r="Q1170"/>
      <c r="R1170"/>
      <c r="S1170"/>
    </row>
    <row r="1171" spans="13:19" x14ac:dyDescent="0.5">
      <c r="M1171"/>
      <c r="N1171"/>
      <c r="O1171"/>
      <c r="P1171"/>
      <c r="Q1171"/>
      <c r="R1171"/>
      <c r="S1171"/>
    </row>
    <row r="1172" spans="13:19" x14ac:dyDescent="0.5">
      <c r="M1172"/>
      <c r="N1172"/>
      <c r="O1172"/>
      <c r="P1172"/>
      <c r="Q1172"/>
      <c r="R1172"/>
      <c r="S1172"/>
    </row>
    <row r="1173" spans="13:19" x14ac:dyDescent="0.5">
      <c r="M1173"/>
      <c r="N1173"/>
      <c r="O1173"/>
      <c r="P1173"/>
      <c r="Q1173"/>
      <c r="R1173"/>
      <c r="S1173"/>
    </row>
    <row r="1174" spans="13:19" x14ac:dyDescent="0.5">
      <c r="M1174"/>
      <c r="N1174"/>
      <c r="O1174"/>
      <c r="P1174"/>
      <c r="Q1174"/>
      <c r="R1174"/>
      <c r="S1174"/>
    </row>
    <row r="1175" spans="13:19" x14ac:dyDescent="0.5">
      <c r="M1175"/>
      <c r="N1175"/>
      <c r="O1175"/>
      <c r="P1175"/>
      <c r="Q1175"/>
      <c r="R1175"/>
      <c r="S1175"/>
    </row>
    <row r="1176" spans="13:19" x14ac:dyDescent="0.5">
      <c r="M1176"/>
      <c r="N1176"/>
      <c r="O1176"/>
      <c r="P1176"/>
      <c r="Q1176"/>
      <c r="R1176"/>
      <c r="S1176"/>
    </row>
    <row r="1177" spans="13:19" x14ac:dyDescent="0.5">
      <c r="M1177"/>
      <c r="N1177"/>
      <c r="O1177"/>
      <c r="P1177"/>
      <c r="Q1177"/>
      <c r="R1177"/>
      <c r="S1177"/>
    </row>
    <row r="1178" spans="13:19" x14ac:dyDescent="0.5">
      <c r="M1178"/>
      <c r="N1178"/>
      <c r="O1178"/>
      <c r="P1178"/>
      <c r="Q1178"/>
      <c r="R1178"/>
      <c r="S1178"/>
    </row>
    <row r="1179" spans="13:19" x14ac:dyDescent="0.5">
      <c r="M1179"/>
      <c r="N1179"/>
      <c r="O1179"/>
      <c r="P1179"/>
      <c r="Q1179"/>
      <c r="R1179"/>
      <c r="S1179"/>
    </row>
    <row r="1180" spans="13:19" x14ac:dyDescent="0.5">
      <c r="M1180"/>
      <c r="N1180"/>
      <c r="O1180"/>
      <c r="P1180"/>
      <c r="Q1180"/>
      <c r="R1180"/>
      <c r="S1180"/>
    </row>
    <row r="1181" spans="13:19" x14ac:dyDescent="0.5">
      <c r="M1181"/>
      <c r="N1181"/>
      <c r="O1181"/>
      <c r="P1181"/>
      <c r="Q1181"/>
      <c r="R1181"/>
      <c r="S1181"/>
    </row>
    <row r="1182" spans="13:19" x14ac:dyDescent="0.5">
      <c r="M1182"/>
      <c r="N1182"/>
      <c r="O1182"/>
      <c r="P1182"/>
      <c r="Q1182"/>
      <c r="R1182"/>
      <c r="S1182"/>
    </row>
    <row r="1183" spans="13:19" x14ac:dyDescent="0.5">
      <c r="M1183"/>
      <c r="N1183"/>
      <c r="O1183"/>
      <c r="P1183"/>
      <c r="Q1183"/>
      <c r="R1183"/>
      <c r="S1183"/>
    </row>
    <row r="1184" spans="13:19" x14ac:dyDescent="0.5">
      <c r="M1184"/>
      <c r="N1184"/>
      <c r="O1184"/>
      <c r="P1184"/>
      <c r="Q1184"/>
      <c r="R1184"/>
      <c r="S1184"/>
    </row>
    <row r="1185" spans="13:19" x14ac:dyDescent="0.5">
      <c r="M1185"/>
      <c r="N1185"/>
      <c r="O1185"/>
      <c r="P1185"/>
      <c r="Q1185"/>
      <c r="R1185"/>
      <c r="S1185"/>
    </row>
    <row r="1186" spans="13:19" x14ac:dyDescent="0.5">
      <c r="M1186"/>
      <c r="N1186"/>
      <c r="O1186"/>
      <c r="P1186"/>
      <c r="Q1186"/>
      <c r="R1186"/>
      <c r="S1186"/>
    </row>
    <row r="1187" spans="13:19" x14ac:dyDescent="0.5">
      <c r="M1187"/>
      <c r="N1187"/>
      <c r="O1187"/>
      <c r="P1187"/>
      <c r="Q1187"/>
      <c r="R1187"/>
      <c r="S1187"/>
    </row>
    <row r="1188" spans="13:19" x14ac:dyDescent="0.5">
      <c r="M1188"/>
      <c r="N1188"/>
      <c r="O1188"/>
      <c r="P1188"/>
      <c r="Q1188"/>
      <c r="R1188"/>
      <c r="S1188"/>
    </row>
    <row r="1189" spans="13:19" x14ac:dyDescent="0.5">
      <c r="M1189"/>
      <c r="N1189"/>
      <c r="O1189"/>
      <c r="P1189"/>
      <c r="Q1189"/>
      <c r="R1189"/>
      <c r="S1189"/>
    </row>
    <row r="1190" spans="13:19" x14ac:dyDescent="0.5">
      <c r="M1190"/>
      <c r="N1190"/>
      <c r="O1190"/>
      <c r="P1190"/>
      <c r="Q1190"/>
      <c r="R1190"/>
      <c r="S1190"/>
    </row>
    <row r="1191" spans="13:19" x14ac:dyDescent="0.5">
      <c r="M1191"/>
      <c r="N1191"/>
      <c r="O1191"/>
      <c r="P1191"/>
      <c r="Q1191"/>
      <c r="R1191"/>
      <c r="S1191"/>
    </row>
    <row r="1192" spans="13:19" x14ac:dyDescent="0.5">
      <c r="M1192"/>
      <c r="N1192"/>
      <c r="O1192"/>
      <c r="P1192"/>
      <c r="Q1192"/>
      <c r="R1192"/>
      <c r="S1192"/>
    </row>
    <row r="1193" spans="13:19" x14ac:dyDescent="0.5">
      <c r="M1193"/>
      <c r="N1193"/>
      <c r="O1193"/>
      <c r="P1193"/>
      <c r="Q1193"/>
      <c r="R1193"/>
      <c r="S1193"/>
    </row>
    <row r="1194" spans="13:19" x14ac:dyDescent="0.5">
      <c r="M1194"/>
      <c r="N1194"/>
      <c r="O1194"/>
      <c r="P1194"/>
      <c r="Q1194"/>
      <c r="R1194"/>
      <c r="S1194"/>
    </row>
    <row r="1195" spans="13:19" x14ac:dyDescent="0.5">
      <c r="M1195"/>
      <c r="N1195"/>
      <c r="O1195"/>
      <c r="P1195"/>
      <c r="Q1195"/>
      <c r="R1195"/>
      <c r="S1195"/>
    </row>
    <row r="1196" spans="13:19" x14ac:dyDescent="0.5">
      <c r="M1196"/>
      <c r="N1196"/>
      <c r="O1196"/>
      <c r="P1196"/>
      <c r="Q1196"/>
      <c r="R1196"/>
      <c r="S1196"/>
    </row>
    <row r="1197" spans="13:19" x14ac:dyDescent="0.5">
      <c r="M1197"/>
      <c r="N1197"/>
      <c r="O1197"/>
      <c r="P1197"/>
      <c r="Q1197"/>
      <c r="R1197"/>
      <c r="S1197"/>
    </row>
    <row r="1198" spans="13:19" x14ac:dyDescent="0.5">
      <c r="M1198"/>
      <c r="N1198"/>
      <c r="O1198"/>
      <c r="P1198"/>
      <c r="Q1198"/>
      <c r="R1198"/>
      <c r="S1198"/>
    </row>
    <row r="1199" spans="13:19" x14ac:dyDescent="0.5">
      <c r="M1199"/>
      <c r="N1199"/>
      <c r="O1199"/>
      <c r="P1199"/>
      <c r="Q1199"/>
      <c r="R1199"/>
      <c r="S1199"/>
    </row>
    <row r="1200" spans="13:19" x14ac:dyDescent="0.5">
      <c r="M1200"/>
      <c r="N1200"/>
      <c r="O1200"/>
      <c r="P1200"/>
      <c r="Q1200"/>
      <c r="R1200"/>
      <c r="S1200"/>
    </row>
    <row r="1201" spans="13:19" x14ac:dyDescent="0.5">
      <c r="M1201"/>
      <c r="N1201"/>
      <c r="O1201"/>
      <c r="P1201"/>
      <c r="Q1201"/>
      <c r="R1201"/>
      <c r="S1201"/>
    </row>
    <row r="1202" spans="13:19" x14ac:dyDescent="0.5">
      <c r="M1202"/>
      <c r="N1202"/>
      <c r="O1202"/>
      <c r="P1202"/>
      <c r="Q1202"/>
      <c r="R1202"/>
      <c r="S1202"/>
    </row>
    <row r="1203" spans="13:19" x14ac:dyDescent="0.5">
      <c r="M1203"/>
      <c r="N1203"/>
      <c r="O1203"/>
      <c r="P1203"/>
      <c r="Q1203"/>
      <c r="R1203"/>
      <c r="S1203"/>
    </row>
    <row r="1204" spans="13:19" x14ac:dyDescent="0.5">
      <c r="M1204"/>
      <c r="N1204"/>
      <c r="O1204"/>
      <c r="P1204"/>
      <c r="Q1204"/>
      <c r="R1204"/>
      <c r="S1204"/>
    </row>
    <row r="1205" spans="13:19" x14ac:dyDescent="0.5">
      <c r="M1205"/>
      <c r="N1205"/>
      <c r="O1205"/>
      <c r="P1205"/>
      <c r="Q1205"/>
      <c r="R1205"/>
      <c r="S1205"/>
    </row>
    <row r="1206" spans="13:19" x14ac:dyDescent="0.5">
      <c r="M1206"/>
      <c r="N1206"/>
      <c r="O1206"/>
      <c r="P1206"/>
      <c r="Q1206"/>
      <c r="R1206"/>
      <c r="S1206"/>
    </row>
    <row r="1207" spans="13:19" x14ac:dyDescent="0.5">
      <c r="M1207"/>
      <c r="N1207"/>
      <c r="O1207"/>
      <c r="P1207"/>
      <c r="Q1207"/>
      <c r="R1207"/>
      <c r="S1207"/>
    </row>
    <row r="1208" spans="13:19" x14ac:dyDescent="0.5">
      <c r="M1208"/>
      <c r="N1208"/>
      <c r="O1208"/>
      <c r="P1208"/>
      <c r="Q1208"/>
      <c r="R1208"/>
      <c r="S1208"/>
    </row>
    <row r="1209" spans="13:19" x14ac:dyDescent="0.5">
      <c r="M1209"/>
      <c r="N1209"/>
      <c r="O1209"/>
      <c r="P1209"/>
      <c r="Q1209"/>
      <c r="R1209"/>
      <c r="S1209"/>
    </row>
    <row r="1210" spans="13:19" x14ac:dyDescent="0.5">
      <c r="M1210"/>
      <c r="N1210"/>
      <c r="O1210"/>
      <c r="P1210"/>
      <c r="Q1210"/>
      <c r="R1210"/>
      <c r="S1210"/>
    </row>
    <row r="1211" spans="13:19" x14ac:dyDescent="0.5">
      <c r="M1211"/>
      <c r="N1211"/>
      <c r="O1211"/>
      <c r="P1211"/>
      <c r="Q1211"/>
      <c r="R1211"/>
      <c r="S1211"/>
    </row>
    <row r="1212" spans="13:19" x14ac:dyDescent="0.5">
      <c r="M1212"/>
      <c r="N1212"/>
      <c r="O1212"/>
      <c r="P1212"/>
      <c r="Q1212"/>
      <c r="R1212"/>
      <c r="S1212"/>
    </row>
    <row r="1213" spans="13:19" x14ac:dyDescent="0.5">
      <c r="M1213"/>
      <c r="N1213"/>
      <c r="O1213"/>
      <c r="P1213"/>
      <c r="Q1213"/>
      <c r="R1213"/>
      <c r="S1213"/>
    </row>
    <row r="1214" spans="13:19" x14ac:dyDescent="0.5">
      <c r="M1214"/>
      <c r="N1214"/>
      <c r="O1214"/>
      <c r="P1214"/>
      <c r="Q1214"/>
      <c r="R1214"/>
      <c r="S1214"/>
    </row>
    <row r="1215" spans="13:19" x14ac:dyDescent="0.5">
      <c r="M1215"/>
      <c r="N1215"/>
      <c r="O1215"/>
      <c r="P1215"/>
      <c r="Q1215"/>
      <c r="R1215"/>
      <c r="S1215"/>
    </row>
    <row r="1216" spans="13:19" x14ac:dyDescent="0.5">
      <c r="M1216"/>
      <c r="N1216"/>
      <c r="O1216"/>
      <c r="P1216"/>
      <c r="Q1216"/>
      <c r="R1216"/>
      <c r="S1216"/>
    </row>
    <row r="1217" spans="13:19" x14ac:dyDescent="0.5">
      <c r="M1217"/>
      <c r="N1217"/>
      <c r="O1217"/>
      <c r="P1217"/>
      <c r="Q1217"/>
      <c r="R1217"/>
      <c r="S1217"/>
    </row>
    <row r="1218" spans="13:19" x14ac:dyDescent="0.5">
      <c r="M1218"/>
      <c r="N1218"/>
      <c r="O1218"/>
      <c r="P1218"/>
      <c r="Q1218"/>
      <c r="R1218"/>
      <c r="S1218"/>
    </row>
    <row r="1219" spans="13:19" x14ac:dyDescent="0.5">
      <c r="M1219"/>
      <c r="N1219"/>
      <c r="O1219"/>
      <c r="P1219"/>
      <c r="Q1219"/>
      <c r="R1219"/>
      <c r="S1219"/>
    </row>
    <row r="1220" spans="13:19" x14ac:dyDescent="0.5">
      <c r="M1220"/>
      <c r="N1220"/>
      <c r="O1220"/>
      <c r="P1220"/>
      <c r="Q1220"/>
      <c r="R1220"/>
      <c r="S1220"/>
    </row>
    <row r="1221" spans="13:19" x14ac:dyDescent="0.5">
      <c r="M1221"/>
      <c r="N1221"/>
      <c r="O1221"/>
      <c r="P1221"/>
      <c r="Q1221"/>
      <c r="R1221"/>
      <c r="S1221"/>
    </row>
    <row r="1222" spans="13:19" x14ac:dyDescent="0.5">
      <c r="M1222"/>
      <c r="N1222"/>
      <c r="O1222"/>
      <c r="P1222"/>
      <c r="Q1222"/>
      <c r="R1222"/>
      <c r="S1222"/>
    </row>
    <row r="1223" spans="13:19" x14ac:dyDescent="0.5">
      <c r="M1223"/>
      <c r="N1223"/>
      <c r="O1223"/>
      <c r="P1223"/>
      <c r="Q1223"/>
      <c r="R1223"/>
      <c r="S1223"/>
    </row>
    <row r="1224" spans="13:19" x14ac:dyDescent="0.5">
      <c r="M1224"/>
      <c r="N1224"/>
      <c r="O1224"/>
      <c r="P1224"/>
      <c r="Q1224"/>
      <c r="R1224"/>
      <c r="S1224"/>
    </row>
    <row r="1225" spans="13:19" x14ac:dyDescent="0.5">
      <c r="M1225"/>
      <c r="N1225"/>
      <c r="O1225"/>
      <c r="P1225"/>
      <c r="Q1225"/>
      <c r="R1225"/>
      <c r="S1225"/>
    </row>
    <row r="1226" spans="13:19" x14ac:dyDescent="0.5">
      <c r="M1226"/>
      <c r="N1226"/>
      <c r="O1226"/>
      <c r="P1226"/>
      <c r="Q1226"/>
      <c r="R1226"/>
      <c r="S1226"/>
    </row>
    <row r="1227" spans="13:19" x14ac:dyDescent="0.5">
      <c r="M1227"/>
      <c r="N1227"/>
      <c r="O1227"/>
      <c r="P1227"/>
      <c r="Q1227"/>
      <c r="R1227"/>
      <c r="S1227"/>
    </row>
    <row r="1228" spans="13:19" x14ac:dyDescent="0.5">
      <c r="M1228"/>
      <c r="N1228"/>
      <c r="O1228"/>
      <c r="P1228"/>
      <c r="Q1228"/>
      <c r="R1228"/>
      <c r="S1228"/>
    </row>
    <row r="1229" spans="13:19" x14ac:dyDescent="0.5">
      <c r="M1229"/>
      <c r="N1229"/>
      <c r="O1229"/>
      <c r="P1229"/>
      <c r="Q1229"/>
      <c r="R1229"/>
      <c r="S1229"/>
    </row>
    <row r="1230" spans="13:19" x14ac:dyDescent="0.5">
      <c r="M1230"/>
      <c r="N1230"/>
      <c r="O1230"/>
      <c r="P1230"/>
      <c r="Q1230"/>
      <c r="R1230"/>
      <c r="S1230"/>
    </row>
    <row r="1231" spans="13:19" x14ac:dyDescent="0.5">
      <c r="M1231"/>
      <c r="N1231"/>
      <c r="O1231"/>
      <c r="P1231"/>
      <c r="Q1231"/>
      <c r="R1231"/>
      <c r="S1231"/>
    </row>
    <row r="1232" spans="13:19" x14ac:dyDescent="0.5">
      <c r="M1232"/>
      <c r="N1232"/>
      <c r="O1232"/>
      <c r="P1232"/>
      <c r="Q1232"/>
      <c r="R1232"/>
      <c r="S1232"/>
    </row>
    <row r="1233" spans="13:19" x14ac:dyDescent="0.5">
      <c r="M1233"/>
      <c r="N1233"/>
      <c r="O1233"/>
      <c r="P1233"/>
      <c r="Q1233"/>
      <c r="R1233"/>
      <c r="S1233"/>
    </row>
    <row r="1234" spans="13:19" x14ac:dyDescent="0.5">
      <c r="M1234"/>
      <c r="N1234"/>
      <c r="O1234"/>
      <c r="P1234"/>
      <c r="Q1234"/>
      <c r="R1234"/>
      <c r="S1234"/>
    </row>
    <row r="1235" spans="13:19" x14ac:dyDescent="0.5">
      <c r="M1235"/>
      <c r="N1235"/>
      <c r="O1235"/>
      <c r="P1235"/>
      <c r="Q1235"/>
      <c r="R1235"/>
      <c r="S1235"/>
    </row>
    <row r="1236" spans="13:19" x14ac:dyDescent="0.5">
      <c r="M1236"/>
      <c r="N1236"/>
      <c r="O1236"/>
      <c r="P1236"/>
      <c r="Q1236"/>
      <c r="R1236"/>
      <c r="S1236"/>
    </row>
    <row r="1237" spans="13:19" x14ac:dyDescent="0.5">
      <c r="M1237"/>
      <c r="N1237"/>
      <c r="O1237"/>
      <c r="P1237"/>
      <c r="Q1237"/>
      <c r="R1237"/>
      <c r="S1237"/>
    </row>
    <row r="1238" spans="13:19" x14ac:dyDescent="0.5">
      <c r="M1238"/>
      <c r="N1238"/>
      <c r="O1238"/>
      <c r="P1238"/>
      <c r="Q1238"/>
      <c r="R1238"/>
      <c r="S1238"/>
    </row>
    <row r="1239" spans="13:19" x14ac:dyDescent="0.5">
      <c r="M1239"/>
      <c r="N1239"/>
      <c r="O1239"/>
      <c r="P1239"/>
      <c r="Q1239"/>
      <c r="R1239"/>
      <c r="S1239"/>
    </row>
    <row r="1240" spans="13:19" x14ac:dyDescent="0.5">
      <c r="M1240"/>
      <c r="N1240"/>
      <c r="O1240"/>
      <c r="P1240"/>
      <c r="Q1240"/>
      <c r="R1240"/>
      <c r="S1240"/>
    </row>
    <row r="1241" spans="13:19" x14ac:dyDescent="0.5">
      <c r="M1241"/>
      <c r="N1241"/>
      <c r="O1241"/>
      <c r="P1241"/>
      <c r="Q1241"/>
      <c r="R1241"/>
      <c r="S1241"/>
    </row>
    <row r="1242" spans="13:19" x14ac:dyDescent="0.5">
      <c r="M1242"/>
      <c r="N1242"/>
      <c r="O1242"/>
      <c r="P1242"/>
      <c r="Q1242"/>
      <c r="R1242"/>
      <c r="S1242"/>
    </row>
    <row r="1243" spans="13:19" x14ac:dyDescent="0.5">
      <c r="M1243"/>
      <c r="N1243"/>
      <c r="O1243"/>
      <c r="P1243"/>
      <c r="Q1243"/>
      <c r="R1243"/>
      <c r="S1243"/>
    </row>
    <row r="1244" spans="13:19" x14ac:dyDescent="0.5">
      <c r="M1244"/>
      <c r="N1244"/>
      <c r="O1244"/>
      <c r="P1244"/>
      <c r="Q1244"/>
      <c r="R1244"/>
      <c r="S1244"/>
    </row>
    <row r="1245" spans="13:19" x14ac:dyDescent="0.5">
      <c r="M1245"/>
      <c r="N1245"/>
      <c r="O1245"/>
      <c r="P1245"/>
      <c r="Q1245"/>
      <c r="R1245"/>
      <c r="S1245"/>
    </row>
    <row r="1246" spans="13:19" x14ac:dyDescent="0.5">
      <c r="M1246"/>
      <c r="N1246"/>
      <c r="O1246"/>
      <c r="P1246"/>
      <c r="Q1246"/>
      <c r="R1246"/>
      <c r="S1246"/>
    </row>
    <row r="1247" spans="13:19" x14ac:dyDescent="0.5">
      <c r="M1247"/>
      <c r="N1247"/>
      <c r="O1247"/>
      <c r="P1247"/>
      <c r="Q1247"/>
      <c r="R1247"/>
      <c r="S1247"/>
    </row>
    <row r="1248" spans="13:19" x14ac:dyDescent="0.5">
      <c r="M1248"/>
      <c r="N1248"/>
      <c r="O1248"/>
      <c r="P1248"/>
      <c r="Q1248"/>
      <c r="R1248"/>
      <c r="S1248"/>
    </row>
    <row r="1249" spans="13:19" x14ac:dyDescent="0.5">
      <c r="M1249"/>
      <c r="N1249"/>
      <c r="O1249"/>
      <c r="P1249"/>
      <c r="Q1249"/>
      <c r="R1249"/>
      <c r="S1249"/>
    </row>
    <row r="1250" spans="13:19" x14ac:dyDescent="0.5">
      <c r="M1250"/>
      <c r="N1250"/>
      <c r="O1250"/>
      <c r="P1250"/>
      <c r="Q1250"/>
      <c r="R1250"/>
      <c r="S1250"/>
    </row>
    <row r="1251" spans="13:19" x14ac:dyDescent="0.5">
      <c r="M1251"/>
      <c r="N1251"/>
      <c r="O1251"/>
      <c r="P1251"/>
      <c r="Q1251"/>
      <c r="R1251"/>
      <c r="S1251"/>
    </row>
    <row r="1252" spans="13:19" x14ac:dyDescent="0.5">
      <c r="M1252"/>
      <c r="N1252"/>
      <c r="O1252"/>
      <c r="P1252"/>
      <c r="Q1252"/>
      <c r="R1252"/>
      <c r="S1252"/>
    </row>
    <row r="1253" spans="13:19" x14ac:dyDescent="0.5">
      <c r="M1253"/>
      <c r="N1253"/>
      <c r="O1253"/>
      <c r="P1253"/>
      <c r="Q1253"/>
      <c r="R1253"/>
      <c r="S1253"/>
    </row>
    <row r="1254" spans="13:19" x14ac:dyDescent="0.5">
      <c r="M1254"/>
      <c r="N1254"/>
      <c r="O1254"/>
      <c r="P1254"/>
      <c r="Q1254"/>
      <c r="R1254"/>
      <c r="S1254"/>
    </row>
    <row r="1255" spans="13:19" x14ac:dyDescent="0.5">
      <c r="M1255"/>
      <c r="N1255"/>
      <c r="O1255"/>
      <c r="P1255"/>
      <c r="Q1255"/>
      <c r="R1255"/>
      <c r="S1255"/>
    </row>
    <row r="1256" spans="13:19" x14ac:dyDescent="0.5">
      <c r="M1256"/>
      <c r="N1256"/>
      <c r="O1256"/>
      <c r="P1256"/>
      <c r="Q1256"/>
      <c r="R1256"/>
      <c r="S1256"/>
    </row>
    <row r="1257" spans="13:19" x14ac:dyDescent="0.5">
      <c r="M1257"/>
      <c r="N1257"/>
      <c r="O1257"/>
      <c r="P1257"/>
      <c r="Q1257"/>
      <c r="R1257"/>
      <c r="S1257"/>
    </row>
    <row r="1258" spans="13:19" x14ac:dyDescent="0.5">
      <c r="M1258"/>
      <c r="N1258"/>
      <c r="O1258"/>
      <c r="P1258"/>
      <c r="Q1258"/>
      <c r="R1258"/>
      <c r="S1258"/>
    </row>
    <row r="1259" spans="13:19" x14ac:dyDescent="0.5">
      <c r="M1259"/>
      <c r="N1259"/>
      <c r="O1259"/>
      <c r="P1259"/>
      <c r="Q1259"/>
      <c r="R1259"/>
      <c r="S1259"/>
    </row>
    <row r="1260" spans="13:19" x14ac:dyDescent="0.5">
      <c r="M1260"/>
      <c r="N1260"/>
      <c r="O1260"/>
      <c r="P1260"/>
      <c r="Q1260"/>
      <c r="R1260"/>
      <c r="S1260"/>
    </row>
    <row r="1261" spans="13:19" x14ac:dyDescent="0.5">
      <c r="M1261"/>
      <c r="N1261"/>
      <c r="O1261"/>
      <c r="P1261"/>
      <c r="Q1261"/>
      <c r="R1261"/>
      <c r="S1261"/>
    </row>
    <row r="1262" spans="13:19" x14ac:dyDescent="0.5">
      <c r="M1262"/>
      <c r="N1262"/>
      <c r="O1262"/>
      <c r="P1262"/>
      <c r="Q1262"/>
      <c r="R1262"/>
      <c r="S1262"/>
    </row>
    <row r="1263" spans="13:19" x14ac:dyDescent="0.5">
      <c r="M1263"/>
      <c r="N1263"/>
      <c r="O1263"/>
      <c r="P1263"/>
      <c r="Q1263"/>
      <c r="R1263"/>
      <c r="S1263"/>
    </row>
    <row r="1264" spans="13:19" x14ac:dyDescent="0.5">
      <c r="M1264"/>
      <c r="N1264"/>
      <c r="O1264"/>
      <c r="P1264"/>
      <c r="Q1264"/>
      <c r="R1264"/>
      <c r="S1264"/>
    </row>
    <row r="1265" spans="13:19" x14ac:dyDescent="0.5">
      <c r="M1265"/>
      <c r="N1265"/>
      <c r="O1265"/>
      <c r="P1265"/>
      <c r="Q1265"/>
      <c r="R1265"/>
      <c r="S1265"/>
    </row>
    <row r="1266" spans="13:19" x14ac:dyDescent="0.5">
      <c r="M1266"/>
      <c r="N1266"/>
      <c r="O1266"/>
      <c r="P1266"/>
      <c r="Q1266"/>
      <c r="R1266"/>
      <c r="S1266"/>
    </row>
    <row r="1267" spans="13:19" x14ac:dyDescent="0.5">
      <c r="M1267"/>
      <c r="N1267"/>
      <c r="O1267"/>
      <c r="P1267"/>
      <c r="Q1267"/>
      <c r="R1267"/>
      <c r="S1267"/>
    </row>
    <row r="1268" spans="13:19" x14ac:dyDescent="0.5">
      <c r="M1268"/>
      <c r="N1268"/>
      <c r="O1268"/>
      <c r="P1268"/>
      <c r="Q1268"/>
      <c r="R1268"/>
      <c r="S1268"/>
    </row>
    <row r="1269" spans="13:19" x14ac:dyDescent="0.5">
      <c r="M1269"/>
      <c r="N1269"/>
      <c r="O1269"/>
      <c r="P1269"/>
      <c r="Q1269"/>
      <c r="R1269"/>
      <c r="S1269"/>
    </row>
    <row r="1270" spans="13:19" x14ac:dyDescent="0.5">
      <c r="M1270"/>
      <c r="N1270"/>
      <c r="O1270"/>
      <c r="P1270"/>
      <c r="Q1270"/>
      <c r="R1270"/>
      <c r="S1270"/>
    </row>
    <row r="1271" spans="13:19" x14ac:dyDescent="0.5">
      <c r="M1271"/>
      <c r="N1271"/>
      <c r="O1271"/>
      <c r="P1271"/>
      <c r="Q1271"/>
      <c r="R1271"/>
      <c r="S1271"/>
    </row>
    <row r="1272" spans="13:19" x14ac:dyDescent="0.5">
      <c r="M1272"/>
      <c r="N1272"/>
      <c r="O1272"/>
      <c r="P1272"/>
      <c r="Q1272"/>
      <c r="R1272"/>
      <c r="S1272"/>
    </row>
    <row r="1273" spans="13:19" x14ac:dyDescent="0.5">
      <c r="M1273"/>
      <c r="N1273"/>
      <c r="O1273"/>
      <c r="P1273"/>
      <c r="Q1273"/>
      <c r="R1273"/>
      <c r="S1273"/>
    </row>
    <row r="1274" spans="13:19" x14ac:dyDescent="0.5">
      <c r="M1274"/>
      <c r="N1274"/>
      <c r="O1274"/>
      <c r="P1274"/>
      <c r="Q1274"/>
      <c r="R1274"/>
      <c r="S1274"/>
    </row>
    <row r="1275" spans="13:19" x14ac:dyDescent="0.5">
      <c r="M1275"/>
      <c r="N1275"/>
      <c r="O1275"/>
      <c r="P1275"/>
      <c r="Q1275"/>
      <c r="R1275"/>
      <c r="S1275"/>
    </row>
    <row r="1276" spans="13:19" x14ac:dyDescent="0.5">
      <c r="M1276"/>
      <c r="N1276"/>
      <c r="O1276"/>
      <c r="P1276"/>
      <c r="Q1276"/>
      <c r="R1276"/>
      <c r="S1276"/>
    </row>
    <row r="1277" spans="13:19" x14ac:dyDescent="0.5">
      <c r="M1277"/>
      <c r="N1277"/>
      <c r="O1277"/>
      <c r="P1277"/>
      <c r="Q1277"/>
      <c r="R1277"/>
      <c r="S1277"/>
    </row>
    <row r="1278" spans="13:19" x14ac:dyDescent="0.5">
      <c r="M1278"/>
      <c r="N1278"/>
      <c r="O1278"/>
      <c r="P1278"/>
      <c r="Q1278"/>
      <c r="R1278"/>
      <c r="S1278"/>
    </row>
    <row r="1279" spans="13:19" x14ac:dyDescent="0.5">
      <c r="M1279"/>
      <c r="N1279"/>
      <c r="O1279"/>
      <c r="P1279"/>
      <c r="Q1279"/>
      <c r="R1279"/>
      <c r="S1279"/>
    </row>
    <row r="1280" spans="13:19" x14ac:dyDescent="0.5">
      <c r="M1280"/>
      <c r="N1280"/>
      <c r="O1280"/>
      <c r="P1280"/>
      <c r="Q1280"/>
      <c r="R1280"/>
      <c r="S1280"/>
    </row>
    <row r="1281" spans="13:19" x14ac:dyDescent="0.5">
      <c r="M1281"/>
      <c r="N1281"/>
      <c r="O1281"/>
      <c r="P1281"/>
      <c r="Q1281"/>
      <c r="R1281"/>
      <c r="S1281"/>
    </row>
    <row r="1282" spans="13:19" x14ac:dyDescent="0.5">
      <c r="M1282"/>
      <c r="N1282"/>
      <c r="O1282"/>
      <c r="P1282"/>
      <c r="Q1282"/>
      <c r="R1282"/>
      <c r="S1282"/>
    </row>
    <row r="1283" spans="13:19" x14ac:dyDescent="0.5">
      <c r="M1283"/>
      <c r="N1283"/>
      <c r="O1283"/>
      <c r="P1283"/>
      <c r="Q1283"/>
      <c r="R1283"/>
      <c r="S1283"/>
    </row>
    <row r="1284" spans="13:19" x14ac:dyDescent="0.5">
      <c r="M1284"/>
      <c r="N1284"/>
      <c r="O1284"/>
      <c r="P1284"/>
      <c r="Q1284"/>
      <c r="R1284"/>
      <c r="S1284"/>
    </row>
    <row r="1285" spans="13:19" x14ac:dyDescent="0.5">
      <c r="M1285"/>
      <c r="N1285"/>
      <c r="O1285"/>
      <c r="P1285"/>
      <c r="Q1285"/>
      <c r="R1285"/>
      <c r="S1285"/>
    </row>
    <row r="1286" spans="13:19" x14ac:dyDescent="0.5">
      <c r="M1286"/>
      <c r="N1286"/>
      <c r="O1286"/>
      <c r="P1286"/>
      <c r="Q1286"/>
      <c r="R1286"/>
      <c r="S1286"/>
    </row>
    <row r="1287" spans="13:19" x14ac:dyDescent="0.5">
      <c r="M1287"/>
      <c r="N1287"/>
      <c r="O1287"/>
      <c r="P1287"/>
      <c r="Q1287"/>
      <c r="R1287"/>
      <c r="S1287"/>
    </row>
    <row r="1288" spans="13:19" x14ac:dyDescent="0.5">
      <c r="M1288"/>
      <c r="N1288"/>
      <c r="O1288"/>
      <c r="P1288"/>
      <c r="Q1288"/>
      <c r="R1288"/>
      <c r="S1288"/>
    </row>
    <row r="1289" spans="13:19" x14ac:dyDescent="0.5">
      <c r="M1289"/>
      <c r="N1289"/>
      <c r="O1289"/>
      <c r="P1289"/>
      <c r="Q1289"/>
      <c r="R1289"/>
      <c r="S1289"/>
    </row>
    <row r="1290" spans="13:19" x14ac:dyDescent="0.5">
      <c r="M1290"/>
      <c r="N1290"/>
      <c r="O1290"/>
      <c r="P1290"/>
      <c r="Q1290"/>
      <c r="R1290"/>
      <c r="S1290"/>
    </row>
    <row r="1291" spans="13:19" x14ac:dyDescent="0.5">
      <c r="M1291"/>
      <c r="N1291"/>
      <c r="O1291"/>
      <c r="P1291"/>
      <c r="Q1291"/>
      <c r="R1291"/>
      <c r="S1291"/>
    </row>
    <row r="1292" spans="13:19" x14ac:dyDescent="0.5">
      <c r="M1292"/>
      <c r="N1292"/>
      <c r="O1292"/>
      <c r="P1292"/>
      <c r="Q1292"/>
      <c r="R1292"/>
      <c r="S1292"/>
    </row>
    <row r="1293" spans="13:19" x14ac:dyDescent="0.5">
      <c r="M1293"/>
      <c r="N1293"/>
      <c r="O1293"/>
      <c r="P1293"/>
      <c r="Q1293"/>
      <c r="R1293"/>
      <c r="S1293"/>
    </row>
    <row r="1294" spans="13:19" x14ac:dyDescent="0.5">
      <c r="M1294"/>
      <c r="N1294"/>
      <c r="O1294"/>
      <c r="P1294"/>
      <c r="Q1294"/>
      <c r="R1294"/>
      <c r="S1294"/>
    </row>
    <row r="1295" spans="13:19" x14ac:dyDescent="0.5">
      <c r="M1295"/>
      <c r="N1295"/>
      <c r="O1295"/>
      <c r="P1295"/>
      <c r="Q1295"/>
      <c r="R1295"/>
      <c r="S1295"/>
    </row>
    <row r="1296" spans="13:19" x14ac:dyDescent="0.5">
      <c r="M1296"/>
      <c r="N1296"/>
      <c r="O1296"/>
      <c r="P1296"/>
      <c r="Q1296"/>
      <c r="R1296"/>
      <c r="S1296"/>
    </row>
    <row r="1297" spans="13:19" x14ac:dyDescent="0.5">
      <c r="M1297"/>
      <c r="N1297"/>
      <c r="O1297"/>
      <c r="P1297"/>
      <c r="Q1297"/>
      <c r="R1297"/>
      <c r="S1297"/>
    </row>
    <row r="1298" spans="13:19" x14ac:dyDescent="0.5">
      <c r="M1298"/>
      <c r="N1298"/>
      <c r="O1298"/>
      <c r="P1298"/>
      <c r="Q1298"/>
      <c r="R1298"/>
      <c r="S1298"/>
    </row>
    <row r="1299" spans="13:19" x14ac:dyDescent="0.5">
      <c r="M1299"/>
      <c r="N1299"/>
      <c r="O1299"/>
      <c r="P1299"/>
      <c r="Q1299"/>
      <c r="R1299"/>
      <c r="S1299"/>
    </row>
    <row r="1300" spans="13:19" x14ac:dyDescent="0.5">
      <c r="M1300"/>
      <c r="N1300"/>
      <c r="O1300"/>
      <c r="P1300"/>
      <c r="Q1300"/>
      <c r="R1300"/>
      <c r="S1300"/>
    </row>
    <row r="1301" spans="13:19" x14ac:dyDescent="0.5">
      <c r="M1301"/>
      <c r="N1301"/>
      <c r="O1301"/>
      <c r="P1301"/>
      <c r="Q1301"/>
      <c r="R1301"/>
      <c r="S1301"/>
    </row>
    <row r="1302" spans="13:19" x14ac:dyDescent="0.5">
      <c r="M1302"/>
      <c r="N1302"/>
      <c r="O1302"/>
      <c r="P1302"/>
      <c r="Q1302"/>
      <c r="R1302"/>
      <c r="S1302"/>
    </row>
    <row r="1303" spans="13:19" x14ac:dyDescent="0.5">
      <c r="M1303"/>
      <c r="N1303"/>
      <c r="O1303"/>
      <c r="P1303"/>
      <c r="Q1303"/>
      <c r="R1303"/>
      <c r="S1303"/>
    </row>
    <row r="1304" spans="13:19" x14ac:dyDescent="0.5">
      <c r="M1304"/>
      <c r="N1304"/>
      <c r="O1304"/>
      <c r="P1304"/>
      <c r="Q1304"/>
      <c r="R1304"/>
      <c r="S1304"/>
    </row>
    <row r="1305" spans="13:19" x14ac:dyDescent="0.5">
      <c r="M1305"/>
      <c r="N1305"/>
      <c r="O1305"/>
      <c r="P1305"/>
      <c r="Q1305"/>
      <c r="R1305"/>
      <c r="S1305"/>
    </row>
    <row r="1306" spans="13:19" x14ac:dyDescent="0.5">
      <c r="M1306"/>
      <c r="N1306"/>
      <c r="O1306"/>
      <c r="P1306"/>
      <c r="Q1306"/>
      <c r="R1306"/>
      <c r="S1306"/>
    </row>
    <row r="1307" spans="13:19" x14ac:dyDescent="0.5">
      <c r="M1307"/>
      <c r="N1307"/>
      <c r="O1307"/>
      <c r="P1307"/>
      <c r="Q1307"/>
      <c r="R1307"/>
      <c r="S1307"/>
    </row>
    <row r="1308" spans="13:19" x14ac:dyDescent="0.5">
      <c r="M1308"/>
      <c r="N1308"/>
      <c r="O1308"/>
      <c r="P1308"/>
      <c r="Q1308"/>
      <c r="R1308"/>
      <c r="S1308"/>
    </row>
    <row r="1309" spans="13:19" x14ac:dyDescent="0.5">
      <c r="M1309"/>
      <c r="N1309"/>
      <c r="O1309"/>
      <c r="P1309"/>
      <c r="Q1309"/>
      <c r="R1309"/>
      <c r="S1309"/>
    </row>
    <row r="1310" spans="13:19" x14ac:dyDescent="0.5">
      <c r="M1310"/>
      <c r="N1310"/>
      <c r="O1310"/>
      <c r="P1310"/>
      <c r="Q1310"/>
      <c r="R1310"/>
      <c r="S1310"/>
    </row>
    <row r="1311" spans="13:19" x14ac:dyDescent="0.5">
      <c r="M1311"/>
      <c r="N1311"/>
      <c r="O1311"/>
      <c r="P1311"/>
      <c r="Q1311"/>
      <c r="R1311"/>
      <c r="S1311"/>
    </row>
    <row r="1312" spans="13:19" x14ac:dyDescent="0.5">
      <c r="M1312"/>
      <c r="N1312"/>
      <c r="O1312"/>
      <c r="P1312"/>
      <c r="Q1312"/>
      <c r="R1312"/>
      <c r="S1312"/>
    </row>
    <row r="1313" spans="13:19" x14ac:dyDescent="0.5">
      <c r="M1313"/>
      <c r="N1313"/>
      <c r="O1313"/>
      <c r="P1313"/>
      <c r="Q1313"/>
      <c r="R1313"/>
      <c r="S1313"/>
    </row>
    <row r="1314" spans="13:19" x14ac:dyDescent="0.5">
      <c r="M1314"/>
      <c r="N1314"/>
      <c r="O1314"/>
      <c r="P1314"/>
      <c r="Q1314"/>
      <c r="R1314"/>
      <c r="S1314"/>
    </row>
    <row r="1315" spans="13:19" x14ac:dyDescent="0.5">
      <c r="M1315"/>
      <c r="N1315"/>
      <c r="O1315"/>
      <c r="P1315"/>
      <c r="Q1315"/>
      <c r="R1315"/>
      <c r="S1315"/>
    </row>
    <row r="1316" spans="13:19" x14ac:dyDescent="0.5">
      <c r="M1316"/>
      <c r="N1316"/>
      <c r="O1316"/>
      <c r="P1316"/>
      <c r="Q1316"/>
      <c r="R1316"/>
      <c r="S1316"/>
    </row>
    <row r="1317" spans="13:19" x14ac:dyDescent="0.5">
      <c r="M1317"/>
      <c r="N1317"/>
      <c r="O1317"/>
      <c r="P1317"/>
      <c r="Q1317"/>
      <c r="R1317"/>
      <c r="S1317"/>
    </row>
    <row r="1318" spans="13:19" x14ac:dyDescent="0.5">
      <c r="M1318"/>
      <c r="N1318"/>
      <c r="O1318"/>
      <c r="P1318"/>
      <c r="Q1318"/>
      <c r="R1318"/>
      <c r="S1318"/>
    </row>
    <row r="1319" spans="13:19" x14ac:dyDescent="0.5">
      <c r="M1319"/>
      <c r="N1319"/>
      <c r="O1319"/>
      <c r="P1319"/>
      <c r="Q1319"/>
      <c r="R1319"/>
      <c r="S1319"/>
    </row>
    <row r="1320" spans="13:19" x14ac:dyDescent="0.5">
      <c r="M1320"/>
      <c r="N1320"/>
      <c r="O1320"/>
      <c r="P1320"/>
      <c r="Q1320"/>
      <c r="R1320"/>
      <c r="S1320"/>
    </row>
    <row r="1321" spans="13:19" x14ac:dyDescent="0.5">
      <c r="M1321"/>
      <c r="N1321"/>
      <c r="O1321"/>
      <c r="P1321"/>
      <c r="Q1321"/>
      <c r="R1321"/>
      <c r="S1321"/>
    </row>
    <row r="1322" spans="13:19" x14ac:dyDescent="0.5">
      <c r="M1322"/>
      <c r="N1322"/>
      <c r="O1322"/>
      <c r="P1322"/>
      <c r="Q1322"/>
      <c r="R1322"/>
      <c r="S1322"/>
    </row>
    <row r="1323" spans="13:19" x14ac:dyDescent="0.5">
      <c r="M1323"/>
      <c r="N1323"/>
      <c r="O1323"/>
      <c r="P1323"/>
      <c r="Q1323"/>
      <c r="R1323"/>
      <c r="S1323"/>
    </row>
    <row r="1324" spans="13:19" x14ac:dyDescent="0.5">
      <c r="M1324"/>
      <c r="N1324"/>
      <c r="O1324"/>
      <c r="P1324"/>
      <c r="Q1324"/>
      <c r="R1324"/>
      <c r="S1324"/>
    </row>
    <row r="1325" spans="13:19" x14ac:dyDescent="0.5">
      <c r="M1325"/>
      <c r="N1325"/>
      <c r="O1325"/>
      <c r="P1325"/>
      <c r="Q1325"/>
      <c r="R1325"/>
      <c r="S1325"/>
    </row>
    <row r="1326" spans="13:19" x14ac:dyDescent="0.5">
      <c r="M1326"/>
      <c r="N1326"/>
      <c r="O1326"/>
      <c r="P1326"/>
      <c r="Q1326"/>
      <c r="R1326"/>
      <c r="S1326"/>
    </row>
    <row r="1327" spans="13:19" x14ac:dyDescent="0.5">
      <c r="M1327"/>
      <c r="N1327"/>
      <c r="O1327"/>
      <c r="P1327"/>
      <c r="Q1327"/>
      <c r="R1327"/>
      <c r="S1327"/>
    </row>
    <row r="1328" spans="13:19" x14ac:dyDescent="0.5">
      <c r="M1328"/>
      <c r="N1328"/>
      <c r="O1328"/>
      <c r="P1328"/>
      <c r="Q1328"/>
      <c r="R1328"/>
      <c r="S1328"/>
    </row>
    <row r="1329" spans="13:19" x14ac:dyDescent="0.5">
      <c r="M1329"/>
      <c r="N1329"/>
      <c r="O1329"/>
      <c r="P1329"/>
      <c r="Q1329"/>
      <c r="R1329"/>
      <c r="S1329"/>
    </row>
    <row r="1330" spans="13:19" x14ac:dyDescent="0.5">
      <c r="M1330"/>
      <c r="N1330"/>
      <c r="O1330"/>
      <c r="P1330"/>
      <c r="Q1330"/>
      <c r="R1330"/>
      <c r="S1330"/>
    </row>
    <row r="1331" spans="13:19" x14ac:dyDescent="0.5">
      <c r="M1331"/>
      <c r="N1331"/>
      <c r="O1331"/>
      <c r="P1331"/>
      <c r="Q1331"/>
      <c r="R1331"/>
      <c r="S1331"/>
    </row>
    <row r="1332" spans="13:19" x14ac:dyDescent="0.5">
      <c r="M1332"/>
      <c r="N1332"/>
      <c r="O1332"/>
      <c r="P1332"/>
      <c r="Q1332"/>
      <c r="R1332"/>
      <c r="S1332"/>
    </row>
    <row r="1333" spans="13:19" x14ac:dyDescent="0.5">
      <c r="M1333"/>
      <c r="N1333"/>
      <c r="O1333"/>
      <c r="P1333"/>
      <c r="Q1333"/>
      <c r="R1333"/>
      <c r="S1333"/>
    </row>
    <row r="1334" spans="13:19" x14ac:dyDescent="0.5">
      <c r="M1334"/>
      <c r="N1334"/>
      <c r="O1334"/>
      <c r="P1334"/>
      <c r="Q1334"/>
      <c r="R1334"/>
      <c r="S1334"/>
    </row>
    <row r="1335" spans="13:19" x14ac:dyDescent="0.5">
      <c r="M1335"/>
      <c r="N1335"/>
      <c r="O1335"/>
      <c r="P1335"/>
      <c r="Q1335"/>
      <c r="R1335"/>
      <c r="S1335"/>
    </row>
    <row r="1336" spans="13:19" x14ac:dyDescent="0.5">
      <c r="M1336"/>
      <c r="N1336"/>
      <c r="O1336"/>
      <c r="P1336"/>
      <c r="Q1336"/>
      <c r="R1336"/>
      <c r="S1336"/>
    </row>
    <row r="1337" spans="13:19" x14ac:dyDescent="0.5">
      <c r="M1337"/>
      <c r="N1337"/>
      <c r="O1337"/>
      <c r="P1337"/>
      <c r="Q1337"/>
      <c r="R1337"/>
      <c r="S1337"/>
    </row>
    <row r="1338" spans="13:19" x14ac:dyDescent="0.5">
      <c r="M1338"/>
      <c r="N1338"/>
      <c r="O1338"/>
      <c r="P1338"/>
      <c r="Q1338"/>
      <c r="R1338"/>
      <c r="S1338"/>
    </row>
    <row r="1339" spans="13:19" x14ac:dyDescent="0.5">
      <c r="M1339"/>
      <c r="N1339"/>
      <c r="O1339"/>
      <c r="P1339"/>
      <c r="Q1339"/>
      <c r="R1339"/>
      <c r="S1339"/>
    </row>
    <row r="1340" spans="13:19" x14ac:dyDescent="0.5">
      <c r="M1340"/>
      <c r="N1340"/>
      <c r="O1340"/>
      <c r="P1340"/>
      <c r="Q1340"/>
      <c r="R1340"/>
      <c r="S1340"/>
    </row>
    <row r="1341" spans="13:19" x14ac:dyDescent="0.5">
      <c r="M1341"/>
      <c r="N1341"/>
      <c r="O1341"/>
      <c r="P1341"/>
      <c r="Q1341"/>
      <c r="R1341"/>
      <c r="S1341"/>
    </row>
    <row r="1342" spans="13:19" x14ac:dyDescent="0.5">
      <c r="M1342"/>
      <c r="N1342"/>
      <c r="O1342"/>
      <c r="P1342"/>
      <c r="Q1342"/>
      <c r="R1342"/>
      <c r="S1342"/>
    </row>
    <row r="1343" spans="13:19" x14ac:dyDescent="0.5">
      <c r="M1343"/>
      <c r="N1343"/>
      <c r="O1343"/>
      <c r="P1343"/>
      <c r="Q1343"/>
      <c r="R1343"/>
      <c r="S1343"/>
    </row>
    <row r="1344" spans="13:19" x14ac:dyDescent="0.5">
      <c r="M1344"/>
      <c r="N1344"/>
      <c r="O1344"/>
      <c r="P1344"/>
      <c r="Q1344"/>
      <c r="R1344"/>
      <c r="S1344"/>
    </row>
    <row r="1345" spans="13:19" x14ac:dyDescent="0.5">
      <c r="M1345"/>
      <c r="N1345"/>
      <c r="O1345"/>
      <c r="P1345"/>
      <c r="Q1345"/>
      <c r="R1345"/>
      <c r="S1345"/>
    </row>
    <row r="1346" spans="13:19" x14ac:dyDescent="0.5">
      <c r="M1346"/>
      <c r="N1346"/>
      <c r="O1346"/>
      <c r="P1346"/>
      <c r="Q1346"/>
      <c r="R1346"/>
      <c r="S1346"/>
    </row>
    <row r="1347" spans="13:19" x14ac:dyDescent="0.5">
      <c r="M1347"/>
      <c r="N1347"/>
      <c r="O1347"/>
      <c r="P1347"/>
      <c r="Q1347"/>
      <c r="R1347"/>
      <c r="S1347"/>
    </row>
    <row r="1348" spans="13:19" x14ac:dyDescent="0.5">
      <c r="M1348"/>
      <c r="N1348"/>
      <c r="O1348"/>
      <c r="P1348"/>
      <c r="Q1348"/>
      <c r="R1348"/>
      <c r="S1348"/>
    </row>
    <row r="1349" spans="13:19" x14ac:dyDescent="0.5">
      <c r="M1349"/>
      <c r="N1349"/>
      <c r="O1349"/>
      <c r="P1349"/>
      <c r="Q1349"/>
      <c r="R1349"/>
      <c r="S1349"/>
    </row>
    <row r="1350" spans="13:19" x14ac:dyDescent="0.5">
      <c r="M1350"/>
      <c r="N1350"/>
      <c r="O1350"/>
      <c r="P1350"/>
      <c r="Q1350"/>
      <c r="R1350"/>
      <c r="S1350"/>
    </row>
    <row r="1351" spans="13:19" x14ac:dyDescent="0.5">
      <c r="M1351"/>
      <c r="N1351"/>
      <c r="O1351"/>
      <c r="P1351"/>
      <c r="Q1351"/>
      <c r="R1351"/>
      <c r="S1351"/>
    </row>
    <row r="1352" spans="13:19" x14ac:dyDescent="0.5">
      <c r="M1352"/>
      <c r="N1352"/>
      <c r="O1352"/>
      <c r="P1352"/>
      <c r="Q1352"/>
      <c r="R1352"/>
      <c r="S1352"/>
    </row>
    <row r="1353" spans="13:19" x14ac:dyDescent="0.5">
      <c r="M1353"/>
      <c r="N1353"/>
      <c r="O1353"/>
      <c r="P1353"/>
      <c r="Q1353"/>
      <c r="R1353"/>
      <c r="S1353"/>
    </row>
    <row r="1354" spans="13:19" x14ac:dyDescent="0.5">
      <c r="M1354"/>
      <c r="N1354"/>
      <c r="O1354"/>
      <c r="P1354"/>
      <c r="Q1354"/>
      <c r="R1354"/>
      <c r="S1354"/>
    </row>
    <row r="1355" spans="13:19" x14ac:dyDescent="0.5">
      <c r="M1355"/>
      <c r="N1355"/>
      <c r="O1355"/>
      <c r="P1355"/>
      <c r="Q1355"/>
      <c r="R1355"/>
      <c r="S1355"/>
    </row>
    <row r="1356" spans="13:19" x14ac:dyDescent="0.5">
      <c r="M1356"/>
      <c r="N1356"/>
      <c r="O1356"/>
      <c r="P1356"/>
      <c r="Q1356"/>
      <c r="R1356"/>
      <c r="S1356"/>
    </row>
    <row r="1357" spans="13:19" x14ac:dyDescent="0.5">
      <c r="M1357"/>
      <c r="N1357"/>
      <c r="O1357"/>
      <c r="P1357"/>
      <c r="Q1357"/>
      <c r="R1357"/>
      <c r="S1357"/>
    </row>
    <row r="1358" spans="13:19" x14ac:dyDescent="0.5">
      <c r="M1358"/>
      <c r="N1358"/>
      <c r="O1358"/>
      <c r="P1358"/>
      <c r="Q1358"/>
      <c r="R1358"/>
      <c r="S1358"/>
    </row>
    <row r="1359" spans="13:19" x14ac:dyDescent="0.5">
      <c r="M1359"/>
      <c r="N1359"/>
      <c r="O1359"/>
      <c r="P1359"/>
      <c r="Q1359"/>
      <c r="R1359"/>
      <c r="S1359"/>
    </row>
    <row r="1360" spans="13:19" x14ac:dyDescent="0.5">
      <c r="M1360"/>
      <c r="N1360"/>
      <c r="O1360"/>
      <c r="P1360"/>
      <c r="Q1360"/>
      <c r="R1360"/>
      <c r="S1360"/>
    </row>
    <row r="1361" spans="13:19" x14ac:dyDescent="0.5">
      <c r="M1361"/>
      <c r="N1361"/>
      <c r="O1361"/>
      <c r="P1361"/>
      <c r="Q1361"/>
      <c r="R1361"/>
      <c r="S1361"/>
    </row>
    <row r="1362" spans="13:19" x14ac:dyDescent="0.5">
      <c r="M1362"/>
      <c r="N1362"/>
      <c r="O1362"/>
      <c r="P1362"/>
      <c r="Q1362"/>
      <c r="R1362"/>
      <c r="S1362"/>
    </row>
    <row r="1363" spans="13:19" x14ac:dyDescent="0.5">
      <c r="M1363"/>
      <c r="N1363"/>
      <c r="O1363"/>
      <c r="P1363"/>
      <c r="Q1363"/>
      <c r="R1363"/>
      <c r="S1363"/>
    </row>
    <row r="1364" spans="13:19" x14ac:dyDescent="0.5">
      <c r="M1364"/>
      <c r="N1364"/>
      <c r="O1364"/>
      <c r="P1364"/>
      <c r="Q1364"/>
      <c r="R1364"/>
      <c r="S1364"/>
    </row>
    <row r="1365" spans="13:19" x14ac:dyDescent="0.5">
      <c r="M1365"/>
      <c r="N1365"/>
      <c r="O1365"/>
      <c r="P1365"/>
      <c r="Q1365"/>
      <c r="R1365"/>
      <c r="S1365"/>
    </row>
    <row r="1366" spans="13:19" x14ac:dyDescent="0.5">
      <c r="M1366"/>
      <c r="N1366"/>
      <c r="O1366"/>
      <c r="P1366"/>
      <c r="Q1366"/>
      <c r="R1366"/>
      <c r="S1366"/>
    </row>
    <row r="1367" spans="13:19" x14ac:dyDescent="0.5">
      <c r="M1367"/>
      <c r="N1367"/>
      <c r="O1367"/>
      <c r="P1367"/>
      <c r="Q1367"/>
      <c r="R1367"/>
      <c r="S1367"/>
    </row>
    <row r="1368" spans="13:19" x14ac:dyDescent="0.5">
      <c r="M1368"/>
      <c r="N1368"/>
      <c r="O1368"/>
      <c r="P1368"/>
      <c r="Q1368"/>
      <c r="R1368"/>
      <c r="S1368"/>
    </row>
    <row r="1369" spans="13:19" x14ac:dyDescent="0.5">
      <c r="M1369"/>
      <c r="N1369"/>
      <c r="O1369"/>
      <c r="P1369"/>
      <c r="Q1369"/>
      <c r="R1369"/>
      <c r="S1369"/>
    </row>
    <row r="1370" spans="13:19" x14ac:dyDescent="0.5">
      <c r="M1370"/>
      <c r="N1370"/>
      <c r="O1370"/>
      <c r="P1370"/>
      <c r="Q1370"/>
      <c r="R1370"/>
      <c r="S1370"/>
    </row>
    <row r="1371" spans="13:19" x14ac:dyDescent="0.5">
      <c r="M1371"/>
      <c r="N1371"/>
      <c r="O1371"/>
      <c r="P1371"/>
      <c r="Q1371"/>
      <c r="R1371"/>
      <c r="S1371"/>
    </row>
    <row r="1372" spans="13:19" x14ac:dyDescent="0.5">
      <c r="M1372"/>
      <c r="N1372"/>
      <c r="O1372"/>
      <c r="P1372"/>
      <c r="Q1372"/>
      <c r="R1372"/>
      <c r="S1372"/>
    </row>
    <row r="1373" spans="13:19" x14ac:dyDescent="0.5">
      <c r="M1373"/>
      <c r="N1373"/>
      <c r="O1373"/>
      <c r="P1373"/>
      <c r="Q1373"/>
      <c r="R1373"/>
      <c r="S1373"/>
    </row>
    <row r="1374" spans="13:19" x14ac:dyDescent="0.5">
      <c r="M1374"/>
      <c r="N1374"/>
      <c r="O1374"/>
      <c r="P1374"/>
      <c r="Q1374"/>
      <c r="R1374"/>
      <c r="S1374"/>
    </row>
    <row r="1375" spans="13:19" x14ac:dyDescent="0.5">
      <c r="M1375"/>
      <c r="N1375"/>
      <c r="O1375"/>
      <c r="P1375"/>
      <c r="Q1375"/>
      <c r="R1375"/>
      <c r="S1375"/>
    </row>
    <row r="1376" spans="13:19" x14ac:dyDescent="0.5">
      <c r="M1376"/>
      <c r="N1376"/>
      <c r="O1376"/>
      <c r="P1376"/>
      <c r="Q1376"/>
      <c r="R1376"/>
      <c r="S1376"/>
    </row>
    <row r="1377" spans="13:19" x14ac:dyDescent="0.5">
      <c r="M1377"/>
      <c r="N1377"/>
      <c r="O1377"/>
      <c r="P1377"/>
      <c r="Q1377"/>
      <c r="R1377"/>
      <c r="S1377"/>
    </row>
    <row r="1378" spans="13:19" x14ac:dyDescent="0.5">
      <c r="M1378"/>
      <c r="N1378"/>
      <c r="O1378"/>
      <c r="P1378"/>
      <c r="Q1378"/>
      <c r="R1378"/>
      <c r="S1378"/>
    </row>
    <row r="1379" spans="13:19" x14ac:dyDescent="0.5">
      <c r="M1379"/>
      <c r="N1379"/>
      <c r="O1379"/>
      <c r="P1379"/>
      <c r="Q1379"/>
      <c r="R1379"/>
      <c r="S1379"/>
    </row>
    <row r="1380" spans="13:19" x14ac:dyDescent="0.5">
      <c r="M1380"/>
      <c r="N1380"/>
      <c r="O1380"/>
      <c r="P1380"/>
      <c r="Q1380"/>
      <c r="R1380"/>
      <c r="S1380"/>
    </row>
    <row r="1381" spans="13:19" x14ac:dyDescent="0.5">
      <c r="M1381"/>
      <c r="N1381"/>
      <c r="O1381"/>
      <c r="P1381"/>
      <c r="Q1381"/>
      <c r="R1381"/>
      <c r="S1381"/>
    </row>
    <row r="1382" spans="13:19" x14ac:dyDescent="0.5">
      <c r="M1382"/>
      <c r="N1382"/>
      <c r="O1382"/>
      <c r="P1382"/>
      <c r="Q1382"/>
      <c r="R1382"/>
      <c r="S1382"/>
    </row>
    <row r="1383" spans="13:19" x14ac:dyDescent="0.5">
      <c r="M1383"/>
      <c r="N1383"/>
      <c r="O1383"/>
      <c r="P1383"/>
      <c r="Q1383"/>
      <c r="R1383"/>
      <c r="S1383"/>
    </row>
    <row r="1384" spans="13:19" x14ac:dyDescent="0.5">
      <c r="M1384"/>
      <c r="N1384"/>
      <c r="O1384"/>
      <c r="P1384"/>
      <c r="Q1384"/>
      <c r="R1384"/>
      <c r="S1384"/>
    </row>
    <row r="1385" spans="13:19" x14ac:dyDescent="0.5">
      <c r="M1385"/>
      <c r="N1385"/>
      <c r="O1385"/>
      <c r="P1385"/>
      <c r="Q1385"/>
      <c r="R1385"/>
      <c r="S1385"/>
    </row>
    <row r="1386" spans="13:19" x14ac:dyDescent="0.5">
      <c r="M1386"/>
      <c r="N1386"/>
      <c r="O1386"/>
      <c r="P1386"/>
      <c r="Q1386"/>
      <c r="R1386"/>
      <c r="S1386"/>
    </row>
    <row r="1387" spans="13:19" x14ac:dyDescent="0.5">
      <c r="M1387"/>
      <c r="N1387"/>
      <c r="O1387"/>
      <c r="P1387"/>
      <c r="Q1387"/>
      <c r="R1387"/>
      <c r="S1387"/>
    </row>
    <row r="1388" spans="13:19" x14ac:dyDescent="0.5">
      <c r="M1388"/>
      <c r="N1388"/>
      <c r="O1388"/>
      <c r="P1388"/>
      <c r="Q1388"/>
      <c r="R1388"/>
      <c r="S1388"/>
    </row>
    <row r="1389" spans="13:19" x14ac:dyDescent="0.5">
      <c r="M1389"/>
      <c r="N1389"/>
      <c r="O1389"/>
      <c r="P1389"/>
      <c r="Q1389"/>
      <c r="R1389"/>
      <c r="S1389"/>
    </row>
    <row r="1390" spans="13:19" x14ac:dyDescent="0.5">
      <c r="M1390"/>
      <c r="N1390"/>
      <c r="O1390"/>
      <c r="P1390"/>
      <c r="Q1390"/>
      <c r="R1390"/>
      <c r="S1390"/>
    </row>
    <row r="1391" spans="13:19" x14ac:dyDescent="0.5">
      <c r="M1391"/>
      <c r="N1391"/>
      <c r="O1391"/>
      <c r="P1391"/>
      <c r="Q1391"/>
      <c r="R1391"/>
      <c r="S1391"/>
    </row>
    <row r="1392" spans="13:19" x14ac:dyDescent="0.5">
      <c r="M1392"/>
      <c r="N1392"/>
      <c r="O1392"/>
      <c r="P1392"/>
      <c r="Q1392"/>
      <c r="R1392"/>
      <c r="S1392"/>
    </row>
    <row r="1393" spans="13:19" x14ac:dyDescent="0.5">
      <c r="M1393"/>
      <c r="N1393"/>
      <c r="O1393"/>
      <c r="P1393"/>
      <c r="Q1393"/>
      <c r="R1393"/>
      <c r="S1393"/>
    </row>
    <row r="1394" spans="13:19" x14ac:dyDescent="0.5">
      <c r="M1394"/>
      <c r="N1394"/>
      <c r="O1394"/>
      <c r="P1394"/>
      <c r="Q1394"/>
      <c r="R1394"/>
      <c r="S1394"/>
    </row>
    <row r="1395" spans="13:19" x14ac:dyDescent="0.5">
      <c r="M1395"/>
      <c r="N1395"/>
      <c r="O1395"/>
      <c r="P1395"/>
      <c r="Q1395"/>
      <c r="R1395"/>
      <c r="S1395"/>
    </row>
    <row r="1396" spans="13:19" x14ac:dyDescent="0.5">
      <c r="M1396"/>
      <c r="N1396"/>
      <c r="O1396"/>
      <c r="P1396"/>
      <c r="Q1396"/>
      <c r="R1396"/>
      <c r="S1396"/>
    </row>
    <row r="1397" spans="13:19" x14ac:dyDescent="0.5">
      <c r="M1397"/>
      <c r="N1397"/>
      <c r="O1397"/>
      <c r="P1397"/>
      <c r="Q1397"/>
      <c r="R1397"/>
      <c r="S1397"/>
    </row>
    <row r="1398" spans="13:19" x14ac:dyDescent="0.5">
      <c r="M1398"/>
      <c r="N1398"/>
      <c r="O1398"/>
      <c r="P1398"/>
      <c r="Q1398"/>
      <c r="R1398"/>
      <c r="S1398"/>
    </row>
    <row r="1399" spans="13:19" x14ac:dyDescent="0.5">
      <c r="M1399"/>
      <c r="N1399"/>
      <c r="O1399"/>
      <c r="P1399"/>
      <c r="Q1399"/>
      <c r="R1399"/>
      <c r="S1399"/>
    </row>
    <row r="1400" spans="13:19" x14ac:dyDescent="0.5">
      <c r="M1400"/>
      <c r="N1400"/>
      <c r="O1400"/>
      <c r="P1400"/>
      <c r="Q1400"/>
      <c r="R1400"/>
      <c r="S1400"/>
    </row>
    <row r="1401" spans="13:19" x14ac:dyDescent="0.5">
      <c r="M1401"/>
      <c r="N1401"/>
      <c r="O1401"/>
      <c r="P1401"/>
      <c r="Q1401"/>
      <c r="R1401"/>
      <c r="S1401"/>
    </row>
    <row r="1402" spans="13:19" x14ac:dyDescent="0.5">
      <c r="M1402"/>
      <c r="N1402"/>
      <c r="O1402"/>
      <c r="P1402"/>
      <c r="Q1402"/>
      <c r="R1402"/>
      <c r="S1402"/>
    </row>
    <row r="1403" spans="13:19" x14ac:dyDescent="0.5">
      <c r="M1403"/>
      <c r="N1403"/>
      <c r="O1403"/>
      <c r="P1403"/>
      <c r="Q1403"/>
      <c r="R1403"/>
      <c r="S1403"/>
    </row>
    <row r="1404" spans="13:19" x14ac:dyDescent="0.5">
      <c r="M1404"/>
      <c r="N1404"/>
      <c r="O1404"/>
      <c r="P1404"/>
      <c r="Q1404"/>
      <c r="R1404"/>
      <c r="S1404"/>
    </row>
    <row r="1405" spans="13:19" x14ac:dyDescent="0.5">
      <c r="M1405"/>
      <c r="N1405"/>
      <c r="O1405"/>
      <c r="P1405"/>
      <c r="Q1405"/>
      <c r="R1405"/>
      <c r="S1405"/>
    </row>
    <row r="1406" spans="13:19" x14ac:dyDescent="0.5">
      <c r="M1406"/>
      <c r="N1406"/>
      <c r="O1406"/>
      <c r="P1406"/>
      <c r="Q1406"/>
      <c r="R1406"/>
      <c r="S1406"/>
    </row>
    <row r="1407" spans="13:19" x14ac:dyDescent="0.5">
      <c r="M1407"/>
      <c r="N1407"/>
      <c r="O1407"/>
      <c r="P1407"/>
      <c r="Q1407"/>
      <c r="R1407"/>
      <c r="S1407"/>
    </row>
    <row r="1408" spans="13:19" x14ac:dyDescent="0.5">
      <c r="M1408"/>
      <c r="N1408"/>
      <c r="O1408"/>
      <c r="P1408"/>
      <c r="Q1408"/>
      <c r="R1408"/>
      <c r="S1408"/>
    </row>
    <row r="1409" spans="13:19" x14ac:dyDescent="0.5">
      <c r="M1409"/>
      <c r="N1409"/>
      <c r="O1409"/>
      <c r="P1409"/>
      <c r="Q1409"/>
      <c r="R1409"/>
      <c r="S1409"/>
    </row>
    <row r="1410" spans="13:19" x14ac:dyDescent="0.5">
      <c r="M1410"/>
      <c r="N1410"/>
      <c r="O1410"/>
      <c r="P1410"/>
      <c r="Q1410"/>
      <c r="R1410"/>
      <c r="S1410"/>
    </row>
    <row r="1411" spans="13:19" x14ac:dyDescent="0.5">
      <c r="M1411"/>
      <c r="N1411"/>
      <c r="O1411"/>
      <c r="P1411"/>
      <c r="Q1411"/>
      <c r="R1411"/>
      <c r="S1411"/>
    </row>
    <row r="1412" spans="13:19" x14ac:dyDescent="0.5">
      <c r="M1412"/>
      <c r="N1412"/>
      <c r="O1412"/>
      <c r="P1412"/>
      <c r="Q1412"/>
      <c r="R1412"/>
      <c r="S1412"/>
    </row>
    <row r="1413" spans="13:19" x14ac:dyDescent="0.5">
      <c r="M1413"/>
      <c r="N1413"/>
      <c r="O1413"/>
      <c r="P1413"/>
      <c r="Q1413"/>
      <c r="R1413"/>
      <c r="S1413"/>
    </row>
    <row r="1414" spans="13:19" x14ac:dyDescent="0.5">
      <c r="M1414"/>
      <c r="N1414"/>
      <c r="O1414"/>
      <c r="P1414"/>
      <c r="Q1414"/>
      <c r="R1414"/>
      <c r="S1414"/>
    </row>
    <row r="1415" spans="13:19" x14ac:dyDescent="0.5">
      <c r="M1415"/>
      <c r="N1415"/>
      <c r="O1415"/>
      <c r="P1415"/>
      <c r="Q1415"/>
      <c r="R1415"/>
      <c r="S1415"/>
    </row>
    <row r="1416" spans="13:19" x14ac:dyDescent="0.5">
      <c r="M1416"/>
      <c r="N1416"/>
      <c r="O1416"/>
      <c r="P1416"/>
      <c r="Q1416"/>
      <c r="R1416"/>
      <c r="S1416"/>
    </row>
    <row r="1417" spans="13:19" x14ac:dyDescent="0.5">
      <c r="M1417"/>
      <c r="N1417"/>
      <c r="O1417"/>
      <c r="P1417"/>
      <c r="Q1417"/>
      <c r="R1417"/>
      <c r="S1417"/>
    </row>
    <row r="1418" spans="13:19" x14ac:dyDescent="0.5">
      <c r="M1418"/>
      <c r="N1418"/>
      <c r="O1418"/>
      <c r="P1418"/>
      <c r="Q1418"/>
      <c r="R1418"/>
      <c r="S1418"/>
    </row>
    <row r="1419" spans="13:19" x14ac:dyDescent="0.5">
      <c r="M1419"/>
      <c r="N1419"/>
      <c r="O1419"/>
      <c r="P1419"/>
      <c r="Q1419"/>
      <c r="R1419"/>
      <c r="S1419"/>
    </row>
    <row r="1420" spans="13:19" x14ac:dyDescent="0.5">
      <c r="M1420"/>
      <c r="N1420"/>
      <c r="O1420"/>
      <c r="P1420"/>
      <c r="Q1420"/>
      <c r="R1420"/>
      <c r="S1420"/>
    </row>
    <row r="1421" spans="13:19" x14ac:dyDescent="0.5">
      <c r="M1421"/>
      <c r="N1421"/>
      <c r="O1421"/>
      <c r="P1421"/>
      <c r="Q1421"/>
      <c r="R1421"/>
      <c r="S1421"/>
    </row>
    <row r="1422" spans="13:19" x14ac:dyDescent="0.5">
      <c r="M1422"/>
      <c r="N1422"/>
      <c r="O1422"/>
      <c r="P1422"/>
      <c r="Q1422"/>
      <c r="R1422"/>
      <c r="S1422"/>
    </row>
    <row r="1423" spans="13:19" x14ac:dyDescent="0.5">
      <c r="M1423"/>
      <c r="N1423"/>
      <c r="O1423"/>
      <c r="P1423"/>
      <c r="Q1423"/>
      <c r="R1423"/>
      <c r="S1423"/>
    </row>
    <row r="1424" spans="13:19" x14ac:dyDescent="0.5">
      <c r="M1424"/>
      <c r="N1424"/>
      <c r="O1424"/>
      <c r="P1424"/>
      <c r="Q1424"/>
      <c r="R1424"/>
      <c r="S1424"/>
    </row>
    <row r="1425" spans="13:19" x14ac:dyDescent="0.5">
      <c r="M1425"/>
      <c r="N1425"/>
      <c r="O1425"/>
      <c r="P1425"/>
      <c r="Q1425"/>
      <c r="R1425"/>
      <c r="S1425"/>
    </row>
    <row r="1426" spans="13:19" x14ac:dyDescent="0.5">
      <c r="M1426"/>
      <c r="N1426"/>
      <c r="O1426"/>
      <c r="P1426"/>
      <c r="Q1426"/>
      <c r="R1426"/>
      <c r="S1426"/>
    </row>
    <row r="1427" spans="13:19" x14ac:dyDescent="0.5">
      <c r="M1427"/>
      <c r="N1427"/>
      <c r="O1427"/>
      <c r="P1427"/>
      <c r="Q1427"/>
      <c r="R1427"/>
      <c r="S1427"/>
    </row>
    <row r="1428" spans="13:19" x14ac:dyDescent="0.5">
      <c r="M1428"/>
      <c r="N1428"/>
      <c r="O1428"/>
      <c r="P1428"/>
      <c r="Q1428"/>
      <c r="R1428"/>
      <c r="S1428"/>
    </row>
    <row r="1429" spans="13:19" x14ac:dyDescent="0.5">
      <c r="M1429"/>
      <c r="N1429"/>
      <c r="O1429"/>
      <c r="P1429"/>
      <c r="Q1429"/>
      <c r="R1429"/>
      <c r="S1429"/>
    </row>
    <row r="1430" spans="13:19" x14ac:dyDescent="0.5">
      <c r="M1430"/>
      <c r="N1430"/>
      <c r="O1430"/>
      <c r="P1430"/>
      <c r="Q1430"/>
      <c r="R1430"/>
      <c r="S1430"/>
    </row>
    <row r="1431" spans="13:19" x14ac:dyDescent="0.5">
      <c r="M1431"/>
      <c r="N1431"/>
      <c r="O1431"/>
      <c r="P1431"/>
      <c r="Q1431"/>
      <c r="R1431"/>
      <c r="S1431"/>
    </row>
    <row r="1432" spans="13:19" x14ac:dyDescent="0.5">
      <c r="M1432"/>
      <c r="N1432"/>
      <c r="O1432"/>
      <c r="P1432"/>
      <c r="Q1432"/>
      <c r="R1432"/>
      <c r="S1432"/>
    </row>
    <row r="1433" spans="13:19" x14ac:dyDescent="0.5">
      <c r="M1433"/>
      <c r="N1433"/>
      <c r="O1433"/>
      <c r="P1433"/>
      <c r="Q1433"/>
      <c r="R1433"/>
      <c r="S1433"/>
    </row>
    <row r="1434" spans="13:19" x14ac:dyDescent="0.5">
      <c r="M1434"/>
      <c r="N1434"/>
      <c r="O1434"/>
      <c r="P1434"/>
      <c r="Q1434"/>
      <c r="R1434"/>
      <c r="S1434"/>
    </row>
    <row r="1435" spans="13:19" x14ac:dyDescent="0.5">
      <c r="M1435"/>
      <c r="N1435"/>
      <c r="O1435"/>
      <c r="P1435"/>
      <c r="Q1435"/>
      <c r="R1435"/>
      <c r="S1435"/>
    </row>
    <row r="1436" spans="13:19" x14ac:dyDescent="0.5">
      <c r="M1436"/>
      <c r="N1436"/>
      <c r="O1436"/>
      <c r="P1436"/>
      <c r="Q1436"/>
      <c r="R1436"/>
      <c r="S1436"/>
    </row>
    <row r="1437" spans="13:19" x14ac:dyDescent="0.5">
      <c r="M1437"/>
      <c r="N1437"/>
      <c r="O1437"/>
      <c r="P1437"/>
      <c r="Q1437"/>
      <c r="R1437"/>
      <c r="S1437"/>
    </row>
    <row r="1438" spans="13:19" x14ac:dyDescent="0.5">
      <c r="M1438"/>
      <c r="N1438"/>
      <c r="O1438"/>
      <c r="P1438"/>
      <c r="Q1438"/>
      <c r="R1438"/>
      <c r="S1438"/>
    </row>
    <row r="1439" spans="13:19" x14ac:dyDescent="0.5">
      <c r="M1439"/>
      <c r="N1439"/>
      <c r="O1439"/>
      <c r="P1439"/>
      <c r="Q1439"/>
      <c r="R1439"/>
      <c r="S1439"/>
    </row>
    <row r="1440" spans="13:19" x14ac:dyDescent="0.5">
      <c r="M1440"/>
      <c r="N1440"/>
      <c r="O1440"/>
      <c r="P1440"/>
      <c r="Q1440"/>
      <c r="R1440"/>
      <c r="S1440"/>
    </row>
    <row r="1441" spans="13:19" x14ac:dyDescent="0.5">
      <c r="M1441"/>
      <c r="N1441"/>
      <c r="O1441"/>
      <c r="P1441"/>
      <c r="Q1441"/>
      <c r="R1441"/>
      <c r="S1441"/>
    </row>
    <row r="1442" spans="13:19" x14ac:dyDescent="0.5">
      <c r="M1442"/>
      <c r="N1442"/>
      <c r="O1442"/>
      <c r="P1442"/>
      <c r="Q1442"/>
      <c r="R1442"/>
      <c r="S1442"/>
    </row>
    <row r="1443" spans="13:19" x14ac:dyDescent="0.5">
      <c r="M1443"/>
      <c r="N1443"/>
      <c r="O1443"/>
      <c r="P1443"/>
      <c r="Q1443"/>
      <c r="R1443"/>
      <c r="S1443"/>
    </row>
    <row r="1444" spans="13:19" x14ac:dyDescent="0.5">
      <c r="M1444"/>
      <c r="N1444"/>
      <c r="O1444"/>
      <c r="P1444"/>
      <c r="Q1444"/>
      <c r="R1444"/>
      <c r="S1444"/>
    </row>
    <row r="1445" spans="13:19" x14ac:dyDescent="0.5">
      <c r="M1445"/>
      <c r="N1445"/>
      <c r="O1445"/>
      <c r="P1445"/>
      <c r="Q1445"/>
      <c r="R1445"/>
      <c r="S1445"/>
    </row>
    <row r="1446" spans="13:19" x14ac:dyDescent="0.5">
      <c r="M1446"/>
      <c r="N1446"/>
      <c r="O1446"/>
      <c r="P1446"/>
      <c r="Q1446"/>
      <c r="R1446"/>
      <c r="S1446"/>
    </row>
    <row r="1447" spans="13:19" x14ac:dyDescent="0.5">
      <c r="M1447"/>
      <c r="N1447"/>
      <c r="O1447"/>
      <c r="P1447"/>
      <c r="Q1447"/>
      <c r="R1447"/>
      <c r="S1447"/>
    </row>
    <row r="1448" spans="13:19" x14ac:dyDescent="0.5">
      <c r="M1448"/>
      <c r="N1448"/>
      <c r="O1448"/>
      <c r="P1448"/>
      <c r="Q1448"/>
      <c r="R1448"/>
      <c r="S1448"/>
    </row>
    <row r="1449" spans="13:19" x14ac:dyDescent="0.5">
      <c r="M1449"/>
      <c r="N1449"/>
      <c r="O1449"/>
      <c r="P1449"/>
      <c r="Q1449"/>
      <c r="R1449"/>
      <c r="S1449"/>
    </row>
    <row r="1450" spans="13:19" x14ac:dyDescent="0.5">
      <c r="M1450"/>
      <c r="N1450"/>
      <c r="O1450"/>
      <c r="P1450"/>
      <c r="Q1450"/>
      <c r="R1450"/>
      <c r="S1450"/>
    </row>
    <row r="1451" spans="13:19" x14ac:dyDescent="0.5">
      <c r="M1451"/>
      <c r="N1451"/>
      <c r="O1451"/>
      <c r="P1451"/>
      <c r="Q1451"/>
      <c r="R1451"/>
      <c r="S1451"/>
    </row>
    <row r="1452" spans="13:19" x14ac:dyDescent="0.5">
      <c r="M1452"/>
      <c r="N1452"/>
      <c r="O1452"/>
      <c r="P1452"/>
      <c r="Q1452"/>
      <c r="R1452"/>
      <c r="S1452"/>
    </row>
    <row r="1453" spans="13:19" x14ac:dyDescent="0.5">
      <c r="M1453"/>
      <c r="N1453"/>
      <c r="O1453"/>
      <c r="P1453"/>
      <c r="Q1453"/>
      <c r="R1453"/>
      <c r="S1453"/>
    </row>
    <row r="1454" spans="13:19" x14ac:dyDescent="0.5">
      <c r="M1454"/>
      <c r="N1454"/>
      <c r="O1454"/>
      <c r="P1454"/>
      <c r="Q1454"/>
      <c r="R1454"/>
      <c r="S1454"/>
    </row>
    <row r="1455" spans="13:19" x14ac:dyDescent="0.5">
      <c r="M1455"/>
      <c r="N1455"/>
      <c r="O1455"/>
      <c r="P1455"/>
      <c r="Q1455"/>
      <c r="R1455"/>
      <c r="S1455"/>
    </row>
    <row r="1456" spans="13:19" x14ac:dyDescent="0.5">
      <c r="M1456"/>
      <c r="N1456"/>
      <c r="O1456"/>
      <c r="P1456"/>
      <c r="Q1456"/>
      <c r="R1456"/>
      <c r="S1456"/>
    </row>
    <row r="1457" spans="13:19" x14ac:dyDescent="0.5">
      <c r="M1457"/>
      <c r="N1457"/>
      <c r="O1457"/>
      <c r="P1457"/>
      <c r="Q1457"/>
      <c r="R1457"/>
      <c r="S1457"/>
    </row>
    <row r="1458" spans="13:19" x14ac:dyDescent="0.5">
      <c r="M1458"/>
      <c r="N1458"/>
      <c r="O1458"/>
      <c r="P1458"/>
      <c r="Q1458"/>
      <c r="R1458"/>
      <c r="S1458"/>
    </row>
    <row r="1459" spans="13:19" x14ac:dyDescent="0.5">
      <c r="M1459"/>
      <c r="N1459"/>
      <c r="O1459"/>
      <c r="P1459"/>
      <c r="Q1459"/>
      <c r="R1459"/>
      <c r="S1459"/>
    </row>
    <row r="1460" spans="13:19" x14ac:dyDescent="0.5">
      <c r="M1460"/>
      <c r="N1460"/>
      <c r="O1460"/>
      <c r="P1460"/>
      <c r="Q1460"/>
      <c r="R1460"/>
      <c r="S1460"/>
    </row>
    <row r="1461" spans="13:19" x14ac:dyDescent="0.5">
      <c r="M1461"/>
      <c r="N1461"/>
      <c r="O1461"/>
      <c r="P1461"/>
      <c r="Q1461"/>
      <c r="R1461"/>
      <c r="S1461"/>
    </row>
    <row r="1462" spans="13:19" x14ac:dyDescent="0.5">
      <c r="M1462"/>
      <c r="N1462"/>
      <c r="O1462"/>
      <c r="P1462"/>
      <c r="Q1462"/>
      <c r="R1462"/>
      <c r="S1462"/>
    </row>
    <row r="1463" spans="13:19" x14ac:dyDescent="0.5">
      <c r="M1463"/>
      <c r="N1463"/>
      <c r="O1463"/>
      <c r="P1463"/>
      <c r="Q1463"/>
      <c r="R1463"/>
      <c r="S1463"/>
    </row>
    <row r="1464" spans="13:19" x14ac:dyDescent="0.5">
      <c r="M1464"/>
      <c r="N1464"/>
      <c r="O1464"/>
      <c r="P1464"/>
      <c r="Q1464"/>
      <c r="R1464"/>
      <c r="S1464"/>
    </row>
    <row r="1465" spans="13:19" x14ac:dyDescent="0.5">
      <c r="M1465"/>
      <c r="N1465"/>
      <c r="O1465"/>
      <c r="P1465"/>
      <c r="Q1465"/>
      <c r="R1465"/>
      <c r="S1465"/>
    </row>
    <row r="1466" spans="13:19" x14ac:dyDescent="0.5">
      <c r="M1466"/>
      <c r="N1466"/>
      <c r="O1466"/>
      <c r="P1466"/>
      <c r="Q1466"/>
      <c r="R1466"/>
      <c r="S1466"/>
    </row>
    <row r="1467" spans="13:19" x14ac:dyDescent="0.5">
      <c r="M1467"/>
      <c r="N1467"/>
      <c r="O1467"/>
      <c r="P1467"/>
      <c r="Q1467"/>
      <c r="R1467"/>
      <c r="S1467"/>
    </row>
    <row r="1468" spans="13:19" x14ac:dyDescent="0.5">
      <c r="M1468"/>
      <c r="N1468"/>
      <c r="O1468"/>
      <c r="P1468"/>
      <c r="Q1468"/>
      <c r="R1468"/>
      <c r="S1468"/>
    </row>
    <row r="1469" spans="13:19" x14ac:dyDescent="0.5">
      <c r="M1469"/>
      <c r="N1469"/>
      <c r="O1469"/>
      <c r="P1469"/>
      <c r="Q1469"/>
      <c r="R1469"/>
      <c r="S1469"/>
    </row>
    <row r="1470" spans="13:19" x14ac:dyDescent="0.5">
      <c r="M1470"/>
      <c r="N1470"/>
      <c r="O1470"/>
      <c r="P1470"/>
      <c r="Q1470"/>
      <c r="R1470"/>
      <c r="S1470"/>
    </row>
    <row r="1471" spans="13:19" x14ac:dyDescent="0.5">
      <c r="M1471"/>
      <c r="N1471"/>
      <c r="O1471"/>
      <c r="P1471"/>
      <c r="Q1471"/>
      <c r="R1471"/>
      <c r="S1471"/>
    </row>
    <row r="1472" spans="13:19" x14ac:dyDescent="0.5">
      <c r="M1472"/>
      <c r="N1472"/>
      <c r="O1472"/>
      <c r="P1472"/>
      <c r="Q1472"/>
      <c r="R1472"/>
      <c r="S1472"/>
    </row>
    <row r="1473" spans="13:19" x14ac:dyDescent="0.5">
      <c r="M1473"/>
      <c r="N1473"/>
      <c r="O1473"/>
      <c r="P1473"/>
      <c r="Q1473"/>
      <c r="R1473"/>
      <c r="S1473"/>
    </row>
    <row r="1474" spans="13:19" x14ac:dyDescent="0.5">
      <c r="M1474"/>
      <c r="N1474"/>
      <c r="O1474"/>
      <c r="P1474"/>
      <c r="Q1474"/>
      <c r="R1474"/>
      <c r="S1474"/>
    </row>
    <row r="1475" spans="13:19" x14ac:dyDescent="0.5">
      <c r="M1475"/>
      <c r="N1475"/>
      <c r="O1475"/>
      <c r="P1475"/>
      <c r="Q1475"/>
      <c r="R1475"/>
      <c r="S1475"/>
    </row>
    <row r="1476" spans="13:19" x14ac:dyDescent="0.5">
      <c r="M1476"/>
      <c r="N1476"/>
      <c r="O1476"/>
      <c r="P1476"/>
      <c r="Q1476"/>
      <c r="R1476"/>
      <c r="S1476"/>
    </row>
    <row r="1477" spans="13:19" x14ac:dyDescent="0.5">
      <c r="M1477"/>
      <c r="N1477"/>
      <c r="O1477"/>
      <c r="P1477"/>
      <c r="Q1477"/>
      <c r="R1477"/>
      <c r="S1477"/>
    </row>
    <row r="1478" spans="13:19" x14ac:dyDescent="0.5">
      <c r="M1478"/>
      <c r="N1478"/>
      <c r="O1478"/>
      <c r="P1478"/>
      <c r="Q1478"/>
      <c r="R1478"/>
      <c r="S1478"/>
    </row>
    <row r="1479" spans="13:19" x14ac:dyDescent="0.5">
      <c r="M1479"/>
      <c r="N1479"/>
      <c r="O1479"/>
      <c r="P1479"/>
      <c r="Q1479"/>
      <c r="R1479"/>
      <c r="S1479"/>
    </row>
    <row r="1480" spans="13:19" x14ac:dyDescent="0.5">
      <c r="M1480"/>
      <c r="N1480"/>
      <c r="O1480"/>
      <c r="P1480"/>
      <c r="Q1480"/>
      <c r="R1480"/>
      <c r="S1480"/>
    </row>
    <row r="1481" spans="13:19" x14ac:dyDescent="0.5">
      <c r="M1481"/>
      <c r="N1481"/>
      <c r="O1481"/>
      <c r="P1481"/>
      <c r="Q1481"/>
      <c r="R1481"/>
      <c r="S1481"/>
    </row>
    <row r="1482" spans="13:19" x14ac:dyDescent="0.5">
      <c r="M1482"/>
      <c r="N1482"/>
      <c r="O1482"/>
      <c r="P1482"/>
      <c r="Q1482"/>
      <c r="R1482"/>
      <c r="S1482"/>
    </row>
    <row r="1483" spans="13:19" x14ac:dyDescent="0.5">
      <c r="M1483"/>
      <c r="N1483"/>
      <c r="O1483"/>
      <c r="P1483"/>
      <c r="Q1483"/>
      <c r="R1483"/>
      <c r="S1483"/>
    </row>
    <row r="1484" spans="13:19" x14ac:dyDescent="0.5">
      <c r="M1484"/>
      <c r="N1484"/>
      <c r="O1484"/>
      <c r="P1484"/>
      <c r="Q1484"/>
      <c r="R1484"/>
      <c r="S1484"/>
    </row>
    <row r="1485" spans="13:19" x14ac:dyDescent="0.5">
      <c r="M1485"/>
      <c r="N1485"/>
      <c r="O1485"/>
      <c r="P1485"/>
      <c r="Q1485"/>
      <c r="R1485"/>
      <c r="S1485"/>
    </row>
    <row r="1486" spans="13:19" x14ac:dyDescent="0.5">
      <c r="M1486"/>
      <c r="N1486"/>
      <c r="O1486"/>
      <c r="P1486"/>
      <c r="Q1486"/>
      <c r="R1486"/>
      <c r="S1486"/>
    </row>
    <row r="1487" spans="13:19" x14ac:dyDescent="0.5">
      <c r="M1487"/>
      <c r="N1487"/>
      <c r="O1487"/>
      <c r="P1487"/>
      <c r="Q1487"/>
      <c r="R1487"/>
      <c r="S1487"/>
    </row>
    <row r="1488" spans="13:19" x14ac:dyDescent="0.5">
      <c r="M1488"/>
      <c r="N1488"/>
      <c r="O1488"/>
      <c r="P1488"/>
      <c r="Q1488"/>
      <c r="R1488"/>
      <c r="S1488"/>
    </row>
    <row r="1489" spans="13:19" x14ac:dyDescent="0.5">
      <c r="M1489"/>
      <c r="N1489"/>
      <c r="O1489"/>
      <c r="P1489"/>
      <c r="Q1489"/>
      <c r="R1489"/>
      <c r="S1489"/>
    </row>
    <row r="1490" spans="13:19" x14ac:dyDescent="0.5">
      <c r="M1490"/>
      <c r="N1490"/>
      <c r="O1490"/>
      <c r="P1490"/>
      <c r="Q1490"/>
      <c r="R1490"/>
      <c r="S1490"/>
    </row>
    <row r="1491" spans="13:19" x14ac:dyDescent="0.5">
      <c r="M1491"/>
      <c r="N1491"/>
      <c r="O1491"/>
      <c r="P1491"/>
      <c r="Q1491"/>
      <c r="R1491"/>
      <c r="S1491"/>
    </row>
    <row r="1492" spans="13:19" x14ac:dyDescent="0.5">
      <c r="M1492"/>
      <c r="N1492"/>
      <c r="O1492"/>
      <c r="P1492"/>
      <c r="Q1492"/>
      <c r="R1492"/>
      <c r="S1492"/>
    </row>
    <row r="1493" spans="13:19" x14ac:dyDescent="0.5">
      <c r="M1493"/>
      <c r="N1493"/>
      <c r="O1493"/>
      <c r="P1493"/>
      <c r="Q1493"/>
      <c r="R1493"/>
      <c r="S1493"/>
    </row>
    <row r="1494" spans="13:19" x14ac:dyDescent="0.5">
      <c r="M1494"/>
      <c r="N1494"/>
      <c r="O1494"/>
      <c r="P1494"/>
      <c r="Q1494"/>
      <c r="R1494"/>
      <c r="S1494"/>
    </row>
    <row r="1495" spans="13:19" x14ac:dyDescent="0.5">
      <c r="M1495"/>
      <c r="N1495"/>
      <c r="O1495"/>
      <c r="P1495"/>
      <c r="Q1495"/>
      <c r="R1495"/>
      <c r="S1495"/>
    </row>
    <row r="1496" spans="13:19" x14ac:dyDescent="0.5">
      <c r="M1496"/>
      <c r="N1496"/>
      <c r="O1496"/>
      <c r="P1496"/>
      <c r="Q1496"/>
      <c r="R1496"/>
      <c r="S1496"/>
    </row>
    <row r="1497" spans="13:19" x14ac:dyDescent="0.5">
      <c r="M1497"/>
      <c r="N1497"/>
      <c r="O1497"/>
      <c r="P1497"/>
      <c r="Q1497"/>
      <c r="R1497"/>
      <c r="S1497"/>
    </row>
    <row r="1498" spans="13:19" x14ac:dyDescent="0.5">
      <c r="M1498"/>
      <c r="N1498"/>
      <c r="O1498"/>
      <c r="P1498"/>
      <c r="Q1498"/>
      <c r="R1498"/>
      <c r="S1498"/>
    </row>
    <row r="1499" spans="13:19" x14ac:dyDescent="0.5">
      <c r="M1499"/>
      <c r="N1499"/>
      <c r="O1499"/>
      <c r="P1499"/>
      <c r="Q1499"/>
      <c r="R1499"/>
      <c r="S1499"/>
    </row>
    <row r="1500" spans="13:19" x14ac:dyDescent="0.5">
      <c r="M1500"/>
      <c r="N1500"/>
      <c r="O1500"/>
      <c r="P1500"/>
      <c r="Q1500"/>
      <c r="R1500"/>
      <c r="S1500"/>
    </row>
    <row r="1501" spans="13:19" x14ac:dyDescent="0.5">
      <c r="M1501"/>
      <c r="N1501"/>
      <c r="O1501"/>
      <c r="P1501"/>
      <c r="Q1501"/>
      <c r="R1501"/>
      <c r="S1501"/>
    </row>
    <row r="1502" spans="13:19" x14ac:dyDescent="0.5">
      <c r="M1502"/>
      <c r="N1502"/>
      <c r="O1502"/>
      <c r="P1502"/>
      <c r="Q1502"/>
      <c r="R1502"/>
      <c r="S1502"/>
    </row>
    <row r="1503" spans="13:19" x14ac:dyDescent="0.5">
      <c r="M1503"/>
      <c r="N1503"/>
      <c r="O1503"/>
      <c r="P1503"/>
      <c r="Q1503"/>
      <c r="R1503"/>
      <c r="S1503"/>
    </row>
    <row r="1504" spans="13:19" x14ac:dyDescent="0.5">
      <c r="M1504"/>
      <c r="N1504"/>
      <c r="O1504"/>
      <c r="P1504"/>
      <c r="Q1504"/>
      <c r="R1504"/>
      <c r="S1504"/>
    </row>
    <row r="1505" spans="13:19" x14ac:dyDescent="0.5">
      <c r="M1505"/>
      <c r="N1505"/>
      <c r="O1505"/>
      <c r="P1505"/>
      <c r="Q1505"/>
      <c r="R1505"/>
      <c r="S1505"/>
    </row>
    <row r="1506" spans="13:19" x14ac:dyDescent="0.5">
      <c r="M1506"/>
      <c r="N1506"/>
      <c r="O1506"/>
      <c r="P1506"/>
      <c r="Q1506"/>
      <c r="R1506"/>
      <c r="S1506"/>
    </row>
    <row r="1507" spans="13:19" x14ac:dyDescent="0.5">
      <c r="M1507"/>
      <c r="N1507"/>
      <c r="O1507"/>
      <c r="P1507"/>
      <c r="Q1507"/>
      <c r="R1507"/>
      <c r="S1507"/>
    </row>
    <row r="1508" spans="13:19" x14ac:dyDescent="0.5">
      <c r="M1508"/>
      <c r="N1508"/>
      <c r="O1508"/>
      <c r="P1508"/>
      <c r="Q1508"/>
      <c r="R1508"/>
      <c r="S1508"/>
    </row>
    <row r="1509" spans="13:19" x14ac:dyDescent="0.5">
      <c r="M1509"/>
      <c r="N1509"/>
      <c r="O1509"/>
      <c r="P1509"/>
      <c r="Q1509"/>
      <c r="R1509"/>
      <c r="S1509"/>
    </row>
    <row r="1510" spans="13:19" x14ac:dyDescent="0.5">
      <c r="M1510"/>
      <c r="N1510"/>
      <c r="O1510"/>
      <c r="P1510"/>
      <c r="Q1510"/>
      <c r="R1510"/>
      <c r="S1510"/>
    </row>
    <row r="1511" spans="13:19" x14ac:dyDescent="0.5">
      <c r="M1511"/>
      <c r="N1511"/>
      <c r="O1511"/>
      <c r="P1511"/>
      <c r="Q1511"/>
      <c r="R1511"/>
      <c r="S1511"/>
    </row>
    <row r="1512" spans="13:19" x14ac:dyDescent="0.5">
      <c r="M1512"/>
      <c r="N1512"/>
      <c r="O1512"/>
      <c r="P1512"/>
      <c r="Q1512"/>
      <c r="R1512"/>
      <c r="S1512"/>
    </row>
    <row r="1513" spans="13:19" x14ac:dyDescent="0.5">
      <c r="M1513"/>
      <c r="N1513"/>
      <c r="O1513"/>
      <c r="P1513"/>
      <c r="Q1513"/>
      <c r="R1513"/>
      <c r="S1513"/>
    </row>
    <row r="1514" spans="13:19" x14ac:dyDescent="0.5">
      <c r="M1514"/>
      <c r="N1514"/>
      <c r="O1514"/>
      <c r="P1514"/>
      <c r="Q1514"/>
      <c r="R1514"/>
      <c r="S1514"/>
    </row>
    <row r="1515" spans="13:19" x14ac:dyDescent="0.5">
      <c r="M1515"/>
      <c r="N1515"/>
      <c r="O1515"/>
      <c r="P1515"/>
      <c r="Q1515"/>
      <c r="R1515"/>
      <c r="S1515"/>
    </row>
    <row r="1516" spans="13:19" x14ac:dyDescent="0.5">
      <c r="M1516"/>
      <c r="N1516"/>
      <c r="O1516"/>
      <c r="P1516"/>
      <c r="Q1516"/>
      <c r="R1516"/>
      <c r="S1516"/>
    </row>
    <row r="1517" spans="13:19" x14ac:dyDescent="0.5">
      <c r="M1517"/>
      <c r="N1517"/>
      <c r="O1517"/>
      <c r="P1517"/>
      <c r="Q1517"/>
      <c r="R1517"/>
      <c r="S1517"/>
    </row>
    <row r="1518" spans="13:19" x14ac:dyDescent="0.5">
      <c r="M1518"/>
      <c r="N1518"/>
      <c r="O1518"/>
      <c r="P1518"/>
      <c r="Q1518"/>
      <c r="R1518"/>
      <c r="S1518"/>
    </row>
    <row r="1519" spans="13:19" x14ac:dyDescent="0.5">
      <c r="M1519"/>
      <c r="N1519"/>
      <c r="O1519"/>
      <c r="P1519"/>
      <c r="Q1519"/>
      <c r="R1519"/>
      <c r="S1519"/>
    </row>
    <row r="1520" spans="13:19" x14ac:dyDescent="0.5">
      <c r="M1520"/>
      <c r="N1520"/>
      <c r="O1520"/>
      <c r="P1520"/>
      <c r="Q1520"/>
      <c r="R1520"/>
      <c r="S1520"/>
    </row>
    <row r="1521" spans="13:19" x14ac:dyDescent="0.5">
      <c r="M1521"/>
      <c r="N1521"/>
      <c r="O1521"/>
      <c r="P1521"/>
      <c r="Q1521"/>
      <c r="R1521"/>
      <c r="S1521"/>
    </row>
    <row r="1522" spans="13:19" x14ac:dyDescent="0.5">
      <c r="M1522"/>
      <c r="N1522"/>
      <c r="O1522"/>
      <c r="P1522"/>
      <c r="Q1522"/>
      <c r="R1522"/>
      <c r="S1522"/>
    </row>
    <row r="1523" spans="13:19" x14ac:dyDescent="0.5">
      <c r="M1523"/>
      <c r="N1523"/>
      <c r="O1523"/>
      <c r="P1523"/>
      <c r="Q1523"/>
      <c r="R1523"/>
      <c r="S1523"/>
    </row>
    <row r="1524" spans="13:19" x14ac:dyDescent="0.5">
      <c r="M1524"/>
      <c r="N1524"/>
      <c r="O1524"/>
      <c r="P1524"/>
      <c r="Q1524"/>
      <c r="R1524"/>
      <c r="S1524"/>
    </row>
    <row r="1525" spans="13:19" x14ac:dyDescent="0.5">
      <c r="M1525"/>
      <c r="N1525"/>
      <c r="O1525"/>
      <c r="P1525"/>
      <c r="Q1525"/>
      <c r="R1525"/>
      <c r="S1525"/>
    </row>
    <row r="1526" spans="13:19" x14ac:dyDescent="0.5">
      <c r="M1526"/>
      <c r="N1526"/>
      <c r="O1526"/>
      <c r="P1526"/>
      <c r="Q1526"/>
      <c r="R1526"/>
      <c r="S1526"/>
    </row>
    <row r="1527" spans="13:19" x14ac:dyDescent="0.5">
      <c r="M1527"/>
      <c r="N1527"/>
      <c r="O1527"/>
      <c r="P1527"/>
      <c r="Q1527"/>
      <c r="R1527"/>
      <c r="S1527"/>
    </row>
    <row r="1528" spans="13:19" x14ac:dyDescent="0.5">
      <c r="M1528"/>
      <c r="N1528"/>
      <c r="O1528"/>
      <c r="P1528"/>
      <c r="Q1528"/>
      <c r="R1528"/>
      <c r="S1528"/>
    </row>
    <row r="1529" spans="13:19" x14ac:dyDescent="0.5">
      <c r="M1529"/>
      <c r="N1529"/>
      <c r="O1529"/>
      <c r="P1529"/>
      <c r="Q1529"/>
      <c r="R1529"/>
      <c r="S1529"/>
    </row>
    <row r="1530" spans="13:19" x14ac:dyDescent="0.5">
      <c r="M1530"/>
      <c r="N1530"/>
      <c r="O1530"/>
      <c r="P1530"/>
      <c r="Q1530"/>
      <c r="R1530"/>
      <c r="S1530"/>
    </row>
    <row r="1531" spans="13:19" x14ac:dyDescent="0.5">
      <c r="M1531"/>
      <c r="N1531"/>
      <c r="O1531"/>
      <c r="P1531"/>
      <c r="Q1531"/>
      <c r="R1531"/>
      <c r="S1531"/>
    </row>
    <row r="1532" spans="13:19" x14ac:dyDescent="0.5">
      <c r="M1532"/>
      <c r="N1532"/>
      <c r="O1532"/>
      <c r="P1532"/>
      <c r="Q1532"/>
      <c r="R1532"/>
      <c r="S1532"/>
    </row>
    <row r="1533" spans="13:19" x14ac:dyDescent="0.5">
      <c r="M1533"/>
      <c r="N1533"/>
      <c r="O1533"/>
      <c r="P1533"/>
      <c r="Q1533"/>
      <c r="R1533"/>
      <c r="S1533"/>
    </row>
    <row r="1534" spans="13:19" x14ac:dyDescent="0.5">
      <c r="M1534"/>
      <c r="N1534"/>
      <c r="O1534"/>
      <c r="P1534"/>
      <c r="Q1534"/>
      <c r="R1534"/>
      <c r="S1534"/>
    </row>
    <row r="1535" spans="13:19" x14ac:dyDescent="0.5">
      <c r="M1535"/>
      <c r="N1535"/>
      <c r="O1535"/>
      <c r="P1535"/>
      <c r="Q1535"/>
      <c r="R1535"/>
      <c r="S1535"/>
    </row>
    <row r="1536" spans="13:19" x14ac:dyDescent="0.5">
      <c r="M1536"/>
      <c r="N1536"/>
      <c r="O1536"/>
      <c r="P1536"/>
      <c r="Q1536"/>
      <c r="R1536"/>
      <c r="S1536"/>
    </row>
    <row r="1537" spans="13:19" x14ac:dyDescent="0.5">
      <c r="M1537"/>
      <c r="N1537"/>
      <c r="O1537"/>
      <c r="P1537"/>
      <c r="Q1537"/>
      <c r="R1537"/>
      <c r="S1537"/>
    </row>
    <row r="1538" spans="13:19" x14ac:dyDescent="0.5">
      <c r="M1538"/>
      <c r="N1538"/>
      <c r="O1538"/>
      <c r="P1538"/>
      <c r="Q1538"/>
      <c r="R1538"/>
      <c r="S1538"/>
    </row>
    <row r="1539" spans="13:19" x14ac:dyDescent="0.5">
      <c r="M1539"/>
      <c r="N1539"/>
      <c r="O1539"/>
      <c r="P1539"/>
      <c r="Q1539"/>
      <c r="R1539"/>
      <c r="S1539"/>
    </row>
    <row r="1540" spans="13:19" x14ac:dyDescent="0.5">
      <c r="M1540"/>
      <c r="N1540"/>
      <c r="O1540"/>
      <c r="P1540"/>
      <c r="Q1540"/>
      <c r="R1540"/>
      <c r="S1540"/>
    </row>
    <row r="1541" spans="13:19" x14ac:dyDescent="0.5">
      <c r="M1541"/>
      <c r="N1541"/>
      <c r="O1541"/>
      <c r="P1541"/>
      <c r="Q1541"/>
      <c r="R1541"/>
      <c r="S1541"/>
    </row>
    <row r="1542" spans="13:19" x14ac:dyDescent="0.5">
      <c r="M1542"/>
      <c r="N1542"/>
      <c r="O1542"/>
      <c r="P1542"/>
      <c r="Q1542"/>
      <c r="R1542"/>
      <c r="S1542"/>
    </row>
    <row r="1543" spans="13:19" x14ac:dyDescent="0.5">
      <c r="M1543"/>
      <c r="N1543"/>
      <c r="O1543"/>
      <c r="P1543"/>
      <c r="Q1543"/>
      <c r="R1543"/>
      <c r="S1543"/>
    </row>
    <row r="1544" spans="13:19" x14ac:dyDescent="0.5">
      <c r="M1544"/>
      <c r="N1544"/>
      <c r="O1544"/>
      <c r="P1544"/>
      <c r="Q1544"/>
      <c r="R1544"/>
      <c r="S1544"/>
    </row>
    <row r="1545" spans="13:19" x14ac:dyDescent="0.5">
      <c r="M1545"/>
      <c r="N1545"/>
      <c r="O1545"/>
      <c r="P1545"/>
      <c r="Q1545"/>
      <c r="R1545"/>
      <c r="S1545"/>
    </row>
    <row r="1546" spans="13:19" x14ac:dyDescent="0.5">
      <c r="M1546"/>
      <c r="N1546"/>
      <c r="O1546"/>
      <c r="P1546"/>
      <c r="Q1546"/>
      <c r="R1546"/>
      <c r="S1546"/>
    </row>
    <row r="1547" spans="13:19" x14ac:dyDescent="0.5">
      <c r="M1547"/>
      <c r="N1547"/>
      <c r="O1547"/>
      <c r="P1547"/>
      <c r="Q1547"/>
      <c r="R1547"/>
      <c r="S1547"/>
    </row>
    <row r="1548" spans="13:19" x14ac:dyDescent="0.5">
      <c r="M1548"/>
      <c r="N1548"/>
      <c r="O1548"/>
      <c r="P1548"/>
      <c r="Q1548"/>
      <c r="R1548"/>
      <c r="S1548"/>
    </row>
    <row r="1549" spans="13:19" x14ac:dyDescent="0.5">
      <c r="M1549"/>
      <c r="N1549"/>
      <c r="O1549"/>
      <c r="P1549"/>
      <c r="Q1549"/>
      <c r="R1549"/>
      <c r="S1549"/>
    </row>
    <row r="1550" spans="13:19" x14ac:dyDescent="0.5">
      <c r="M1550"/>
      <c r="N1550"/>
      <c r="O1550"/>
      <c r="P1550"/>
      <c r="Q1550"/>
      <c r="R1550"/>
      <c r="S1550"/>
    </row>
    <row r="1551" spans="13:19" x14ac:dyDescent="0.5">
      <c r="M1551"/>
      <c r="N1551"/>
      <c r="O1551"/>
      <c r="P1551"/>
      <c r="Q1551"/>
      <c r="R1551"/>
      <c r="S1551"/>
    </row>
    <row r="1552" spans="13:19" x14ac:dyDescent="0.5">
      <c r="M1552"/>
      <c r="N1552"/>
      <c r="O1552"/>
      <c r="P1552"/>
      <c r="Q1552"/>
      <c r="R1552"/>
      <c r="S1552"/>
    </row>
    <row r="1553" spans="13:19" x14ac:dyDescent="0.5">
      <c r="M1553"/>
      <c r="N1553"/>
      <c r="O1553"/>
      <c r="P1553"/>
      <c r="Q1553"/>
      <c r="R1553"/>
      <c r="S1553"/>
    </row>
    <row r="1554" spans="13:19" x14ac:dyDescent="0.5">
      <c r="M1554"/>
      <c r="N1554"/>
      <c r="O1554"/>
      <c r="P1554"/>
      <c r="Q1554"/>
      <c r="R1554"/>
      <c r="S1554"/>
    </row>
    <row r="1555" spans="13:19" x14ac:dyDescent="0.5">
      <c r="M1555"/>
      <c r="N1555"/>
      <c r="O1555"/>
      <c r="P1555"/>
      <c r="Q1555"/>
      <c r="R1555"/>
      <c r="S1555"/>
    </row>
    <row r="1556" spans="13:19" x14ac:dyDescent="0.5">
      <c r="M1556"/>
      <c r="N1556"/>
      <c r="O1556"/>
      <c r="P1556"/>
      <c r="Q1556"/>
      <c r="R1556"/>
      <c r="S1556"/>
    </row>
    <row r="1557" spans="13:19" x14ac:dyDescent="0.5">
      <c r="M1557"/>
      <c r="N1557"/>
      <c r="O1557"/>
      <c r="P1557"/>
      <c r="Q1557"/>
      <c r="R1557"/>
      <c r="S1557"/>
    </row>
    <row r="1558" spans="13:19" x14ac:dyDescent="0.5">
      <c r="M1558"/>
      <c r="N1558"/>
      <c r="O1558"/>
      <c r="P1558"/>
      <c r="Q1558"/>
      <c r="R1558"/>
      <c r="S1558"/>
    </row>
    <row r="1559" spans="13:19" x14ac:dyDescent="0.5">
      <c r="M1559"/>
      <c r="N1559"/>
      <c r="O1559"/>
      <c r="P1559"/>
      <c r="Q1559"/>
      <c r="R1559"/>
      <c r="S1559"/>
    </row>
    <row r="1560" spans="13:19" x14ac:dyDescent="0.5">
      <c r="M1560"/>
      <c r="N1560"/>
      <c r="O1560"/>
      <c r="P1560"/>
      <c r="Q1560"/>
      <c r="R1560"/>
      <c r="S1560"/>
    </row>
    <row r="1561" spans="13:19" x14ac:dyDescent="0.5">
      <c r="M1561"/>
      <c r="N1561"/>
      <c r="O1561"/>
      <c r="P1561"/>
      <c r="Q1561"/>
      <c r="R1561"/>
      <c r="S1561"/>
    </row>
    <row r="1562" spans="13:19" x14ac:dyDescent="0.5">
      <c r="M1562"/>
      <c r="N1562"/>
      <c r="O1562"/>
      <c r="P1562"/>
      <c r="Q1562"/>
      <c r="R1562"/>
      <c r="S1562"/>
    </row>
    <row r="1563" spans="13:19" x14ac:dyDescent="0.5">
      <c r="M1563"/>
      <c r="N1563"/>
      <c r="O1563"/>
      <c r="P1563"/>
      <c r="Q1563"/>
      <c r="R1563"/>
      <c r="S1563"/>
    </row>
    <row r="1564" spans="13:19" x14ac:dyDescent="0.5">
      <c r="M1564"/>
      <c r="N1564"/>
      <c r="O1564"/>
      <c r="P1564"/>
      <c r="Q1564"/>
      <c r="R1564"/>
      <c r="S1564"/>
    </row>
    <row r="1565" spans="13:19" x14ac:dyDescent="0.5">
      <c r="M1565"/>
      <c r="N1565"/>
      <c r="O1565"/>
      <c r="P1565"/>
      <c r="Q1565"/>
      <c r="R1565"/>
      <c r="S1565"/>
    </row>
    <row r="1566" spans="13:19" x14ac:dyDescent="0.5">
      <c r="M1566"/>
      <c r="N1566"/>
      <c r="O1566"/>
      <c r="P1566"/>
      <c r="Q1566"/>
      <c r="R1566"/>
      <c r="S1566"/>
    </row>
    <row r="1567" spans="13:19" x14ac:dyDescent="0.5">
      <c r="M1567"/>
      <c r="N1567"/>
      <c r="O1567"/>
      <c r="P1567"/>
      <c r="Q1567"/>
      <c r="R1567"/>
      <c r="S1567"/>
    </row>
    <row r="1568" spans="13:19" x14ac:dyDescent="0.5">
      <c r="M1568"/>
      <c r="N1568"/>
      <c r="O1568"/>
      <c r="P1568"/>
      <c r="Q1568"/>
      <c r="R1568"/>
      <c r="S1568"/>
    </row>
    <row r="1569" spans="13:19" x14ac:dyDescent="0.5">
      <c r="M1569"/>
      <c r="N1569"/>
      <c r="O1569"/>
      <c r="P1569"/>
      <c r="Q1569"/>
      <c r="R1569"/>
      <c r="S1569"/>
    </row>
    <row r="1570" spans="13:19" x14ac:dyDescent="0.5">
      <c r="M1570"/>
      <c r="N1570"/>
      <c r="O1570"/>
      <c r="P1570"/>
      <c r="Q1570"/>
      <c r="R1570"/>
      <c r="S1570"/>
    </row>
    <row r="1571" spans="13:19" x14ac:dyDescent="0.5">
      <c r="M1571"/>
      <c r="N1571"/>
      <c r="O1571"/>
      <c r="P1571"/>
      <c r="Q1571"/>
      <c r="R1571"/>
      <c r="S1571"/>
    </row>
    <row r="1572" spans="13:19" x14ac:dyDescent="0.5">
      <c r="M1572"/>
      <c r="N1572"/>
      <c r="O1572"/>
      <c r="P1572"/>
      <c r="Q1572"/>
      <c r="R1572"/>
      <c r="S1572"/>
    </row>
    <row r="1573" spans="13:19" x14ac:dyDescent="0.5">
      <c r="M1573"/>
      <c r="N1573"/>
      <c r="O1573"/>
      <c r="P1573"/>
      <c r="Q1573"/>
      <c r="R1573"/>
      <c r="S1573"/>
    </row>
    <row r="1574" spans="13:19" x14ac:dyDescent="0.5">
      <c r="M1574"/>
      <c r="N1574"/>
      <c r="O1574"/>
      <c r="P1574"/>
      <c r="Q1574"/>
      <c r="R1574"/>
      <c r="S1574"/>
    </row>
    <row r="1575" spans="13:19" x14ac:dyDescent="0.5">
      <c r="M1575"/>
      <c r="N1575"/>
      <c r="O1575"/>
      <c r="P1575"/>
      <c r="Q1575"/>
      <c r="R1575"/>
      <c r="S1575"/>
    </row>
    <row r="1576" spans="13:19" x14ac:dyDescent="0.5">
      <c r="M1576"/>
      <c r="N1576"/>
      <c r="O1576"/>
      <c r="P1576"/>
      <c r="Q1576"/>
      <c r="R1576"/>
      <c r="S1576"/>
    </row>
    <row r="1577" spans="13:19" x14ac:dyDescent="0.5">
      <c r="M1577"/>
      <c r="N1577"/>
      <c r="O1577"/>
      <c r="P1577"/>
      <c r="Q1577"/>
      <c r="R1577"/>
      <c r="S1577"/>
    </row>
    <row r="1578" spans="13:19" x14ac:dyDescent="0.5">
      <c r="M1578"/>
      <c r="N1578"/>
      <c r="O1578"/>
      <c r="P1578"/>
      <c r="Q1578"/>
      <c r="R1578"/>
      <c r="S1578"/>
    </row>
    <row r="1579" spans="13:19" x14ac:dyDescent="0.5">
      <c r="M1579"/>
      <c r="N1579"/>
      <c r="O1579"/>
      <c r="P1579"/>
      <c r="Q1579"/>
      <c r="R1579"/>
      <c r="S1579"/>
    </row>
    <row r="1580" spans="13:19" x14ac:dyDescent="0.5">
      <c r="M1580"/>
      <c r="N1580"/>
      <c r="O1580"/>
      <c r="P1580"/>
      <c r="Q1580"/>
      <c r="R1580"/>
      <c r="S1580"/>
    </row>
    <row r="1581" spans="13:19" x14ac:dyDescent="0.5">
      <c r="M1581"/>
      <c r="N1581"/>
      <c r="O1581"/>
      <c r="P1581"/>
      <c r="Q1581"/>
      <c r="R1581"/>
      <c r="S1581"/>
    </row>
    <row r="1582" spans="13:19" x14ac:dyDescent="0.5">
      <c r="M1582"/>
      <c r="N1582"/>
      <c r="O1582"/>
      <c r="P1582"/>
      <c r="Q1582"/>
      <c r="R1582"/>
      <c r="S1582"/>
    </row>
    <row r="1583" spans="13:19" x14ac:dyDescent="0.5">
      <c r="M1583"/>
      <c r="N1583"/>
      <c r="O1583"/>
      <c r="P1583"/>
      <c r="Q1583"/>
      <c r="R1583"/>
      <c r="S1583"/>
    </row>
    <row r="1584" spans="13:19" x14ac:dyDescent="0.5">
      <c r="M1584"/>
      <c r="N1584"/>
      <c r="O1584"/>
      <c r="P1584"/>
      <c r="Q1584"/>
      <c r="R1584"/>
      <c r="S1584"/>
    </row>
    <row r="1585" spans="13:19" x14ac:dyDescent="0.5">
      <c r="M1585"/>
      <c r="N1585"/>
      <c r="O1585"/>
      <c r="P1585"/>
      <c r="Q1585"/>
      <c r="R1585"/>
      <c r="S1585"/>
    </row>
    <row r="1586" spans="13:19" x14ac:dyDescent="0.5">
      <c r="M1586"/>
      <c r="N1586"/>
      <c r="O1586"/>
      <c r="P1586"/>
      <c r="Q1586"/>
      <c r="R1586"/>
      <c r="S1586"/>
    </row>
    <row r="1587" spans="13:19" x14ac:dyDescent="0.5">
      <c r="M1587"/>
      <c r="N1587"/>
      <c r="O1587"/>
      <c r="P1587"/>
      <c r="Q1587"/>
      <c r="R1587"/>
      <c r="S1587"/>
    </row>
    <row r="1588" spans="13:19" x14ac:dyDescent="0.5">
      <c r="M1588"/>
      <c r="N1588"/>
      <c r="O1588"/>
      <c r="P1588"/>
      <c r="Q1588"/>
      <c r="R1588"/>
      <c r="S1588"/>
    </row>
    <row r="1589" spans="13:19" x14ac:dyDescent="0.5">
      <c r="M1589"/>
      <c r="N1589"/>
      <c r="O1589"/>
      <c r="P1589"/>
      <c r="Q1589"/>
      <c r="R1589"/>
      <c r="S1589"/>
    </row>
    <row r="1590" spans="13:19" x14ac:dyDescent="0.5">
      <c r="M1590"/>
      <c r="N1590"/>
      <c r="O1590"/>
      <c r="P1590"/>
      <c r="Q1590"/>
      <c r="R1590"/>
      <c r="S1590"/>
    </row>
    <row r="1591" spans="13:19" x14ac:dyDescent="0.5">
      <c r="M1591"/>
      <c r="N1591"/>
      <c r="O1591"/>
      <c r="P1591"/>
      <c r="Q1591"/>
      <c r="R1591"/>
      <c r="S1591"/>
    </row>
    <row r="1592" spans="13:19" x14ac:dyDescent="0.5">
      <c r="M1592"/>
      <c r="N1592"/>
      <c r="O1592"/>
      <c r="P1592"/>
      <c r="Q1592"/>
      <c r="R1592"/>
      <c r="S1592"/>
    </row>
    <row r="1593" spans="13:19" x14ac:dyDescent="0.5">
      <c r="M1593"/>
      <c r="N1593"/>
      <c r="O1593"/>
      <c r="P1593"/>
      <c r="Q1593"/>
      <c r="R1593"/>
      <c r="S1593"/>
    </row>
    <row r="1594" spans="13:19" x14ac:dyDescent="0.5">
      <c r="M1594"/>
      <c r="N1594"/>
      <c r="O1594"/>
      <c r="P1594"/>
      <c r="Q1594"/>
      <c r="R1594"/>
      <c r="S1594"/>
    </row>
    <row r="1595" spans="13:19" x14ac:dyDescent="0.5">
      <c r="M1595"/>
      <c r="N1595"/>
      <c r="O1595"/>
      <c r="P1595"/>
      <c r="Q1595"/>
      <c r="R1595"/>
      <c r="S1595"/>
    </row>
    <row r="1596" spans="13:19" x14ac:dyDescent="0.5">
      <c r="M1596"/>
      <c r="N1596"/>
      <c r="O1596"/>
      <c r="P1596"/>
      <c r="Q1596"/>
      <c r="R1596"/>
      <c r="S1596"/>
    </row>
    <row r="1597" spans="13:19" x14ac:dyDescent="0.5">
      <c r="M1597"/>
      <c r="N1597"/>
      <c r="O1597"/>
      <c r="P1597"/>
      <c r="Q1597"/>
      <c r="R1597"/>
      <c r="S1597"/>
    </row>
    <row r="1598" spans="13:19" x14ac:dyDescent="0.5">
      <c r="M1598"/>
      <c r="N1598"/>
      <c r="O1598"/>
      <c r="P1598"/>
      <c r="Q1598"/>
      <c r="R1598"/>
      <c r="S1598"/>
    </row>
    <row r="1599" spans="13:19" x14ac:dyDescent="0.5">
      <c r="M1599"/>
      <c r="N1599"/>
      <c r="O1599"/>
      <c r="P1599"/>
      <c r="Q1599"/>
      <c r="R1599"/>
      <c r="S1599"/>
    </row>
    <row r="1600" spans="13:19" x14ac:dyDescent="0.5">
      <c r="M1600"/>
      <c r="N1600"/>
      <c r="O1600"/>
      <c r="P1600"/>
      <c r="Q1600"/>
      <c r="R1600"/>
      <c r="S1600"/>
    </row>
    <row r="1601" spans="13:19" x14ac:dyDescent="0.5">
      <c r="M1601"/>
      <c r="N1601"/>
      <c r="O1601"/>
      <c r="P1601"/>
      <c r="Q1601"/>
      <c r="R1601"/>
      <c r="S1601"/>
    </row>
    <row r="1602" spans="13:19" x14ac:dyDescent="0.5">
      <c r="M1602"/>
      <c r="N1602"/>
      <c r="O1602"/>
      <c r="P1602"/>
      <c r="Q1602"/>
      <c r="R1602"/>
      <c r="S1602"/>
    </row>
    <row r="1603" spans="13:19" x14ac:dyDescent="0.5">
      <c r="M1603"/>
      <c r="N1603"/>
      <c r="O1603"/>
      <c r="P1603"/>
      <c r="Q1603"/>
      <c r="R1603"/>
      <c r="S1603"/>
    </row>
    <row r="1604" spans="13:19" x14ac:dyDescent="0.5">
      <c r="M1604"/>
      <c r="N1604"/>
      <c r="O1604"/>
      <c r="P1604"/>
      <c r="Q1604"/>
      <c r="R1604"/>
      <c r="S1604"/>
    </row>
    <row r="1605" spans="13:19" x14ac:dyDescent="0.5">
      <c r="M1605"/>
      <c r="N1605"/>
      <c r="O1605"/>
      <c r="P1605"/>
      <c r="Q1605"/>
      <c r="R1605"/>
      <c r="S1605"/>
    </row>
    <row r="1606" spans="13:19" x14ac:dyDescent="0.5">
      <c r="M1606"/>
      <c r="N1606"/>
      <c r="O1606"/>
      <c r="P1606"/>
      <c r="Q1606"/>
      <c r="R1606"/>
      <c r="S1606"/>
    </row>
    <row r="1607" spans="13:19" x14ac:dyDescent="0.5">
      <c r="M1607"/>
      <c r="N1607"/>
      <c r="O1607"/>
      <c r="P1607"/>
      <c r="Q1607"/>
      <c r="R1607"/>
      <c r="S1607"/>
    </row>
    <row r="1608" spans="13:19" x14ac:dyDescent="0.5">
      <c r="M1608"/>
      <c r="N1608"/>
      <c r="O1608"/>
      <c r="P1608"/>
      <c r="Q1608"/>
      <c r="R1608"/>
      <c r="S1608"/>
    </row>
    <row r="1609" spans="13:19" x14ac:dyDescent="0.5">
      <c r="M1609"/>
      <c r="N1609"/>
      <c r="O1609"/>
      <c r="P1609"/>
      <c r="Q1609"/>
      <c r="R1609"/>
      <c r="S1609"/>
    </row>
    <row r="1610" spans="13:19" x14ac:dyDescent="0.5">
      <c r="M1610"/>
      <c r="N1610"/>
      <c r="O1610"/>
      <c r="P1610"/>
      <c r="Q1610"/>
      <c r="R1610"/>
      <c r="S1610"/>
    </row>
    <row r="1611" spans="13:19" x14ac:dyDescent="0.5">
      <c r="M1611"/>
      <c r="N1611"/>
      <c r="O1611"/>
      <c r="P1611"/>
      <c r="Q1611"/>
      <c r="R1611"/>
      <c r="S1611"/>
    </row>
    <row r="1612" spans="13:19" x14ac:dyDescent="0.5">
      <c r="M1612"/>
      <c r="N1612"/>
      <c r="O1612"/>
      <c r="P1612"/>
      <c r="Q1612"/>
      <c r="R1612"/>
      <c r="S1612"/>
    </row>
    <row r="1613" spans="13:19" x14ac:dyDescent="0.5">
      <c r="M1613"/>
      <c r="N1613"/>
      <c r="O1613"/>
      <c r="P1613"/>
      <c r="Q1613"/>
      <c r="R1613"/>
      <c r="S1613"/>
    </row>
    <row r="1614" spans="13:19" x14ac:dyDescent="0.5">
      <c r="M1614"/>
      <c r="N1614"/>
      <c r="O1614"/>
      <c r="P1614"/>
      <c r="Q1614"/>
      <c r="R1614"/>
      <c r="S1614"/>
    </row>
    <row r="1615" spans="13:19" x14ac:dyDescent="0.5">
      <c r="M1615"/>
      <c r="N1615"/>
      <c r="O1615"/>
      <c r="P1615"/>
      <c r="Q1615"/>
      <c r="R1615"/>
      <c r="S1615"/>
    </row>
    <row r="1616" spans="13:19" x14ac:dyDescent="0.5">
      <c r="M1616"/>
      <c r="N1616"/>
      <c r="O1616"/>
      <c r="P1616"/>
      <c r="Q1616"/>
      <c r="R1616"/>
      <c r="S1616"/>
    </row>
    <row r="1617" spans="13:19" x14ac:dyDescent="0.5">
      <c r="M1617"/>
      <c r="N1617"/>
      <c r="O1617"/>
      <c r="P1617"/>
      <c r="Q1617"/>
      <c r="R1617"/>
      <c r="S1617"/>
    </row>
    <row r="1618" spans="13:19" x14ac:dyDescent="0.5">
      <c r="M1618"/>
      <c r="N1618"/>
      <c r="O1618"/>
      <c r="P1618"/>
      <c r="Q1618"/>
      <c r="R1618"/>
      <c r="S1618"/>
    </row>
    <row r="1619" spans="13:19" x14ac:dyDescent="0.5">
      <c r="M1619"/>
      <c r="N1619"/>
      <c r="O1619"/>
      <c r="P1619"/>
      <c r="Q1619"/>
      <c r="R1619"/>
      <c r="S1619"/>
    </row>
    <row r="1620" spans="13:19" x14ac:dyDescent="0.5">
      <c r="M1620"/>
      <c r="N1620"/>
      <c r="O1620"/>
      <c r="P1620"/>
      <c r="Q1620"/>
      <c r="R1620"/>
      <c r="S1620"/>
    </row>
    <row r="1621" spans="13:19" x14ac:dyDescent="0.5">
      <c r="M1621"/>
      <c r="N1621"/>
      <c r="O1621"/>
      <c r="P1621"/>
      <c r="Q1621"/>
      <c r="R1621"/>
      <c r="S1621"/>
    </row>
    <row r="1622" spans="13:19" x14ac:dyDescent="0.5">
      <c r="M1622"/>
      <c r="N1622"/>
      <c r="O1622"/>
      <c r="P1622"/>
      <c r="Q1622"/>
      <c r="R1622"/>
      <c r="S1622"/>
    </row>
    <row r="1623" spans="13:19" x14ac:dyDescent="0.5">
      <c r="M1623"/>
      <c r="N1623"/>
      <c r="O1623"/>
      <c r="P1623"/>
      <c r="Q1623"/>
      <c r="R1623"/>
      <c r="S1623"/>
    </row>
    <row r="1624" spans="13:19" x14ac:dyDescent="0.5">
      <c r="M1624"/>
      <c r="N1624"/>
      <c r="O1624"/>
      <c r="P1624"/>
      <c r="Q1624"/>
      <c r="R1624"/>
      <c r="S1624"/>
    </row>
    <row r="1625" spans="13:19" x14ac:dyDescent="0.5">
      <c r="M1625"/>
      <c r="N1625"/>
      <c r="O1625"/>
      <c r="P1625"/>
      <c r="Q1625"/>
      <c r="R1625"/>
      <c r="S1625"/>
    </row>
    <row r="1626" spans="13:19" x14ac:dyDescent="0.5">
      <c r="M1626"/>
      <c r="N1626"/>
      <c r="O1626"/>
      <c r="P1626"/>
      <c r="Q1626"/>
      <c r="R1626"/>
      <c r="S1626"/>
    </row>
    <row r="1627" spans="13:19" x14ac:dyDescent="0.5">
      <c r="M1627"/>
      <c r="N1627"/>
      <c r="O1627"/>
      <c r="P1627"/>
      <c r="Q1627"/>
      <c r="R1627"/>
      <c r="S1627"/>
    </row>
    <row r="1628" spans="13:19" x14ac:dyDescent="0.5">
      <c r="M1628"/>
      <c r="N1628"/>
      <c r="O1628"/>
      <c r="P1628"/>
      <c r="Q1628"/>
      <c r="R1628"/>
      <c r="S1628"/>
    </row>
    <row r="1629" spans="13:19" x14ac:dyDescent="0.5">
      <c r="M1629"/>
      <c r="N1629"/>
      <c r="O1629"/>
      <c r="P1629"/>
      <c r="Q1629"/>
      <c r="R1629"/>
      <c r="S1629"/>
    </row>
    <row r="1630" spans="13:19" x14ac:dyDescent="0.5">
      <c r="M1630"/>
      <c r="N1630"/>
      <c r="O1630"/>
      <c r="P1630"/>
      <c r="Q1630"/>
      <c r="R1630"/>
      <c r="S1630"/>
    </row>
    <row r="1631" spans="13:19" x14ac:dyDescent="0.5">
      <c r="M1631"/>
      <c r="N1631"/>
      <c r="O1631"/>
      <c r="P1631"/>
      <c r="Q1631"/>
      <c r="R1631"/>
      <c r="S1631"/>
    </row>
    <row r="1632" spans="13:19" x14ac:dyDescent="0.5">
      <c r="M1632"/>
      <c r="N1632"/>
      <c r="O1632"/>
      <c r="P1632"/>
      <c r="Q1632"/>
      <c r="R1632"/>
      <c r="S1632"/>
    </row>
    <row r="1633" spans="13:19" x14ac:dyDescent="0.5">
      <c r="M1633"/>
      <c r="N1633"/>
      <c r="O1633"/>
      <c r="P1633"/>
      <c r="Q1633"/>
      <c r="R1633"/>
      <c r="S1633"/>
    </row>
    <row r="1634" spans="13:19" x14ac:dyDescent="0.5">
      <c r="M1634"/>
      <c r="N1634"/>
      <c r="O1634"/>
      <c r="P1634"/>
      <c r="Q1634"/>
      <c r="R1634"/>
      <c r="S1634"/>
    </row>
    <row r="1635" spans="13:19" x14ac:dyDescent="0.5">
      <c r="M1635"/>
      <c r="N1635"/>
      <c r="O1635"/>
      <c r="P1635"/>
      <c r="Q1635"/>
      <c r="R1635"/>
      <c r="S1635"/>
    </row>
    <row r="1636" spans="13:19" x14ac:dyDescent="0.5">
      <c r="M1636"/>
      <c r="N1636"/>
      <c r="O1636"/>
      <c r="P1636"/>
      <c r="Q1636"/>
      <c r="R1636"/>
      <c r="S1636"/>
    </row>
    <row r="1637" spans="13:19" x14ac:dyDescent="0.5">
      <c r="M1637"/>
      <c r="N1637"/>
      <c r="O1637"/>
      <c r="P1637"/>
      <c r="Q1637"/>
      <c r="R1637"/>
      <c r="S1637"/>
    </row>
    <row r="1638" spans="13:19" x14ac:dyDescent="0.5">
      <c r="M1638"/>
      <c r="N1638"/>
      <c r="O1638"/>
      <c r="P1638"/>
      <c r="Q1638"/>
      <c r="R1638"/>
      <c r="S1638"/>
    </row>
    <row r="1639" spans="13:19" x14ac:dyDescent="0.5">
      <c r="M1639"/>
      <c r="N1639"/>
      <c r="O1639"/>
      <c r="P1639"/>
      <c r="Q1639"/>
      <c r="R1639"/>
      <c r="S1639"/>
    </row>
    <row r="1640" spans="13:19" x14ac:dyDescent="0.5">
      <c r="M1640"/>
      <c r="N1640"/>
      <c r="O1640"/>
      <c r="P1640"/>
      <c r="Q1640"/>
      <c r="R1640"/>
      <c r="S1640"/>
    </row>
    <row r="1641" spans="13:19" x14ac:dyDescent="0.5">
      <c r="M1641"/>
      <c r="N1641"/>
      <c r="O1641"/>
      <c r="P1641"/>
      <c r="Q1641"/>
      <c r="R1641"/>
      <c r="S1641"/>
    </row>
    <row r="1642" spans="13:19" x14ac:dyDescent="0.5">
      <c r="M1642"/>
      <c r="N1642"/>
      <c r="O1642"/>
      <c r="P1642"/>
      <c r="Q1642"/>
      <c r="R1642"/>
      <c r="S1642"/>
    </row>
    <row r="1643" spans="13:19" x14ac:dyDescent="0.5">
      <c r="M1643"/>
      <c r="N1643"/>
      <c r="O1643"/>
      <c r="P1643"/>
      <c r="Q1643"/>
      <c r="R1643"/>
      <c r="S1643"/>
    </row>
    <row r="1644" spans="13:19" x14ac:dyDescent="0.5">
      <c r="M1644"/>
      <c r="N1644"/>
      <c r="O1644"/>
      <c r="P1644"/>
      <c r="Q1644"/>
      <c r="R1644"/>
      <c r="S1644"/>
    </row>
    <row r="1645" spans="13:19" x14ac:dyDescent="0.5">
      <c r="M1645"/>
      <c r="N1645"/>
      <c r="O1645"/>
      <c r="P1645"/>
      <c r="Q1645"/>
      <c r="R1645"/>
      <c r="S1645"/>
    </row>
    <row r="1646" spans="13:19" x14ac:dyDescent="0.5">
      <c r="M1646"/>
      <c r="N1646"/>
      <c r="O1646"/>
      <c r="P1646"/>
      <c r="Q1646"/>
      <c r="R1646"/>
      <c r="S1646"/>
    </row>
    <row r="1647" spans="13:19" x14ac:dyDescent="0.5">
      <c r="M1647"/>
      <c r="N1647"/>
      <c r="O1647"/>
      <c r="P1647"/>
      <c r="Q1647"/>
      <c r="R1647"/>
      <c r="S1647"/>
    </row>
    <row r="1648" spans="13:19" x14ac:dyDescent="0.5">
      <c r="M1648"/>
      <c r="N1648"/>
      <c r="O1648"/>
      <c r="P1648"/>
      <c r="Q1648"/>
      <c r="R1648"/>
      <c r="S1648"/>
    </row>
    <row r="1649" spans="13:19" x14ac:dyDescent="0.5">
      <c r="M1649"/>
      <c r="N1649"/>
      <c r="O1649"/>
      <c r="P1649"/>
      <c r="Q1649"/>
      <c r="R1649"/>
      <c r="S1649"/>
    </row>
    <row r="1650" spans="13:19" x14ac:dyDescent="0.5">
      <c r="M1650"/>
      <c r="N1650"/>
      <c r="O1650"/>
      <c r="P1650"/>
      <c r="Q1650"/>
      <c r="R1650"/>
      <c r="S1650"/>
    </row>
    <row r="1651" spans="13:19" x14ac:dyDescent="0.5">
      <c r="M1651"/>
      <c r="N1651"/>
      <c r="O1651"/>
      <c r="P1651"/>
      <c r="Q1651"/>
      <c r="R1651"/>
      <c r="S1651"/>
    </row>
    <row r="1652" spans="13:19" x14ac:dyDescent="0.5">
      <c r="M1652"/>
      <c r="N1652"/>
      <c r="O1652"/>
      <c r="P1652"/>
      <c r="Q1652"/>
      <c r="R1652"/>
      <c r="S1652"/>
    </row>
    <row r="1653" spans="13:19" x14ac:dyDescent="0.5">
      <c r="M1653"/>
      <c r="N1653"/>
      <c r="O1653"/>
      <c r="P1653"/>
      <c r="Q1653"/>
      <c r="R1653"/>
      <c r="S1653"/>
    </row>
    <row r="1654" spans="13:19" x14ac:dyDescent="0.5">
      <c r="M1654"/>
      <c r="N1654"/>
      <c r="O1654"/>
      <c r="P1654"/>
      <c r="Q1654"/>
      <c r="R1654"/>
      <c r="S1654"/>
    </row>
    <row r="1655" spans="13:19" x14ac:dyDescent="0.5">
      <c r="M1655"/>
      <c r="N1655"/>
      <c r="O1655"/>
      <c r="P1655"/>
      <c r="Q1655"/>
      <c r="R1655"/>
      <c r="S1655"/>
    </row>
    <row r="1656" spans="13:19" x14ac:dyDescent="0.5">
      <c r="M1656"/>
      <c r="N1656"/>
      <c r="O1656"/>
      <c r="P1656"/>
      <c r="Q1656"/>
      <c r="R1656"/>
      <c r="S1656"/>
    </row>
    <row r="1657" spans="13:19" x14ac:dyDescent="0.5">
      <c r="M1657"/>
      <c r="N1657"/>
      <c r="O1657"/>
      <c r="P1657"/>
      <c r="Q1657"/>
      <c r="R1657"/>
      <c r="S1657"/>
    </row>
    <row r="1658" spans="13:19" x14ac:dyDescent="0.5">
      <c r="M1658"/>
      <c r="N1658"/>
      <c r="O1658"/>
      <c r="P1658"/>
      <c r="Q1658"/>
      <c r="R1658"/>
      <c r="S1658"/>
    </row>
    <row r="1659" spans="13:19" x14ac:dyDescent="0.5">
      <c r="M1659"/>
      <c r="N1659"/>
      <c r="O1659"/>
      <c r="P1659"/>
      <c r="Q1659"/>
      <c r="R1659"/>
      <c r="S1659"/>
    </row>
    <row r="1660" spans="13:19" x14ac:dyDescent="0.5">
      <c r="M1660"/>
      <c r="N1660"/>
      <c r="O1660"/>
      <c r="P1660"/>
      <c r="Q1660"/>
      <c r="R1660"/>
      <c r="S1660"/>
    </row>
    <row r="1661" spans="13:19" x14ac:dyDescent="0.5">
      <c r="M1661"/>
      <c r="N1661"/>
      <c r="O1661"/>
      <c r="P1661"/>
      <c r="Q1661"/>
      <c r="R1661"/>
      <c r="S1661"/>
    </row>
    <row r="1662" spans="13:19" x14ac:dyDescent="0.5">
      <c r="M1662"/>
      <c r="N1662"/>
      <c r="O1662"/>
      <c r="P1662"/>
      <c r="Q1662"/>
      <c r="R1662"/>
      <c r="S1662"/>
    </row>
    <row r="1663" spans="13:19" x14ac:dyDescent="0.5">
      <c r="M1663"/>
      <c r="N1663"/>
      <c r="O1663"/>
      <c r="P1663"/>
      <c r="Q1663"/>
      <c r="R1663"/>
      <c r="S1663"/>
    </row>
    <row r="1664" spans="13:19" x14ac:dyDescent="0.5">
      <c r="M1664"/>
      <c r="N1664"/>
      <c r="O1664"/>
      <c r="P1664"/>
      <c r="Q1664"/>
      <c r="R1664"/>
      <c r="S1664"/>
    </row>
    <row r="1665" spans="13:19" x14ac:dyDescent="0.5">
      <c r="M1665"/>
      <c r="N1665"/>
      <c r="O1665"/>
      <c r="P1665"/>
      <c r="Q1665"/>
      <c r="R1665"/>
      <c r="S1665"/>
    </row>
    <row r="1666" spans="13:19" x14ac:dyDescent="0.5">
      <c r="M1666"/>
      <c r="N1666"/>
      <c r="O1666"/>
      <c r="P1666"/>
      <c r="Q1666"/>
      <c r="R1666"/>
      <c r="S1666"/>
    </row>
    <row r="1667" spans="13:19" x14ac:dyDescent="0.5">
      <c r="M1667"/>
      <c r="N1667"/>
      <c r="O1667"/>
      <c r="P1667"/>
      <c r="Q1667"/>
      <c r="R1667"/>
      <c r="S1667"/>
    </row>
    <row r="1668" spans="13:19" x14ac:dyDescent="0.5">
      <c r="M1668"/>
      <c r="N1668"/>
      <c r="O1668"/>
      <c r="P1668"/>
      <c r="Q1668"/>
      <c r="R1668"/>
      <c r="S1668"/>
    </row>
    <row r="1669" spans="13:19" x14ac:dyDescent="0.5">
      <c r="M1669"/>
      <c r="N1669"/>
      <c r="O1669"/>
      <c r="P1669"/>
      <c r="Q1669"/>
      <c r="R1669"/>
      <c r="S1669"/>
    </row>
    <row r="1670" spans="13:19" x14ac:dyDescent="0.5">
      <c r="M1670"/>
      <c r="N1670"/>
      <c r="O1670"/>
      <c r="P1670"/>
      <c r="Q1670"/>
      <c r="R1670"/>
      <c r="S1670"/>
    </row>
    <row r="1671" spans="13:19" x14ac:dyDescent="0.5">
      <c r="M1671"/>
      <c r="N1671"/>
      <c r="O1671"/>
      <c r="P1671"/>
      <c r="Q1671"/>
      <c r="R1671"/>
      <c r="S1671"/>
    </row>
    <row r="1672" spans="13:19" x14ac:dyDescent="0.5">
      <c r="M1672"/>
      <c r="N1672"/>
      <c r="O1672"/>
      <c r="P1672"/>
      <c r="Q1672"/>
      <c r="R1672"/>
      <c r="S1672"/>
    </row>
    <row r="1673" spans="13:19" x14ac:dyDescent="0.5">
      <c r="M1673"/>
      <c r="N1673"/>
      <c r="O1673"/>
      <c r="P1673"/>
      <c r="Q1673"/>
      <c r="R1673"/>
      <c r="S1673"/>
    </row>
    <row r="1674" spans="13:19" x14ac:dyDescent="0.5">
      <c r="M1674"/>
      <c r="N1674"/>
      <c r="O1674"/>
      <c r="P1674"/>
      <c r="Q1674"/>
      <c r="R1674"/>
      <c r="S1674"/>
    </row>
    <row r="1675" spans="13:19" x14ac:dyDescent="0.5">
      <c r="M1675"/>
      <c r="N1675"/>
      <c r="O1675"/>
      <c r="P1675"/>
      <c r="Q1675"/>
      <c r="R1675"/>
      <c r="S1675"/>
    </row>
    <row r="1676" spans="13:19" x14ac:dyDescent="0.5">
      <c r="M1676"/>
      <c r="N1676"/>
      <c r="O1676"/>
      <c r="P1676"/>
      <c r="Q1676"/>
      <c r="R1676"/>
      <c r="S1676"/>
    </row>
    <row r="1677" spans="13:19" x14ac:dyDescent="0.5">
      <c r="M1677"/>
      <c r="N1677"/>
      <c r="O1677"/>
      <c r="P1677"/>
      <c r="Q1677"/>
      <c r="R1677"/>
      <c r="S1677"/>
    </row>
    <row r="1678" spans="13:19" x14ac:dyDescent="0.5">
      <c r="M1678"/>
      <c r="N1678"/>
      <c r="O1678"/>
      <c r="P1678"/>
      <c r="Q1678"/>
      <c r="R1678"/>
      <c r="S1678"/>
    </row>
    <row r="1679" spans="13:19" x14ac:dyDescent="0.5">
      <c r="M1679"/>
      <c r="N1679"/>
      <c r="O1679"/>
      <c r="P1679"/>
      <c r="Q1679"/>
      <c r="R1679"/>
      <c r="S1679"/>
    </row>
    <row r="1680" spans="13:19" x14ac:dyDescent="0.5">
      <c r="M1680"/>
      <c r="N1680"/>
      <c r="O1680"/>
      <c r="P1680"/>
      <c r="Q1680"/>
      <c r="R1680"/>
      <c r="S1680"/>
    </row>
    <row r="1681" spans="13:19" x14ac:dyDescent="0.5">
      <c r="M1681"/>
      <c r="N1681"/>
      <c r="O1681"/>
      <c r="P1681"/>
      <c r="Q1681"/>
      <c r="R1681"/>
      <c r="S1681"/>
    </row>
    <row r="1682" spans="13:19" x14ac:dyDescent="0.5">
      <c r="M1682"/>
      <c r="N1682"/>
      <c r="O1682"/>
      <c r="P1682"/>
      <c r="Q1682"/>
      <c r="R1682"/>
      <c r="S1682"/>
    </row>
    <row r="1683" spans="13:19" x14ac:dyDescent="0.5">
      <c r="M1683"/>
      <c r="N1683"/>
      <c r="O1683"/>
      <c r="P1683"/>
      <c r="Q1683"/>
      <c r="R1683"/>
      <c r="S1683"/>
    </row>
    <row r="1684" spans="13:19" x14ac:dyDescent="0.5">
      <c r="M1684"/>
      <c r="N1684"/>
      <c r="O1684"/>
      <c r="P1684"/>
      <c r="Q1684"/>
      <c r="R1684"/>
      <c r="S1684"/>
    </row>
    <row r="1685" spans="13:19" x14ac:dyDescent="0.5">
      <c r="M1685"/>
      <c r="N1685"/>
      <c r="O1685"/>
      <c r="P1685"/>
      <c r="Q1685"/>
      <c r="R1685"/>
      <c r="S1685"/>
    </row>
    <row r="1686" spans="13:19" x14ac:dyDescent="0.5">
      <c r="M1686"/>
      <c r="N1686"/>
      <c r="O1686"/>
      <c r="P1686"/>
      <c r="Q1686"/>
      <c r="R1686"/>
      <c r="S1686"/>
    </row>
    <row r="1687" spans="13:19" x14ac:dyDescent="0.5">
      <c r="M1687"/>
      <c r="N1687"/>
      <c r="O1687"/>
      <c r="P1687"/>
      <c r="Q1687"/>
      <c r="R1687"/>
      <c r="S1687"/>
    </row>
    <row r="1688" spans="13:19" x14ac:dyDescent="0.5">
      <c r="M1688"/>
      <c r="N1688"/>
      <c r="O1688"/>
      <c r="P1688"/>
      <c r="Q1688"/>
      <c r="R1688"/>
      <c r="S1688"/>
    </row>
    <row r="1689" spans="13:19" x14ac:dyDescent="0.5">
      <c r="M1689"/>
      <c r="N1689"/>
      <c r="O1689"/>
      <c r="P1689"/>
      <c r="Q1689"/>
      <c r="R1689"/>
      <c r="S1689"/>
    </row>
    <row r="1690" spans="13:19" x14ac:dyDescent="0.5">
      <c r="M1690"/>
      <c r="N1690"/>
      <c r="O1690"/>
      <c r="P1690"/>
      <c r="Q1690"/>
      <c r="R1690"/>
      <c r="S1690"/>
    </row>
    <row r="1691" spans="13:19" x14ac:dyDescent="0.5">
      <c r="M1691"/>
      <c r="N1691"/>
      <c r="O1691"/>
      <c r="P1691"/>
      <c r="Q1691"/>
      <c r="R1691"/>
      <c r="S1691"/>
    </row>
    <row r="1692" spans="13:19" x14ac:dyDescent="0.5">
      <c r="M1692"/>
      <c r="N1692"/>
      <c r="O1692"/>
      <c r="P1692"/>
      <c r="Q1692"/>
      <c r="R1692"/>
      <c r="S1692"/>
    </row>
    <row r="1693" spans="13:19" x14ac:dyDescent="0.5">
      <c r="M1693"/>
      <c r="N1693"/>
      <c r="O1693"/>
      <c r="P1693"/>
      <c r="Q1693"/>
      <c r="R1693"/>
      <c r="S1693"/>
    </row>
    <row r="1694" spans="13:19" x14ac:dyDescent="0.5">
      <c r="M1694"/>
      <c r="N1694"/>
      <c r="O1694"/>
      <c r="P1694"/>
      <c r="Q1694"/>
      <c r="R1694"/>
      <c r="S1694"/>
    </row>
    <row r="1695" spans="13:19" x14ac:dyDescent="0.5">
      <c r="M1695"/>
      <c r="N1695"/>
      <c r="O1695"/>
      <c r="P1695"/>
      <c r="Q1695"/>
      <c r="R1695"/>
      <c r="S1695"/>
    </row>
    <row r="1696" spans="13:19" x14ac:dyDescent="0.5">
      <c r="M1696"/>
      <c r="N1696"/>
      <c r="O1696"/>
      <c r="P1696"/>
      <c r="Q1696"/>
      <c r="R1696"/>
      <c r="S1696"/>
    </row>
    <row r="1697" spans="13:19" x14ac:dyDescent="0.5">
      <c r="M1697"/>
      <c r="N1697"/>
      <c r="O1697"/>
      <c r="P1697"/>
      <c r="Q1697"/>
      <c r="R1697"/>
      <c r="S1697"/>
    </row>
    <row r="1698" spans="13:19" x14ac:dyDescent="0.5">
      <c r="M1698"/>
      <c r="N1698"/>
      <c r="O1698"/>
      <c r="P1698"/>
      <c r="Q1698"/>
      <c r="R1698"/>
      <c r="S1698"/>
    </row>
    <row r="1699" spans="13:19" x14ac:dyDescent="0.5">
      <c r="M1699"/>
      <c r="N1699"/>
      <c r="O1699"/>
      <c r="P1699"/>
      <c r="Q1699"/>
      <c r="R1699"/>
      <c r="S1699"/>
    </row>
    <row r="1700" spans="13:19" x14ac:dyDescent="0.5">
      <c r="M1700"/>
      <c r="N1700"/>
      <c r="O1700"/>
      <c r="P1700"/>
      <c r="Q1700"/>
      <c r="R1700"/>
      <c r="S1700"/>
    </row>
    <row r="1701" spans="13:19" x14ac:dyDescent="0.5">
      <c r="M1701"/>
      <c r="N1701"/>
      <c r="O1701"/>
      <c r="P1701"/>
      <c r="Q1701"/>
      <c r="R1701"/>
      <c r="S1701"/>
    </row>
    <row r="1702" spans="13:19" x14ac:dyDescent="0.5">
      <c r="M1702"/>
      <c r="N1702"/>
      <c r="O1702"/>
      <c r="P1702"/>
      <c r="Q1702"/>
      <c r="R1702"/>
      <c r="S1702"/>
    </row>
    <row r="1703" spans="13:19" x14ac:dyDescent="0.5">
      <c r="M1703"/>
      <c r="N1703"/>
      <c r="O1703"/>
      <c r="P1703"/>
      <c r="Q1703"/>
      <c r="R1703"/>
      <c r="S1703"/>
    </row>
    <row r="1704" spans="13:19" x14ac:dyDescent="0.5">
      <c r="M1704"/>
      <c r="N1704"/>
      <c r="O1704"/>
      <c r="P1704"/>
      <c r="Q1704"/>
      <c r="R1704"/>
      <c r="S1704"/>
    </row>
    <row r="1705" spans="13:19" x14ac:dyDescent="0.5">
      <c r="M1705"/>
      <c r="N1705"/>
      <c r="O1705"/>
      <c r="P1705"/>
      <c r="Q1705"/>
      <c r="R1705"/>
      <c r="S1705"/>
    </row>
    <row r="1706" spans="13:19" x14ac:dyDescent="0.5">
      <c r="M1706"/>
      <c r="N1706"/>
      <c r="O1706"/>
      <c r="P1706"/>
      <c r="Q1706"/>
      <c r="R1706"/>
      <c r="S1706"/>
    </row>
    <row r="1707" spans="13:19" x14ac:dyDescent="0.5">
      <c r="M1707"/>
      <c r="N1707"/>
      <c r="O1707"/>
      <c r="P1707"/>
      <c r="Q1707"/>
      <c r="R1707"/>
      <c r="S1707"/>
    </row>
    <row r="1708" spans="13:19" x14ac:dyDescent="0.5">
      <c r="M1708"/>
      <c r="N1708"/>
      <c r="O1708"/>
      <c r="P1708"/>
      <c r="Q1708"/>
      <c r="R1708"/>
      <c r="S1708"/>
    </row>
    <row r="1709" spans="13:19" x14ac:dyDescent="0.5">
      <c r="M1709"/>
      <c r="N1709"/>
      <c r="O1709"/>
      <c r="P1709"/>
      <c r="Q1709"/>
      <c r="R1709"/>
      <c r="S1709"/>
    </row>
    <row r="1710" spans="13:19" x14ac:dyDescent="0.5">
      <c r="M1710"/>
      <c r="N1710"/>
      <c r="O1710"/>
      <c r="P1710"/>
      <c r="Q1710"/>
      <c r="R1710"/>
      <c r="S1710"/>
    </row>
    <row r="1711" spans="13:19" x14ac:dyDescent="0.5">
      <c r="M1711"/>
      <c r="N1711"/>
      <c r="O1711"/>
      <c r="P1711"/>
      <c r="Q1711"/>
      <c r="R1711"/>
      <c r="S1711"/>
    </row>
    <row r="1712" spans="13:19" x14ac:dyDescent="0.5">
      <c r="M1712"/>
      <c r="N1712"/>
      <c r="O1712"/>
      <c r="P1712"/>
      <c r="Q1712"/>
      <c r="R1712"/>
      <c r="S1712"/>
    </row>
    <row r="1713" spans="13:19" x14ac:dyDescent="0.5">
      <c r="M1713"/>
      <c r="N1713"/>
      <c r="O1713"/>
      <c r="P1713"/>
      <c r="Q1713"/>
      <c r="R1713"/>
      <c r="S1713"/>
    </row>
    <row r="1714" spans="13:19" x14ac:dyDescent="0.5">
      <c r="M1714"/>
      <c r="N1714"/>
      <c r="O1714"/>
      <c r="P1714"/>
      <c r="Q1714"/>
      <c r="R1714"/>
      <c r="S1714"/>
    </row>
    <row r="1715" spans="13:19" x14ac:dyDescent="0.5">
      <c r="M1715"/>
      <c r="N1715"/>
      <c r="O1715"/>
      <c r="P1715"/>
      <c r="Q1715"/>
      <c r="R1715"/>
      <c r="S1715"/>
    </row>
    <row r="1716" spans="13:19" x14ac:dyDescent="0.5">
      <c r="M1716"/>
      <c r="N1716"/>
      <c r="O1716"/>
      <c r="P1716"/>
      <c r="Q1716"/>
      <c r="R1716"/>
      <c r="S1716"/>
    </row>
    <row r="1717" spans="13:19" x14ac:dyDescent="0.5">
      <c r="M1717"/>
      <c r="N1717"/>
      <c r="O1717"/>
      <c r="P1717"/>
      <c r="Q1717"/>
      <c r="R1717"/>
      <c r="S1717"/>
    </row>
    <row r="1718" spans="13:19" x14ac:dyDescent="0.5">
      <c r="M1718"/>
      <c r="N1718"/>
      <c r="O1718"/>
      <c r="P1718"/>
      <c r="Q1718"/>
      <c r="R1718"/>
      <c r="S1718"/>
    </row>
    <row r="1719" spans="13:19" x14ac:dyDescent="0.5">
      <c r="M1719"/>
      <c r="N1719"/>
      <c r="O1719"/>
      <c r="P1719"/>
      <c r="Q1719"/>
      <c r="R1719"/>
      <c r="S1719"/>
    </row>
    <row r="1720" spans="13:19" x14ac:dyDescent="0.5">
      <c r="M1720"/>
      <c r="N1720"/>
      <c r="O1720"/>
      <c r="P1720"/>
      <c r="Q1720"/>
      <c r="R1720"/>
      <c r="S1720"/>
    </row>
    <row r="1721" spans="13:19" x14ac:dyDescent="0.5">
      <c r="M1721"/>
      <c r="N1721"/>
      <c r="O1721"/>
      <c r="P1721"/>
      <c r="Q1721"/>
      <c r="R1721"/>
      <c r="S1721"/>
    </row>
    <row r="1722" spans="13:19" x14ac:dyDescent="0.5">
      <c r="M1722"/>
      <c r="N1722"/>
      <c r="O1722"/>
      <c r="P1722"/>
      <c r="Q1722"/>
      <c r="R1722"/>
      <c r="S1722"/>
    </row>
    <row r="1723" spans="13:19" x14ac:dyDescent="0.5">
      <c r="M1723"/>
      <c r="N1723"/>
      <c r="O1723"/>
      <c r="P1723"/>
      <c r="Q1723"/>
      <c r="R1723"/>
      <c r="S1723"/>
    </row>
    <row r="1724" spans="13:19" x14ac:dyDescent="0.5">
      <c r="M1724"/>
      <c r="N1724"/>
      <c r="O1724"/>
      <c r="P1724"/>
      <c r="Q1724"/>
      <c r="R1724"/>
      <c r="S1724"/>
    </row>
    <row r="1725" spans="13:19" x14ac:dyDescent="0.5">
      <c r="M1725"/>
      <c r="N1725"/>
      <c r="O1725"/>
      <c r="P1725"/>
      <c r="Q1725"/>
      <c r="R1725"/>
      <c r="S1725"/>
    </row>
    <row r="1726" spans="13:19" x14ac:dyDescent="0.5">
      <c r="M1726"/>
      <c r="N1726"/>
      <c r="O1726"/>
      <c r="P1726"/>
      <c r="Q1726"/>
      <c r="R1726"/>
      <c r="S1726"/>
    </row>
    <row r="1727" spans="13:19" x14ac:dyDescent="0.5">
      <c r="M1727"/>
      <c r="N1727"/>
      <c r="O1727"/>
      <c r="P1727"/>
      <c r="Q1727"/>
      <c r="R1727"/>
      <c r="S1727"/>
    </row>
    <row r="1728" spans="13:19" x14ac:dyDescent="0.5">
      <c r="M1728"/>
      <c r="N1728"/>
      <c r="O1728"/>
      <c r="P1728"/>
      <c r="Q1728"/>
      <c r="R1728"/>
      <c r="S1728"/>
    </row>
    <row r="1729" spans="13:19" x14ac:dyDescent="0.5">
      <c r="M1729"/>
      <c r="N1729"/>
      <c r="O1729"/>
      <c r="P1729"/>
      <c r="Q1729"/>
      <c r="R1729"/>
      <c r="S1729"/>
    </row>
    <row r="1730" spans="13:19" x14ac:dyDescent="0.5">
      <c r="M1730"/>
      <c r="N1730"/>
      <c r="O1730"/>
      <c r="P1730"/>
      <c r="Q1730"/>
      <c r="R1730"/>
      <c r="S1730"/>
    </row>
    <row r="1731" spans="13:19" x14ac:dyDescent="0.5">
      <c r="M1731"/>
      <c r="N1731"/>
      <c r="O1731"/>
      <c r="P1731"/>
      <c r="Q1731"/>
      <c r="R1731"/>
      <c r="S1731"/>
    </row>
    <row r="1732" spans="13:19" x14ac:dyDescent="0.5">
      <c r="M1732"/>
      <c r="N1732"/>
      <c r="O1732"/>
      <c r="P1732"/>
      <c r="Q1732"/>
      <c r="R1732"/>
      <c r="S1732"/>
    </row>
    <row r="1733" spans="13:19" x14ac:dyDescent="0.5">
      <c r="M1733"/>
      <c r="N1733"/>
      <c r="O1733"/>
      <c r="P1733"/>
      <c r="Q1733"/>
      <c r="R1733"/>
      <c r="S1733"/>
    </row>
    <row r="1734" spans="13:19" x14ac:dyDescent="0.5">
      <c r="M1734"/>
      <c r="N1734"/>
      <c r="O1734"/>
      <c r="P1734"/>
      <c r="Q1734"/>
      <c r="R1734"/>
      <c r="S1734"/>
    </row>
    <row r="1735" spans="13:19" x14ac:dyDescent="0.5">
      <c r="M1735"/>
      <c r="N1735"/>
      <c r="O1735"/>
      <c r="P1735"/>
      <c r="Q1735"/>
      <c r="R1735"/>
      <c r="S1735"/>
    </row>
    <row r="1736" spans="13:19" x14ac:dyDescent="0.5">
      <c r="M1736"/>
      <c r="N1736"/>
      <c r="O1736"/>
      <c r="P1736"/>
      <c r="Q1736"/>
      <c r="R1736"/>
      <c r="S1736"/>
    </row>
    <row r="1737" spans="13:19" x14ac:dyDescent="0.5">
      <c r="M1737"/>
      <c r="N1737"/>
      <c r="O1737"/>
      <c r="P1737"/>
      <c r="Q1737"/>
      <c r="R1737"/>
      <c r="S1737"/>
    </row>
    <row r="1738" spans="13:19" x14ac:dyDescent="0.5">
      <c r="M1738"/>
      <c r="N1738"/>
      <c r="O1738"/>
      <c r="P1738"/>
      <c r="Q1738"/>
      <c r="R1738"/>
      <c r="S1738"/>
    </row>
    <row r="1739" spans="13:19" x14ac:dyDescent="0.5">
      <c r="M1739"/>
      <c r="N1739"/>
      <c r="O1739"/>
      <c r="P1739"/>
      <c r="Q1739"/>
      <c r="R1739"/>
      <c r="S1739"/>
    </row>
    <row r="1740" spans="13:19" x14ac:dyDescent="0.5">
      <c r="M1740"/>
      <c r="N1740"/>
      <c r="O1740"/>
      <c r="P1740"/>
      <c r="Q1740"/>
      <c r="R1740"/>
      <c r="S1740"/>
    </row>
    <row r="1741" spans="13:19" x14ac:dyDescent="0.5">
      <c r="M1741"/>
      <c r="N1741"/>
      <c r="O1741"/>
      <c r="P1741"/>
      <c r="Q1741"/>
      <c r="R1741"/>
      <c r="S1741"/>
    </row>
    <row r="1742" spans="13:19" x14ac:dyDescent="0.5">
      <c r="M1742"/>
      <c r="N1742"/>
      <c r="O1742"/>
      <c r="P1742"/>
      <c r="Q1742"/>
      <c r="R1742"/>
      <c r="S1742"/>
    </row>
    <row r="1743" spans="13:19" x14ac:dyDescent="0.5">
      <c r="M1743"/>
      <c r="N1743"/>
      <c r="O1743"/>
      <c r="P1743"/>
      <c r="Q1743"/>
      <c r="R1743"/>
      <c r="S1743"/>
    </row>
    <row r="1744" spans="13:19" x14ac:dyDescent="0.5">
      <c r="M1744"/>
      <c r="N1744"/>
      <c r="O1744"/>
      <c r="P1744"/>
      <c r="Q1744"/>
      <c r="R1744"/>
      <c r="S1744"/>
    </row>
    <row r="1745" spans="13:19" x14ac:dyDescent="0.5">
      <c r="M1745"/>
      <c r="N1745"/>
      <c r="O1745"/>
      <c r="P1745"/>
      <c r="Q1745"/>
      <c r="R1745"/>
      <c r="S1745"/>
    </row>
    <row r="1746" spans="13:19" x14ac:dyDescent="0.5">
      <c r="M1746"/>
      <c r="N1746"/>
      <c r="O1746"/>
      <c r="P1746"/>
      <c r="Q1746"/>
      <c r="R1746"/>
      <c r="S1746"/>
    </row>
    <row r="1747" spans="13:19" x14ac:dyDescent="0.5">
      <c r="M1747"/>
      <c r="N1747"/>
      <c r="O1747"/>
      <c r="P1747"/>
      <c r="Q1747"/>
      <c r="R1747"/>
      <c r="S1747"/>
    </row>
    <row r="1748" spans="13:19" x14ac:dyDescent="0.5">
      <c r="M1748"/>
      <c r="N1748"/>
      <c r="O1748"/>
      <c r="P1748"/>
      <c r="Q1748"/>
      <c r="R1748"/>
      <c r="S1748"/>
    </row>
    <row r="1749" spans="13:19" x14ac:dyDescent="0.5">
      <c r="M1749"/>
      <c r="N1749"/>
      <c r="O1749"/>
      <c r="P1749"/>
      <c r="Q1749"/>
      <c r="R1749"/>
      <c r="S1749"/>
    </row>
    <row r="1750" spans="13:19" x14ac:dyDescent="0.5">
      <c r="M1750"/>
      <c r="N1750"/>
      <c r="O1750"/>
      <c r="P1750"/>
      <c r="Q1750"/>
      <c r="R1750"/>
      <c r="S1750"/>
    </row>
    <row r="1751" spans="13:19" x14ac:dyDescent="0.5">
      <c r="M1751"/>
      <c r="N1751"/>
      <c r="O1751"/>
      <c r="P1751"/>
      <c r="Q1751"/>
      <c r="R1751"/>
      <c r="S1751"/>
    </row>
    <row r="1752" spans="13:19" x14ac:dyDescent="0.5">
      <c r="M1752"/>
      <c r="N1752"/>
      <c r="O1752"/>
      <c r="P1752"/>
      <c r="Q1752"/>
      <c r="R1752"/>
      <c r="S1752"/>
    </row>
    <row r="1753" spans="13:19" x14ac:dyDescent="0.5">
      <c r="M1753"/>
      <c r="N1753"/>
      <c r="O1753"/>
      <c r="P1753"/>
      <c r="Q1753"/>
      <c r="R1753"/>
      <c r="S1753"/>
    </row>
    <row r="1754" spans="13:19" x14ac:dyDescent="0.5">
      <c r="M1754"/>
      <c r="N1754"/>
      <c r="O1754"/>
      <c r="P1754"/>
      <c r="Q1754"/>
      <c r="R1754"/>
      <c r="S1754"/>
    </row>
    <row r="1755" spans="13:19" x14ac:dyDescent="0.5">
      <c r="M1755"/>
      <c r="N1755"/>
      <c r="O1755"/>
      <c r="P1755"/>
      <c r="Q1755"/>
      <c r="R1755"/>
      <c r="S1755"/>
    </row>
    <row r="1756" spans="13:19" x14ac:dyDescent="0.5">
      <c r="M1756"/>
      <c r="N1756"/>
      <c r="O1756"/>
      <c r="P1756"/>
      <c r="Q1756"/>
      <c r="R1756"/>
      <c r="S1756"/>
    </row>
    <row r="1757" spans="13:19" x14ac:dyDescent="0.5">
      <c r="M1757"/>
      <c r="N1757"/>
      <c r="O1757"/>
      <c r="P1757"/>
      <c r="Q1757"/>
      <c r="R1757"/>
      <c r="S1757"/>
    </row>
    <row r="1758" spans="13:19" x14ac:dyDescent="0.5">
      <c r="M1758"/>
      <c r="N1758"/>
      <c r="O1758"/>
      <c r="P1758"/>
      <c r="Q1758"/>
      <c r="R1758"/>
      <c r="S1758"/>
    </row>
    <row r="1759" spans="13:19" x14ac:dyDescent="0.5">
      <c r="M1759"/>
      <c r="N1759"/>
      <c r="O1759"/>
      <c r="P1759"/>
      <c r="Q1759"/>
      <c r="R1759"/>
      <c r="S1759"/>
    </row>
    <row r="1760" spans="13:19" x14ac:dyDescent="0.5">
      <c r="M1760"/>
      <c r="N1760"/>
      <c r="O1760"/>
      <c r="P1760"/>
      <c r="Q1760"/>
      <c r="R1760"/>
      <c r="S1760"/>
    </row>
    <row r="1761" spans="13:19" x14ac:dyDescent="0.5">
      <c r="M1761"/>
      <c r="N1761"/>
      <c r="O1761"/>
      <c r="P1761"/>
      <c r="Q1761"/>
      <c r="R1761"/>
      <c r="S1761"/>
    </row>
    <row r="1762" spans="13:19" x14ac:dyDescent="0.5">
      <c r="M1762"/>
      <c r="N1762"/>
      <c r="O1762"/>
      <c r="P1762"/>
      <c r="Q1762"/>
      <c r="R1762"/>
      <c r="S1762"/>
    </row>
    <row r="1763" spans="13:19" x14ac:dyDescent="0.5">
      <c r="M1763"/>
      <c r="N1763"/>
      <c r="O1763"/>
      <c r="P1763"/>
      <c r="Q1763"/>
      <c r="R1763"/>
      <c r="S1763"/>
    </row>
    <row r="1764" spans="13:19" x14ac:dyDescent="0.5">
      <c r="M1764"/>
      <c r="N1764"/>
      <c r="O1764"/>
      <c r="P1764"/>
      <c r="Q1764"/>
      <c r="R1764"/>
      <c r="S1764"/>
    </row>
    <row r="1765" spans="13:19" x14ac:dyDescent="0.5">
      <c r="M1765"/>
      <c r="N1765"/>
      <c r="O1765"/>
      <c r="P1765"/>
      <c r="Q1765"/>
      <c r="R1765"/>
      <c r="S1765"/>
    </row>
    <row r="1766" spans="13:19" x14ac:dyDescent="0.5">
      <c r="M1766"/>
      <c r="N1766"/>
      <c r="O1766"/>
      <c r="P1766"/>
      <c r="Q1766"/>
      <c r="R1766"/>
      <c r="S1766"/>
    </row>
    <row r="1767" spans="13:19" x14ac:dyDescent="0.5">
      <c r="M1767"/>
      <c r="N1767"/>
      <c r="O1767"/>
      <c r="P1767"/>
      <c r="Q1767"/>
      <c r="R1767"/>
      <c r="S1767"/>
    </row>
    <row r="1768" spans="13:19" x14ac:dyDescent="0.5">
      <c r="M1768"/>
      <c r="N1768"/>
      <c r="O1768"/>
      <c r="P1768"/>
      <c r="Q1768"/>
      <c r="R1768"/>
      <c r="S1768"/>
    </row>
    <row r="1769" spans="13:19" x14ac:dyDescent="0.5">
      <c r="M1769"/>
      <c r="N1769"/>
      <c r="O1769"/>
      <c r="P1769"/>
      <c r="Q1769"/>
      <c r="R1769"/>
      <c r="S1769"/>
    </row>
    <row r="1770" spans="13:19" x14ac:dyDescent="0.5">
      <c r="M1770"/>
      <c r="N1770"/>
      <c r="O1770"/>
      <c r="P1770"/>
      <c r="Q1770"/>
      <c r="R1770"/>
      <c r="S1770"/>
    </row>
    <row r="1771" spans="13:19" x14ac:dyDescent="0.5">
      <c r="M1771"/>
      <c r="N1771"/>
      <c r="O1771"/>
      <c r="P1771"/>
      <c r="Q1771"/>
      <c r="R1771"/>
      <c r="S1771"/>
    </row>
    <row r="1772" spans="13:19" x14ac:dyDescent="0.5">
      <c r="M1772"/>
      <c r="N1772"/>
      <c r="O1772"/>
      <c r="P1772"/>
      <c r="Q1772"/>
      <c r="R1772"/>
      <c r="S1772"/>
    </row>
    <row r="1773" spans="13:19" x14ac:dyDescent="0.5">
      <c r="M1773"/>
      <c r="N1773"/>
      <c r="O1773"/>
      <c r="P1773"/>
      <c r="Q1773"/>
      <c r="R1773"/>
      <c r="S1773"/>
    </row>
    <row r="1774" spans="13:19" x14ac:dyDescent="0.5">
      <c r="M1774"/>
      <c r="N1774"/>
      <c r="O1774"/>
      <c r="P1774"/>
      <c r="Q1774"/>
      <c r="R1774"/>
      <c r="S1774"/>
    </row>
    <row r="1775" spans="13:19" x14ac:dyDescent="0.5">
      <c r="M1775"/>
      <c r="N1775"/>
      <c r="O1775"/>
      <c r="P1775"/>
      <c r="Q1775"/>
      <c r="R1775"/>
      <c r="S1775"/>
    </row>
    <row r="1776" spans="13:19" x14ac:dyDescent="0.5">
      <c r="M1776"/>
      <c r="N1776"/>
      <c r="O1776"/>
      <c r="P1776"/>
      <c r="Q1776"/>
      <c r="R1776"/>
      <c r="S1776"/>
    </row>
    <row r="1777" spans="13:19" x14ac:dyDescent="0.5">
      <c r="M1777"/>
      <c r="N1777"/>
      <c r="O1777"/>
      <c r="P1777"/>
      <c r="Q1777"/>
      <c r="R1777"/>
      <c r="S1777"/>
    </row>
    <row r="1778" spans="13:19" x14ac:dyDescent="0.5">
      <c r="M1778"/>
      <c r="N1778"/>
      <c r="O1778"/>
      <c r="P1778"/>
      <c r="Q1778"/>
      <c r="R1778"/>
      <c r="S1778"/>
    </row>
    <row r="1779" spans="13:19" x14ac:dyDescent="0.5">
      <c r="M1779"/>
      <c r="N1779"/>
      <c r="O1779"/>
      <c r="P1779"/>
      <c r="Q1779"/>
      <c r="R1779"/>
      <c r="S1779"/>
    </row>
    <row r="1780" spans="13:19" x14ac:dyDescent="0.5">
      <c r="M1780"/>
      <c r="N1780"/>
      <c r="O1780"/>
      <c r="P1780"/>
      <c r="Q1780"/>
      <c r="R1780"/>
      <c r="S1780"/>
    </row>
    <row r="1781" spans="13:19" x14ac:dyDescent="0.5">
      <c r="M1781"/>
      <c r="N1781"/>
      <c r="O1781"/>
      <c r="P1781"/>
      <c r="Q1781"/>
      <c r="R1781"/>
      <c r="S1781"/>
    </row>
    <row r="1782" spans="13:19" x14ac:dyDescent="0.5">
      <c r="M1782"/>
      <c r="N1782"/>
      <c r="O1782"/>
      <c r="P1782"/>
      <c r="Q1782"/>
      <c r="R1782"/>
      <c r="S1782"/>
    </row>
    <row r="1783" spans="13:19" x14ac:dyDescent="0.5">
      <c r="M1783"/>
      <c r="N1783"/>
      <c r="O1783"/>
      <c r="P1783"/>
      <c r="Q1783"/>
      <c r="R1783"/>
      <c r="S1783"/>
    </row>
    <row r="1784" spans="13:19" x14ac:dyDescent="0.5">
      <c r="M1784"/>
      <c r="N1784"/>
      <c r="O1784"/>
      <c r="P1784"/>
      <c r="Q1784"/>
      <c r="R1784"/>
      <c r="S1784"/>
    </row>
    <row r="1785" spans="13:19" x14ac:dyDescent="0.5">
      <c r="M1785"/>
      <c r="N1785"/>
      <c r="O1785"/>
      <c r="P1785"/>
      <c r="Q1785"/>
      <c r="R1785"/>
      <c r="S1785"/>
    </row>
    <row r="1786" spans="13:19" x14ac:dyDescent="0.5">
      <c r="M1786"/>
      <c r="N1786"/>
      <c r="O1786"/>
      <c r="P1786"/>
      <c r="Q1786"/>
      <c r="R1786"/>
      <c r="S1786"/>
    </row>
    <row r="1787" spans="13:19" x14ac:dyDescent="0.5">
      <c r="M1787"/>
      <c r="N1787"/>
      <c r="O1787"/>
      <c r="P1787"/>
      <c r="Q1787"/>
      <c r="R1787"/>
      <c r="S1787"/>
    </row>
    <row r="1788" spans="13:19" x14ac:dyDescent="0.5">
      <c r="M1788"/>
      <c r="N1788"/>
      <c r="O1788"/>
      <c r="P1788"/>
      <c r="Q1788"/>
      <c r="R1788"/>
      <c r="S1788"/>
    </row>
    <row r="1789" spans="13:19" x14ac:dyDescent="0.5">
      <c r="M1789"/>
      <c r="N1789"/>
      <c r="O1789"/>
      <c r="P1789"/>
      <c r="Q1789"/>
      <c r="R1789"/>
      <c r="S1789"/>
    </row>
    <row r="1790" spans="13:19" x14ac:dyDescent="0.5">
      <c r="M1790"/>
      <c r="N1790"/>
      <c r="O1790"/>
      <c r="P1790"/>
      <c r="Q1790"/>
      <c r="R1790"/>
      <c r="S1790"/>
    </row>
    <row r="1791" spans="13:19" x14ac:dyDescent="0.5">
      <c r="M1791"/>
      <c r="N1791"/>
      <c r="O1791"/>
      <c r="P1791"/>
      <c r="Q1791"/>
      <c r="R1791"/>
      <c r="S1791"/>
    </row>
    <row r="1792" spans="13:19" x14ac:dyDescent="0.5">
      <c r="M1792"/>
      <c r="N1792"/>
      <c r="O1792"/>
      <c r="P1792"/>
      <c r="Q1792"/>
      <c r="R1792"/>
      <c r="S1792"/>
    </row>
    <row r="1793" spans="13:19" x14ac:dyDescent="0.5">
      <c r="M1793"/>
      <c r="N1793"/>
      <c r="O1793"/>
      <c r="P1793"/>
      <c r="Q1793"/>
      <c r="R1793"/>
      <c r="S1793"/>
    </row>
    <row r="1794" spans="13:19" x14ac:dyDescent="0.5">
      <c r="M1794"/>
      <c r="N1794"/>
      <c r="O1794"/>
      <c r="P1794"/>
      <c r="Q1794"/>
      <c r="R1794"/>
      <c r="S1794"/>
    </row>
    <row r="1795" spans="13:19" x14ac:dyDescent="0.5">
      <c r="M1795"/>
      <c r="N1795"/>
      <c r="O1795"/>
      <c r="P1795"/>
      <c r="Q1795"/>
      <c r="R1795"/>
      <c r="S1795"/>
    </row>
    <row r="1796" spans="13:19" x14ac:dyDescent="0.5">
      <c r="M1796"/>
      <c r="N1796"/>
      <c r="O1796"/>
      <c r="P1796"/>
      <c r="Q1796"/>
      <c r="R1796"/>
      <c r="S1796"/>
    </row>
    <row r="1797" spans="13:19" x14ac:dyDescent="0.5">
      <c r="M1797"/>
      <c r="N1797"/>
      <c r="O1797"/>
      <c r="P1797"/>
      <c r="Q1797"/>
      <c r="R1797"/>
      <c r="S1797"/>
    </row>
    <row r="1798" spans="13:19" x14ac:dyDescent="0.5">
      <c r="M1798"/>
      <c r="N1798"/>
      <c r="O1798"/>
      <c r="P1798"/>
      <c r="Q1798"/>
      <c r="R1798"/>
      <c r="S1798"/>
    </row>
    <row r="1799" spans="13:19" x14ac:dyDescent="0.5">
      <c r="M1799"/>
      <c r="N1799"/>
      <c r="O1799"/>
      <c r="P1799"/>
      <c r="Q1799"/>
      <c r="R1799"/>
      <c r="S1799"/>
    </row>
    <row r="1800" spans="13:19" x14ac:dyDescent="0.5">
      <c r="M1800"/>
      <c r="N1800"/>
      <c r="O1800"/>
      <c r="P1800"/>
      <c r="Q1800"/>
      <c r="R1800"/>
      <c r="S1800"/>
    </row>
    <row r="1801" spans="13:19" x14ac:dyDescent="0.5">
      <c r="M1801"/>
      <c r="N1801"/>
      <c r="O1801"/>
      <c r="P1801"/>
      <c r="Q1801"/>
      <c r="R1801"/>
      <c r="S1801"/>
    </row>
    <row r="1802" spans="13:19" x14ac:dyDescent="0.5">
      <c r="M1802"/>
      <c r="N1802"/>
      <c r="O1802"/>
      <c r="P1802"/>
      <c r="Q1802"/>
      <c r="R1802"/>
      <c r="S1802"/>
    </row>
    <row r="1803" spans="13:19" x14ac:dyDescent="0.5">
      <c r="M1803"/>
      <c r="N1803"/>
      <c r="O1803"/>
      <c r="P1803"/>
      <c r="Q1803"/>
      <c r="R1803"/>
      <c r="S1803"/>
    </row>
    <row r="1804" spans="13:19" x14ac:dyDescent="0.5">
      <c r="M1804"/>
      <c r="N1804"/>
      <c r="O1804"/>
      <c r="P1804"/>
      <c r="Q1804"/>
      <c r="R1804"/>
      <c r="S1804"/>
    </row>
    <row r="1805" spans="13:19" x14ac:dyDescent="0.5">
      <c r="M1805"/>
      <c r="N1805"/>
      <c r="O1805"/>
      <c r="P1805"/>
      <c r="Q1805"/>
      <c r="R1805"/>
      <c r="S1805"/>
    </row>
    <row r="1806" spans="13:19" x14ac:dyDescent="0.5">
      <c r="M1806"/>
      <c r="N1806"/>
      <c r="O1806"/>
      <c r="P1806"/>
      <c r="Q1806"/>
      <c r="R1806"/>
      <c r="S1806"/>
    </row>
    <row r="1807" spans="13:19" x14ac:dyDescent="0.5">
      <c r="M1807"/>
      <c r="N1807"/>
      <c r="O1807"/>
      <c r="P1807"/>
      <c r="Q1807"/>
      <c r="R1807"/>
      <c r="S1807"/>
    </row>
    <row r="1808" spans="13:19" x14ac:dyDescent="0.5">
      <c r="M1808"/>
      <c r="N1808"/>
      <c r="O1808"/>
      <c r="P1808"/>
      <c r="Q1808"/>
      <c r="R1808"/>
      <c r="S1808"/>
    </row>
    <row r="1809" spans="13:19" x14ac:dyDescent="0.5">
      <c r="M1809"/>
      <c r="N1809"/>
      <c r="O1809"/>
      <c r="P1809"/>
      <c r="Q1809"/>
      <c r="R1809"/>
      <c r="S1809"/>
    </row>
    <row r="1810" spans="13:19" x14ac:dyDescent="0.5">
      <c r="M1810"/>
      <c r="N1810"/>
      <c r="O1810"/>
      <c r="P1810"/>
      <c r="Q1810"/>
      <c r="R1810"/>
      <c r="S1810"/>
    </row>
    <row r="1811" spans="13:19" x14ac:dyDescent="0.5">
      <c r="M1811"/>
      <c r="N1811"/>
      <c r="O1811"/>
      <c r="P1811"/>
      <c r="Q1811"/>
      <c r="R1811"/>
      <c r="S1811"/>
    </row>
    <row r="1812" spans="13:19" x14ac:dyDescent="0.5">
      <c r="M1812"/>
      <c r="N1812"/>
      <c r="O1812"/>
      <c r="P1812"/>
      <c r="Q1812"/>
      <c r="R1812"/>
      <c r="S1812"/>
    </row>
    <row r="1813" spans="13:19" x14ac:dyDescent="0.5">
      <c r="M1813"/>
      <c r="N1813"/>
      <c r="O1813"/>
      <c r="P1813"/>
      <c r="Q1813"/>
      <c r="R1813"/>
      <c r="S1813"/>
    </row>
    <row r="1814" spans="13:19" x14ac:dyDescent="0.5">
      <c r="M1814"/>
      <c r="N1814"/>
      <c r="O1814"/>
      <c r="P1814"/>
      <c r="Q1814"/>
      <c r="R1814"/>
      <c r="S1814"/>
    </row>
    <row r="1815" spans="13:19" x14ac:dyDescent="0.5">
      <c r="M1815"/>
      <c r="N1815"/>
      <c r="O1815"/>
      <c r="P1815"/>
      <c r="Q1815"/>
      <c r="R1815"/>
      <c r="S1815"/>
    </row>
    <row r="1816" spans="13:19" x14ac:dyDescent="0.5">
      <c r="M1816"/>
      <c r="N1816"/>
      <c r="O1816"/>
      <c r="P1816"/>
      <c r="Q1816"/>
      <c r="R1816"/>
      <c r="S1816"/>
    </row>
    <row r="1817" spans="13:19" x14ac:dyDescent="0.5">
      <c r="M1817"/>
      <c r="N1817"/>
      <c r="O1817"/>
      <c r="P1817"/>
      <c r="Q1817"/>
      <c r="R1817"/>
      <c r="S1817"/>
    </row>
    <row r="1818" spans="13:19" x14ac:dyDescent="0.5">
      <c r="M1818"/>
      <c r="N1818"/>
      <c r="O1818"/>
      <c r="P1818"/>
      <c r="Q1818"/>
      <c r="R1818"/>
      <c r="S1818"/>
    </row>
    <row r="1819" spans="13:19" x14ac:dyDescent="0.5">
      <c r="M1819"/>
      <c r="N1819"/>
      <c r="O1819"/>
      <c r="P1819"/>
      <c r="Q1819"/>
      <c r="R1819"/>
      <c r="S1819"/>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E4:M297"/>
  <sheetViews>
    <sheetView workbookViewId="0"/>
  </sheetViews>
  <sheetFormatPr defaultRowHeight="14.35" x14ac:dyDescent="0.5"/>
  <cols>
    <col min="5" max="5" width="64.5859375" customWidth="1"/>
    <col min="6" max="6" width="23.703125" bestFit="1" customWidth="1"/>
    <col min="7" max="7" width="13.5859375" bestFit="1" customWidth="1"/>
    <col min="8" max="8" width="32.5859375" customWidth="1"/>
    <col min="9" max="9" width="14.703125" bestFit="1" customWidth="1"/>
    <col min="10" max="10" width="23.703125" bestFit="1" customWidth="1"/>
    <col min="11" max="11" width="16.703125" bestFit="1" customWidth="1"/>
    <col min="12" max="12" width="15.703125" bestFit="1" customWidth="1"/>
    <col min="13" max="13" width="16.29296875" bestFit="1" customWidth="1"/>
  </cols>
  <sheetData>
    <row r="4" spans="5:11" x14ac:dyDescent="0.5">
      <c r="E4" t="s">
        <v>427</v>
      </c>
    </row>
    <row r="5" spans="5:11" x14ac:dyDescent="0.5">
      <c r="E5" t="s">
        <v>428</v>
      </c>
    </row>
    <row r="6" spans="5:11" x14ac:dyDescent="0.5">
      <c r="E6" t="s">
        <v>429</v>
      </c>
    </row>
    <row r="7" spans="5:11" x14ac:dyDescent="0.5">
      <c r="E7" t="s">
        <v>430</v>
      </c>
    </row>
    <row r="8" spans="5:11" x14ac:dyDescent="0.5">
      <c r="E8" t="s">
        <v>431</v>
      </c>
      <c r="I8" s="137"/>
      <c r="J8" s="137"/>
      <c r="K8" s="1"/>
    </row>
    <row r="9" spans="5:11" x14ac:dyDescent="0.5">
      <c r="E9" t="s">
        <v>432</v>
      </c>
      <c r="I9" s="137"/>
      <c r="J9" s="137"/>
      <c r="K9" s="1"/>
    </row>
    <row r="10" spans="5:11" x14ac:dyDescent="0.5">
      <c r="E10" t="s">
        <v>433</v>
      </c>
      <c r="I10" s="137"/>
      <c r="J10" s="137"/>
    </row>
    <row r="11" spans="5:11" x14ac:dyDescent="0.5">
      <c r="E11" t="s">
        <v>434</v>
      </c>
      <c r="I11" s="137"/>
      <c r="J11" s="137"/>
      <c r="K11" s="1"/>
    </row>
    <row r="12" spans="5:11" x14ac:dyDescent="0.5">
      <c r="E12" t="s">
        <v>434</v>
      </c>
      <c r="I12" s="137"/>
      <c r="J12" s="137"/>
    </row>
    <row r="13" spans="5:11" x14ac:dyDescent="0.5">
      <c r="E13" t="s">
        <v>435</v>
      </c>
      <c r="I13" s="137"/>
      <c r="J13" s="137"/>
      <c r="K13" s="1"/>
    </row>
    <row r="14" spans="5:11" x14ac:dyDescent="0.5">
      <c r="E14" t="s">
        <v>436</v>
      </c>
      <c r="I14" s="137"/>
      <c r="J14" s="137"/>
      <c r="K14" s="1"/>
    </row>
    <row r="15" spans="5:11" x14ac:dyDescent="0.5">
      <c r="I15" s="137"/>
      <c r="J15" s="137"/>
      <c r="K15" s="1"/>
    </row>
    <row r="16" spans="5:11" x14ac:dyDescent="0.5">
      <c r="E16" t="s">
        <v>437</v>
      </c>
      <c r="I16" s="137"/>
      <c r="J16" s="137"/>
      <c r="K16" s="1"/>
    </row>
    <row r="17" spans="5:11" x14ac:dyDescent="0.5">
      <c r="I17" s="137"/>
      <c r="J17" s="137"/>
    </row>
    <row r="18" spans="5:11" x14ac:dyDescent="0.5">
      <c r="E18" t="s">
        <v>438</v>
      </c>
      <c r="I18" s="137"/>
      <c r="J18" s="137"/>
      <c r="K18" s="1"/>
    </row>
    <row r="19" spans="5:11" x14ac:dyDescent="0.5">
      <c r="E19" t="s">
        <v>439</v>
      </c>
      <c r="I19" s="137"/>
      <c r="J19" s="137"/>
    </row>
    <row r="20" spans="5:11" x14ac:dyDescent="0.5">
      <c r="E20" t="s">
        <v>440</v>
      </c>
      <c r="I20" s="137"/>
      <c r="J20" s="137"/>
      <c r="K20" s="1"/>
    </row>
    <row r="21" spans="5:11" x14ac:dyDescent="0.5">
      <c r="E21" t="s">
        <v>441</v>
      </c>
      <c r="I21" s="137"/>
      <c r="J21" s="137"/>
      <c r="K21" s="1"/>
    </row>
    <row r="22" spans="5:11" x14ac:dyDescent="0.5">
      <c r="I22" s="137"/>
      <c r="J22" s="137"/>
    </row>
    <row r="23" spans="5:11" x14ac:dyDescent="0.5">
      <c r="E23" t="s">
        <v>442</v>
      </c>
      <c r="I23" s="137"/>
      <c r="J23" s="137"/>
      <c r="K23" s="1"/>
    </row>
    <row r="24" spans="5:11" x14ac:dyDescent="0.5">
      <c r="I24" s="137"/>
      <c r="J24" s="137"/>
    </row>
    <row r="25" spans="5:11" x14ac:dyDescent="0.5">
      <c r="E25" t="s">
        <v>443</v>
      </c>
      <c r="I25" s="137"/>
      <c r="J25" s="137"/>
      <c r="K25" s="1"/>
    </row>
    <row r="26" spans="5:11" x14ac:dyDescent="0.5">
      <c r="E26" t="s">
        <v>444</v>
      </c>
      <c r="I26" s="137"/>
      <c r="J26" s="137"/>
      <c r="K26" s="1"/>
    </row>
    <row r="27" spans="5:11" x14ac:dyDescent="0.5">
      <c r="I27" s="137"/>
      <c r="J27" s="137"/>
      <c r="K27" s="1"/>
    </row>
    <row r="28" spans="5:11" x14ac:dyDescent="0.5">
      <c r="E28" t="s">
        <v>383</v>
      </c>
      <c r="I28" s="137"/>
      <c r="J28" s="137"/>
      <c r="K28" s="1"/>
    </row>
    <row r="29" spans="5:11" x14ac:dyDescent="0.5">
      <c r="E29" t="s">
        <v>445</v>
      </c>
      <c r="I29" s="137"/>
      <c r="J29" s="137"/>
      <c r="K29" s="1"/>
    </row>
    <row r="30" spans="5:11" x14ac:dyDescent="0.5">
      <c r="E30" t="s">
        <v>446</v>
      </c>
      <c r="I30" s="137"/>
      <c r="J30" s="137"/>
      <c r="K30" s="1"/>
    </row>
    <row r="31" spans="5:11" x14ac:dyDescent="0.5">
      <c r="E31" t="s">
        <v>447</v>
      </c>
      <c r="I31" s="137"/>
      <c r="J31" s="137"/>
      <c r="K31" s="1"/>
    </row>
    <row r="32" spans="5:11" x14ac:dyDescent="0.5">
      <c r="I32" s="137"/>
      <c r="J32" s="137"/>
      <c r="K32" s="1"/>
    </row>
    <row r="33" spans="5:11" x14ac:dyDescent="0.5">
      <c r="E33" t="s">
        <v>448</v>
      </c>
      <c r="I33" s="137"/>
      <c r="J33" s="137"/>
      <c r="K33" s="1"/>
    </row>
    <row r="34" spans="5:11" x14ac:dyDescent="0.5">
      <c r="E34" t="s">
        <v>449</v>
      </c>
      <c r="I34" s="137"/>
      <c r="J34" s="137"/>
      <c r="K34" s="1"/>
    </row>
    <row r="35" spans="5:11" x14ac:dyDescent="0.5">
      <c r="I35" s="137"/>
      <c r="J35" s="137"/>
      <c r="K35" s="1"/>
    </row>
    <row r="36" spans="5:11" x14ac:dyDescent="0.5">
      <c r="E36" t="s">
        <v>450</v>
      </c>
      <c r="I36" s="137"/>
      <c r="J36" s="137"/>
      <c r="K36" s="1"/>
    </row>
    <row r="38" spans="5:11" x14ac:dyDescent="0.5">
      <c r="E38" t="s">
        <v>451</v>
      </c>
      <c r="I38" s="137"/>
      <c r="J38" s="137"/>
      <c r="K38" s="1"/>
    </row>
    <row r="39" spans="5:11" x14ac:dyDescent="0.5">
      <c r="I39" s="137"/>
      <c r="J39" s="137"/>
      <c r="K39" s="1"/>
    </row>
    <row r="40" spans="5:11" x14ac:dyDescent="0.5">
      <c r="E40" t="s">
        <v>452</v>
      </c>
      <c r="I40" s="137"/>
      <c r="J40" s="137"/>
    </row>
    <row r="41" spans="5:11" x14ac:dyDescent="0.5">
      <c r="E41" t="s">
        <v>453</v>
      </c>
      <c r="I41" s="137"/>
      <c r="J41" s="137"/>
      <c r="K41" s="1"/>
    </row>
    <row r="42" spans="5:11" x14ac:dyDescent="0.5">
      <c r="E42" t="s">
        <v>454</v>
      </c>
      <c r="I42" s="137"/>
      <c r="J42" s="137"/>
      <c r="K42" s="1"/>
    </row>
    <row r="43" spans="5:11" x14ac:dyDescent="0.5">
      <c r="I43" s="137"/>
      <c r="J43" s="137"/>
    </row>
    <row r="44" spans="5:11" x14ac:dyDescent="0.5">
      <c r="E44" t="s">
        <v>455</v>
      </c>
      <c r="I44" s="137"/>
      <c r="J44" s="137"/>
      <c r="K44" s="1"/>
    </row>
    <row r="45" spans="5:11" x14ac:dyDescent="0.5">
      <c r="I45" s="137"/>
      <c r="J45" s="137"/>
    </row>
    <row r="46" spans="5:11" x14ac:dyDescent="0.5">
      <c r="E46" t="s">
        <v>456</v>
      </c>
      <c r="I46" s="137"/>
      <c r="J46" s="137"/>
      <c r="K46" s="1"/>
    </row>
    <row r="47" spans="5:11" x14ac:dyDescent="0.5">
      <c r="I47" s="137"/>
      <c r="J47" s="137"/>
    </row>
    <row r="48" spans="5:11" x14ac:dyDescent="0.5">
      <c r="E48" t="s">
        <v>457</v>
      </c>
      <c r="I48" s="137"/>
      <c r="J48" s="137"/>
      <c r="K48" s="1"/>
    </row>
    <row r="49" spans="5:13" x14ac:dyDescent="0.5">
      <c r="E49" t="s">
        <v>458</v>
      </c>
    </row>
    <row r="50" spans="5:13" x14ac:dyDescent="0.5">
      <c r="I50" s="137"/>
      <c r="J50" s="137"/>
      <c r="K50" s="1"/>
    </row>
    <row r="51" spans="5:13" x14ac:dyDescent="0.5">
      <c r="I51" s="137"/>
      <c r="J51" s="137"/>
      <c r="K51" s="1"/>
    </row>
    <row r="52" spans="5:13" x14ac:dyDescent="0.5">
      <c r="I52" s="137"/>
      <c r="J52" s="137"/>
      <c r="K52" s="1"/>
    </row>
    <row r="53" spans="5:13" x14ac:dyDescent="0.5">
      <c r="E53" t="s">
        <v>383</v>
      </c>
      <c r="I53" s="137"/>
      <c r="J53" s="137"/>
      <c r="K53" s="1"/>
    </row>
    <row r="54" spans="5:13" x14ac:dyDescent="0.5">
      <c r="I54" s="137"/>
      <c r="J54" s="137"/>
      <c r="K54" s="1"/>
    </row>
    <row r="55" spans="5:13" x14ac:dyDescent="0.5">
      <c r="E55" t="s">
        <v>408</v>
      </c>
      <c r="I55" s="137"/>
      <c r="J55" s="137"/>
      <c r="K55" s="1"/>
    </row>
    <row r="56" spans="5:13" x14ac:dyDescent="0.5">
      <c r="E56" t="s">
        <v>98</v>
      </c>
      <c r="F56" t="s">
        <v>151</v>
      </c>
      <c r="G56" t="s">
        <v>150</v>
      </c>
      <c r="H56" t="s">
        <v>152</v>
      </c>
      <c r="I56" s="137" t="s">
        <v>384</v>
      </c>
      <c r="J56" s="137" t="s">
        <v>385</v>
      </c>
      <c r="K56" s="1" t="s">
        <v>386</v>
      </c>
      <c r="L56" t="s">
        <v>387</v>
      </c>
      <c r="M56" t="s">
        <v>388</v>
      </c>
    </row>
    <row r="57" spans="5:13" x14ac:dyDescent="0.5">
      <c r="E57" t="s">
        <v>153</v>
      </c>
      <c r="F57" t="s">
        <v>154</v>
      </c>
      <c r="G57" t="s">
        <v>17</v>
      </c>
      <c r="H57" t="s">
        <v>155</v>
      </c>
      <c r="I57" s="137">
        <v>16.73</v>
      </c>
      <c r="J57" s="137">
        <v>28.41</v>
      </c>
      <c r="K57" s="1">
        <v>42825</v>
      </c>
      <c r="L57" t="s">
        <v>389</v>
      </c>
      <c r="M57" t="s">
        <v>409</v>
      </c>
    </row>
    <row r="58" spans="5:13" x14ac:dyDescent="0.5">
      <c r="E58" t="s">
        <v>153</v>
      </c>
      <c r="F58" t="s">
        <v>156</v>
      </c>
      <c r="G58" t="s">
        <v>19</v>
      </c>
      <c r="H58" t="s">
        <v>155</v>
      </c>
      <c r="I58" s="137">
        <v>16.850000000000001</v>
      </c>
      <c r="J58" s="137">
        <v>22.4</v>
      </c>
      <c r="K58" s="1">
        <v>42825</v>
      </c>
      <c r="L58" t="s">
        <v>391</v>
      </c>
      <c r="M58" t="s">
        <v>410</v>
      </c>
    </row>
    <row r="59" spans="5:13" x14ac:dyDescent="0.5">
      <c r="G59" t="s">
        <v>390</v>
      </c>
      <c r="H59" t="s">
        <v>411</v>
      </c>
      <c r="I59" s="137">
        <v>16.850000000000001</v>
      </c>
      <c r="J59" s="137">
        <v>22.4</v>
      </c>
      <c r="K59" s="1"/>
    </row>
    <row r="60" spans="5:13" x14ac:dyDescent="0.5">
      <c r="E60" t="s">
        <v>158</v>
      </c>
      <c r="F60" t="s">
        <v>160</v>
      </c>
      <c r="G60" t="s">
        <v>22</v>
      </c>
      <c r="H60" t="s">
        <v>155</v>
      </c>
      <c r="I60" s="137">
        <v>39.57</v>
      </c>
      <c r="J60" s="137">
        <v>48.6</v>
      </c>
      <c r="K60" s="1">
        <v>42825</v>
      </c>
      <c r="L60" t="s">
        <v>391</v>
      </c>
      <c r="M60" t="s">
        <v>410</v>
      </c>
    </row>
    <row r="61" spans="5:13" x14ac:dyDescent="0.5">
      <c r="G61" t="s">
        <v>392</v>
      </c>
      <c r="H61" t="s">
        <v>157</v>
      </c>
      <c r="I61" s="137">
        <v>39.57</v>
      </c>
      <c r="J61" s="137">
        <v>48.6</v>
      </c>
      <c r="K61" s="1"/>
    </row>
    <row r="62" spans="5:13" x14ac:dyDescent="0.5">
      <c r="E62" t="s">
        <v>161</v>
      </c>
      <c r="F62" t="s">
        <v>251</v>
      </c>
      <c r="G62" t="s">
        <v>23</v>
      </c>
      <c r="H62" t="s">
        <v>157</v>
      </c>
      <c r="I62" s="137">
        <v>54.9</v>
      </c>
      <c r="J62" s="137">
        <v>72.73</v>
      </c>
      <c r="K62" s="1">
        <v>42825</v>
      </c>
      <c r="L62" t="s">
        <v>391</v>
      </c>
      <c r="M62" t="s">
        <v>410</v>
      </c>
    </row>
    <row r="63" spans="5:13" x14ac:dyDescent="0.5">
      <c r="E63" t="s">
        <v>163</v>
      </c>
      <c r="F63" t="s">
        <v>164</v>
      </c>
      <c r="G63" t="s">
        <v>25</v>
      </c>
      <c r="H63" t="s">
        <v>165</v>
      </c>
      <c r="I63" s="137">
        <v>56.91</v>
      </c>
      <c r="J63" s="137">
        <v>87.48</v>
      </c>
      <c r="K63" s="1">
        <v>42825</v>
      </c>
      <c r="L63" t="s">
        <v>389</v>
      </c>
      <c r="M63" t="s">
        <v>409</v>
      </c>
    </row>
    <row r="64" spans="5:13" x14ac:dyDescent="0.5">
      <c r="E64" t="s">
        <v>166</v>
      </c>
      <c r="F64" t="s">
        <v>167</v>
      </c>
      <c r="G64" t="s">
        <v>27</v>
      </c>
      <c r="H64" t="s">
        <v>168</v>
      </c>
      <c r="I64" s="137">
        <v>12.72</v>
      </c>
      <c r="J64" s="137">
        <v>30.17</v>
      </c>
      <c r="K64" s="1">
        <v>42825</v>
      </c>
      <c r="L64" t="s">
        <v>389</v>
      </c>
      <c r="M64" t="s">
        <v>409</v>
      </c>
    </row>
    <row r="65" spans="5:13" x14ac:dyDescent="0.5">
      <c r="E65" t="s">
        <v>169</v>
      </c>
      <c r="F65" t="s">
        <v>170</v>
      </c>
      <c r="G65" t="s">
        <v>29</v>
      </c>
      <c r="H65" t="s">
        <v>155</v>
      </c>
      <c r="I65" s="137">
        <v>18.23</v>
      </c>
      <c r="J65" s="137">
        <v>30.37</v>
      </c>
      <c r="K65" s="1">
        <v>42825</v>
      </c>
      <c r="L65" t="s">
        <v>394</v>
      </c>
      <c r="M65" t="s">
        <v>412</v>
      </c>
    </row>
    <row r="66" spans="5:13" x14ac:dyDescent="0.5">
      <c r="G66" t="s">
        <v>393</v>
      </c>
      <c r="H66" t="s">
        <v>157</v>
      </c>
      <c r="I66" s="137">
        <v>18.23</v>
      </c>
      <c r="J66" s="137">
        <v>31.12</v>
      </c>
      <c r="K66" s="1"/>
    </row>
    <row r="67" spans="5:13" x14ac:dyDescent="0.5">
      <c r="E67" t="s">
        <v>169</v>
      </c>
      <c r="F67" t="s">
        <v>171</v>
      </c>
      <c r="G67" t="s">
        <v>31</v>
      </c>
      <c r="H67" t="s">
        <v>155</v>
      </c>
      <c r="I67" s="137">
        <v>17.829999999999998</v>
      </c>
      <c r="J67" s="137">
        <v>30.14</v>
      </c>
      <c r="K67" s="1">
        <v>42825</v>
      </c>
      <c r="L67" t="s">
        <v>391</v>
      </c>
      <c r="M67" t="s">
        <v>410</v>
      </c>
    </row>
    <row r="68" spans="5:13" x14ac:dyDescent="0.5">
      <c r="G68" t="s">
        <v>172</v>
      </c>
      <c r="H68" t="s">
        <v>157</v>
      </c>
      <c r="I68" s="137">
        <v>17.829999999999998</v>
      </c>
      <c r="J68" s="137">
        <v>30.14</v>
      </c>
      <c r="K68" s="1"/>
    </row>
    <row r="69" spans="5:13" x14ac:dyDescent="0.5">
      <c r="E69" t="s">
        <v>395</v>
      </c>
      <c r="F69" t="s">
        <v>349</v>
      </c>
      <c r="G69" t="s">
        <v>396</v>
      </c>
      <c r="H69" t="s">
        <v>157</v>
      </c>
      <c r="I69" s="137">
        <v>55.35</v>
      </c>
      <c r="J69" s="137">
        <v>95.23</v>
      </c>
      <c r="K69" s="1">
        <v>42825</v>
      </c>
      <c r="L69" t="s">
        <v>391</v>
      </c>
      <c r="M69" t="s">
        <v>410</v>
      </c>
    </row>
    <row r="70" spans="5:13" x14ac:dyDescent="0.5">
      <c r="E70" t="s">
        <v>397</v>
      </c>
      <c r="F70" t="s">
        <v>175</v>
      </c>
      <c r="G70" t="s">
        <v>327</v>
      </c>
      <c r="H70" t="s">
        <v>155</v>
      </c>
      <c r="I70" s="137">
        <v>11.6</v>
      </c>
      <c r="J70" s="137">
        <v>22.4</v>
      </c>
      <c r="K70" s="1">
        <v>42825</v>
      </c>
      <c r="L70" t="s">
        <v>391</v>
      </c>
      <c r="M70" t="s">
        <v>410</v>
      </c>
    </row>
    <row r="71" spans="5:13" x14ac:dyDescent="0.5">
      <c r="E71" t="s">
        <v>174</v>
      </c>
      <c r="G71" t="s">
        <v>32</v>
      </c>
      <c r="H71" t="s">
        <v>157</v>
      </c>
      <c r="I71" s="137">
        <v>11.6</v>
      </c>
      <c r="J71" s="137">
        <v>22.4</v>
      </c>
      <c r="K71" s="1"/>
    </row>
    <row r="72" spans="5:13" x14ac:dyDescent="0.5">
      <c r="E72" t="s">
        <v>397</v>
      </c>
      <c r="F72" t="s">
        <v>398</v>
      </c>
      <c r="G72" t="s">
        <v>34</v>
      </c>
      <c r="H72" t="s">
        <v>155</v>
      </c>
      <c r="I72" s="137">
        <v>12.3</v>
      </c>
      <c r="J72" s="137">
        <v>23.2</v>
      </c>
      <c r="K72" s="1">
        <v>42825</v>
      </c>
      <c r="L72" t="s">
        <v>394</v>
      </c>
      <c r="M72" t="s">
        <v>412</v>
      </c>
    </row>
    <row r="73" spans="5:13" x14ac:dyDescent="0.5">
      <c r="E73" t="s">
        <v>174</v>
      </c>
      <c r="F73" t="s">
        <v>399</v>
      </c>
      <c r="G73" t="s">
        <v>405</v>
      </c>
      <c r="H73" t="s">
        <v>157</v>
      </c>
      <c r="I73" s="137">
        <v>12.3</v>
      </c>
      <c r="J73" s="137">
        <v>23.95</v>
      </c>
      <c r="K73" s="1"/>
    </row>
    <row r="74" spans="5:13" x14ac:dyDescent="0.5">
      <c r="E74" t="s">
        <v>176</v>
      </c>
      <c r="F74" t="s">
        <v>177</v>
      </c>
      <c r="G74" t="s">
        <v>35</v>
      </c>
      <c r="H74" t="s">
        <v>155</v>
      </c>
      <c r="I74" s="137">
        <v>12.48</v>
      </c>
      <c r="J74" s="137">
        <v>23.65</v>
      </c>
      <c r="K74" s="1">
        <v>42825</v>
      </c>
      <c r="L74" t="s">
        <v>394</v>
      </c>
      <c r="M74" t="s">
        <v>412</v>
      </c>
    </row>
    <row r="75" spans="5:13" x14ac:dyDescent="0.5">
      <c r="E75" t="s">
        <v>176</v>
      </c>
      <c r="F75" t="s">
        <v>178</v>
      </c>
      <c r="G75" t="s">
        <v>328</v>
      </c>
      <c r="H75" t="s">
        <v>165</v>
      </c>
      <c r="I75" s="137">
        <v>9.5500000000000007</v>
      </c>
      <c r="J75" s="137">
        <v>28.82</v>
      </c>
      <c r="K75" s="1">
        <v>42825</v>
      </c>
      <c r="L75" t="s">
        <v>389</v>
      </c>
      <c r="M75" t="s">
        <v>409</v>
      </c>
    </row>
    <row r="76" spans="5:13" x14ac:dyDescent="0.5">
      <c r="E76" t="s">
        <v>413</v>
      </c>
      <c r="F76" t="s">
        <v>414</v>
      </c>
      <c r="G76" t="s">
        <v>415</v>
      </c>
      <c r="H76" t="s">
        <v>155</v>
      </c>
      <c r="I76" s="137">
        <v>10.53</v>
      </c>
      <c r="J76" s="137">
        <v>24.71</v>
      </c>
      <c r="K76" s="1">
        <v>42825</v>
      </c>
      <c r="L76" t="s">
        <v>391</v>
      </c>
      <c r="M76" t="s">
        <v>410</v>
      </c>
    </row>
    <row r="77" spans="5:13" x14ac:dyDescent="0.5">
      <c r="E77" t="s">
        <v>180</v>
      </c>
      <c r="F77" t="s">
        <v>181</v>
      </c>
      <c r="G77" t="s">
        <v>39</v>
      </c>
      <c r="H77" t="s">
        <v>155</v>
      </c>
      <c r="I77" s="137">
        <v>141.6</v>
      </c>
      <c r="J77" s="137">
        <v>177.7</v>
      </c>
      <c r="K77" s="1">
        <v>42825</v>
      </c>
      <c r="L77" t="s">
        <v>394</v>
      </c>
      <c r="M77" t="s">
        <v>412</v>
      </c>
    </row>
    <row r="78" spans="5:13" x14ac:dyDescent="0.5">
      <c r="E78" t="s">
        <v>182</v>
      </c>
      <c r="F78" t="s">
        <v>183</v>
      </c>
      <c r="G78" t="s">
        <v>41</v>
      </c>
      <c r="H78" t="s">
        <v>157</v>
      </c>
      <c r="I78" s="137">
        <v>95.75</v>
      </c>
      <c r="J78" s="137">
        <v>115.75</v>
      </c>
      <c r="K78" s="1">
        <v>42825</v>
      </c>
      <c r="L78" t="s">
        <v>400</v>
      </c>
      <c r="M78" t="s">
        <v>416</v>
      </c>
    </row>
    <row r="79" spans="5:13" x14ac:dyDescent="0.5">
      <c r="E79" t="s">
        <v>182</v>
      </c>
      <c r="F79" t="s">
        <v>184</v>
      </c>
      <c r="G79" t="s">
        <v>417</v>
      </c>
      <c r="H79" t="s">
        <v>157</v>
      </c>
      <c r="I79" s="137">
        <v>122.95</v>
      </c>
      <c r="J79" s="137">
        <v>160.75</v>
      </c>
      <c r="K79" s="1">
        <v>42825</v>
      </c>
      <c r="L79" t="s">
        <v>391</v>
      </c>
      <c r="M79" t="s">
        <v>410</v>
      </c>
    </row>
    <row r="80" spans="5:13" x14ac:dyDescent="0.5">
      <c r="G80" t="s">
        <v>418</v>
      </c>
      <c r="H80" t="s">
        <v>406</v>
      </c>
      <c r="I80" s="137">
        <v>122.95</v>
      </c>
      <c r="J80" s="137">
        <v>160.75</v>
      </c>
      <c r="K80" s="1">
        <v>42825</v>
      </c>
      <c r="L80" t="s">
        <v>391</v>
      </c>
      <c r="M80" t="s">
        <v>410</v>
      </c>
    </row>
    <row r="81" spans="5:13" x14ac:dyDescent="0.5">
      <c r="E81" t="s">
        <v>185</v>
      </c>
      <c r="F81" t="s">
        <v>186</v>
      </c>
      <c r="G81" t="s">
        <v>44</v>
      </c>
      <c r="H81" t="s">
        <v>165</v>
      </c>
      <c r="I81" s="137">
        <v>89.16</v>
      </c>
      <c r="J81" s="137">
        <v>112.93</v>
      </c>
      <c r="K81" s="1">
        <v>42825</v>
      </c>
      <c r="L81" t="s">
        <v>389</v>
      </c>
      <c r="M81" t="s">
        <v>409</v>
      </c>
    </row>
    <row r="82" spans="5:13" x14ac:dyDescent="0.5">
      <c r="E82" t="s">
        <v>185</v>
      </c>
      <c r="F82" t="s">
        <v>187</v>
      </c>
      <c r="G82" t="s">
        <v>120</v>
      </c>
      <c r="H82" t="s">
        <v>165</v>
      </c>
      <c r="I82" s="137">
        <v>85.22</v>
      </c>
      <c r="J82" s="137">
        <v>119.75</v>
      </c>
      <c r="K82" s="1">
        <v>42825</v>
      </c>
      <c r="L82" t="s">
        <v>391</v>
      </c>
      <c r="M82" t="s">
        <v>410</v>
      </c>
    </row>
    <row r="83" spans="5:13" x14ac:dyDescent="0.5">
      <c r="E83" t="s">
        <v>188</v>
      </c>
      <c r="F83" t="s">
        <v>189</v>
      </c>
      <c r="G83" t="s">
        <v>47</v>
      </c>
      <c r="H83" t="s">
        <v>155</v>
      </c>
      <c r="I83" s="137">
        <v>20.11</v>
      </c>
      <c r="J83" s="137">
        <v>62.79</v>
      </c>
      <c r="K83" s="1">
        <v>42825</v>
      </c>
      <c r="L83" t="s">
        <v>394</v>
      </c>
      <c r="M83" t="s">
        <v>412</v>
      </c>
    </row>
    <row r="84" spans="5:13" x14ac:dyDescent="0.5">
      <c r="E84" t="s">
        <v>190</v>
      </c>
      <c r="F84" t="s">
        <v>191</v>
      </c>
      <c r="G84" t="s">
        <v>49</v>
      </c>
      <c r="H84" t="s">
        <v>155</v>
      </c>
      <c r="I84" s="137">
        <v>114.25</v>
      </c>
      <c r="J84" s="137">
        <v>180.05</v>
      </c>
      <c r="K84" s="1">
        <v>42825</v>
      </c>
      <c r="L84" t="s">
        <v>394</v>
      </c>
      <c r="M84" t="s">
        <v>412</v>
      </c>
    </row>
    <row r="85" spans="5:13" x14ac:dyDescent="0.5">
      <c r="E85" t="s">
        <v>401</v>
      </c>
      <c r="F85" t="s">
        <v>193</v>
      </c>
      <c r="G85" t="s">
        <v>51</v>
      </c>
      <c r="H85" t="s">
        <v>157</v>
      </c>
      <c r="I85" s="137">
        <v>120.39</v>
      </c>
      <c r="J85" s="137">
        <v>159.58000000000001</v>
      </c>
      <c r="K85" s="1">
        <v>42825</v>
      </c>
      <c r="L85" t="s">
        <v>400</v>
      </c>
      <c r="M85" t="s">
        <v>416</v>
      </c>
    </row>
    <row r="86" spans="5:13" x14ac:dyDescent="0.5">
      <c r="E86" t="s">
        <v>192</v>
      </c>
      <c r="I86" s="137"/>
      <c r="J86" s="137"/>
      <c r="K86" s="1"/>
    </row>
    <row r="87" spans="5:13" x14ac:dyDescent="0.5">
      <c r="E87" t="s">
        <v>194</v>
      </c>
      <c r="F87" t="s">
        <v>195</v>
      </c>
      <c r="G87" t="s">
        <v>53</v>
      </c>
      <c r="H87" t="s">
        <v>155</v>
      </c>
      <c r="I87" s="137">
        <v>46.4</v>
      </c>
      <c r="J87" s="137">
        <v>78.900000000000006</v>
      </c>
      <c r="K87" s="1">
        <v>42825</v>
      </c>
      <c r="L87" t="s">
        <v>394</v>
      </c>
      <c r="M87" t="s">
        <v>412</v>
      </c>
    </row>
    <row r="88" spans="5:13" x14ac:dyDescent="0.5">
      <c r="E88" t="s">
        <v>196</v>
      </c>
      <c r="F88" t="s">
        <v>197</v>
      </c>
      <c r="G88" t="s">
        <v>55</v>
      </c>
      <c r="H88" t="s">
        <v>198</v>
      </c>
      <c r="I88" s="137">
        <v>66.489999999999995</v>
      </c>
      <c r="J88" s="137">
        <v>78.180000000000007</v>
      </c>
      <c r="K88" s="1">
        <v>42825</v>
      </c>
      <c r="L88" t="s">
        <v>394</v>
      </c>
      <c r="M88" t="s">
        <v>412</v>
      </c>
    </row>
    <row r="89" spans="5:13" x14ac:dyDescent="0.5">
      <c r="G89" t="s">
        <v>57</v>
      </c>
      <c r="H89" t="s">
        <v>402</v>
      </c>
      <c r="I89" s="137">
        <v>66.489999999999995</v>
      </c>
      <c r="J89" s="137">
        <v>78.180000000000007</v>
      </c>
      <c r="K89" s="1"/>
    </row>
    <row r="90" spans="5:13" x14ac:dyDescent="0.5">
      <c r="E90" t="s">
        <v>199</v>
      </c>
      <c r="F90" t="s">
        <v>201</v>
      </c>
      <c r="G90" t="s">
        <v>200</v>
      </c>
      <c r="H90" t="s">
        <v>155</v>
      </c>
      <c r="I90" s="137">
        <v>86.75</v>
      </c>
      <c r="J90" s="137">
        <v>109.73</v>
      </c>
      <c r="K90" s="1">
        <v>42825</v>
      </c>
      <c r="L90" t="s">
        <v>391</v>
      </c>
      <c r="M90" t="s">
        <v>410</v>
      </c>
    </row>
    <row r="91" spans="5:13" x14ac:dyDescent="0.5">
      <c r="E91" t="s">
        <v>419</v>
      </c>
      <c r="F91" t="s">
        <v>202</v>
      </c>
      <c r="G91" t="s">
        <v>58</v>
      </c>
      <c r="H91" t="s">
        <v>157</v>
      </c>
      <c r="I91" s="137">
        <v>19.690000000000001</v>
      </c>
      <c r="J91" s="137">
        <v>29.73</v>
      </c>
      <c r="K91" s="1">
        <v>42825</v>
      </c>
      <c r="L91" t="s">
        <v>389</v>
      </c>
      <c r="M91" t="s">
        <v>409</v>
      </c>
    </row>
    <row r="92" spans="5:13" x14ac:dyDescent="0.5">
      <c r="G92" t="s">
        <v>203</v>
      </c>
      <c r="H92" t="s">
        <v>155</v>
      </c>
      <c r="I92" s="137">
        <v>19.690000000000001</v>
      </c>
      <c r="J92" s="137">
        <v>29.73</v>
      </c>
      <c r="K92" s="1"/>
    </row>
    <row r="93" spans="5:13" x14ac:dyDescent="0.5">
      <c r="E93" t="s">
        <v>205</v>
      </c>
      <c r="F93" t="s">
        <v>206</v>
      </c>
      <c r="G93" t="s">
        <v>61</v>
      </c>
      <c r="H93" t="s">
        <v>155</v>
      </c>
      <c r="I93" s="137">
        <v>31.98</v>
      </c>
      <c r="J93" s="137">
        <v>38.61</v>
      </c>
      <c r="K93" s="1">
        <v>42825</v>
      </c>
      <c r="L93" t="s">
        <v>391</v>
      </c>
      <c r="M93" t="s">
        <v>410</v>
      </c>
    </row>
    <row r="94" spans="5:13" x14ac:dyDescent="0.5">
      <c r="G94" t="s">
        <v>403</v>
      </c>
      <c r="H94" t="s">
        <v>157</v>
      </c>
      <c r="I94" s="137">
        <v>31.98</v>
      </c>
      <c r="J94" s="137">
        <v>38.61</v>
      </c>
      <c r="K94" s="1"/>
    </row>
    <row r="95" spans="5:13" x14ac:dyDescent="0.5">
      <c r="E95" t="s">
        <v>205</v>
      </c>
      <c r="F95" t="s">
        <v>207</v>
      </c>
      <c r="G95" t="s">
        <v>63</v>
      </c>
      <c r="H95" t="s">
        <v>155</v>
      </c>
      <c r="I95" s="137">
        <v>31.37</v>
      </c>
      <c r="J95" s="137">
        <v>43.42</v>
      </c>
      <c r="K95" s="1">
        <v>42825</v>
      </c>
      <c r="L95" t="s">
        <v>389</v>
      </c>
      <c r="M95" t="s">
        <v>409</v>
      </c>
    </row>
    <row r="96" spans="5:13" x14ac:dyDescent="0.5">
      <c r="G96" t="s">
        <v>407</v>
      </c>
      <c r="H96" t="s">
        <v>404</v>
      </c>
      <c r="I96" s="137">
        <v>31.37</v>
      </c>
      <c r="J96" s="137">
        <v>43.42</v>
      </c>
      <c r="K96" s="1"/>
    </row>
    <row r="97" spans="5:13" x14ac:dyDescent="0.5">
      <c r="E97" t="s">
        <v>208</v>
      </c>
      <c r="F97" t="s">
        <v>209</v>
      </c>
      <c r="G97" t="s">
        <v>64</v>
      </c>
      <c r="H97" t="s">
        <v>155</v>
      </c>
      <c r="I97" s="137">
        <v>88.34</v>
      </c>
      <c r="J97" s="137">
        <v>107.67</v>
      </c>
      <c r="K97" s="1">
        <v>42825</v>
      </c>
      <c r="L97" t="s">
        <v>394</v>
      </c>
      <c r="M97" t="s">
        <v>412</v>
      </c>
    </row>
    <row r="98" spans="5:13" x14ac:dyDescent="0.5">
      <c r="I98" s="137"/>
      <c r="J98" s="137"/>
      <c r="K98" s="1"/>
    </row>
    <row r="99" spans="5:13" x14ac:dyDescent="0.5">
      <c r="E99" t="s">
        <v>459</v>
      </c>
      <c r="I99" s="137"/>
      <c r="J99" s="137"/>
      <c r="K99" s="1"/>
    </row>
    <row r="100" spans="5:13" x14ac:dyDescent="0.5">
      <c r="I100" s="137"/>
      <c r="J100" s="137"/>
      <c r="K100" s="1"/>
    </row>
    <row r="101" spans="5:13" x14ac:dyDescent="0.5">
      <c r="I101" s="137"/>
      <c r="J101" s="137"/>
      <c r="K101" s="1"/>
    </row>
    <row r="102" spans="5:13" x14ac:dyDescent="0.5">
      <c r="I102" s="137"/>
      <c r="J102" s="137"/>
      <c r="K102" s="1"/>
    </row>
    <row r="103" spans="5:13" x14ac:dyDescent="0.5">
      <c r="E103" t="s">
        <v>445</v>
      </c>
      <c r="I103" s="137"/>
      <c r="J103" s="137"/>
      <c r="K103" s="1"/>
    </row>
    <row r="104" spans="5:13" x14ac:dyDescent="0.5">
      <c r="I104" s="137"/>
      <c r="J104" s="137"/>
      <c r="K104" s="1"/>
    </row>
    <row r="105" spans="5:13" x14ac:dyDescent="0.5">
      <c r="E105" t="s">
        <v>445</v>
      </c>
      <c r="I105" s="137"/>
      <c r="J105" s="137"/>
      <c r="K105" s="1"/>
    </row>
    <row r="106" spans="5:13" x14ac:dyDescent="0.5">
      <c r="E106" t="s">
        <v>98</v>
      </c>
      <c r="F106" t="s">
        <v>151</v>
      </c>
      <c r="G106" t="s">
        <v>150</v>
      </c>
      <c r="H106" t="s">
        <v>152</v>
      </c>
      <c r="I106" s="137" t="s">
        <v>384</v>
      </c>
      <c r="J106" s="137" t="s">
        <v>385</v>
      </c>
      <c r="K106" s="1" t="s">
        <v>386</v>
      </c>
      <c r="L106" t="s">
        <v>387</v>
      </c>
      <c r="M106" t="s">
        <v>388</v>
      </c>
    </row>
    <row r="107" spans="5:13" x14ac:dyDescent="0.5">
      <c r="E107" t="s">
        <v>460</v>
      </c>
      <c r="F107" t="s">
        <v>170</v>
      </c>
      <c r="G107" t="s">
        <v>461</v>
      </c>
      <c r="H107" t="s">
        <v>157</v>
      </c>
      <c r="I107" s="137">
        <v>25.73</v>
      </c>
      <c r="J107" s="137">
        <v>66.91</v>
      </c>
      <c r="K107" s="1">
        <v>42551</v>
      </c>
      <c r="L107" t="s">
        <v>394</v>
      </c>
      <c r="M107" t="s">
        <v>462</v>
      </c>
    </row>
    <row r="108" spans="5:13" x14ac:dyDescent="0.5">
      <c r="G108" t="s">
        <v>463</v>
      </c>
      <c r="H108" t="s">
        <v>155</v>
      </c>
      <c r="I108" s="137">
        <v>25.73</v>
      </c>
      <c r="J108" s="137">
        <v>61.77</v>
      </c>
      <c r="K108" s="1"/>
    </row>
    <row r="109" spans="5:13" x14ac:dyDescent="0.5">
      <c r="E109" t="s">
        <v>464</v>
      </c>
      <c r="F109" t="s">
        <v>171</v>
      </c>
      <c r="G109" t="s">
        <v>465</v>
      </c>
      <c r="H109" t="s">
        <v>155</v>
      </c>
      <c r="I109" s="137">
        <v>25.73</v>
      </c>
      <c r="J109" s="137">
        <v>63.72</v>
      </c>
      <c r="K109" s="1">
        <v>42551</v>
      </c>
      <c r="L109" t="s">
        <v>391</v>
      </c>
      <c r="M109" t="s">
        <v>466</v>
      </c>
    </row>
    <row r="110" spans="5:13" x14ac:dyDescent="0.5">
      <c r="G110" t="s">
        <v>467</v>
      </c>
      <c r="H110" t="s">
        <v>157</v>
      </c>
      <c r="I110" s="137">
        <v>27.68</v>
      </c>
      <c r="J110" s="137">
        <v>63.1</v>
      </c>
      <c r="K110" s="1"/>
    </row>
    <row r="111" spans="5:13" x14ac:dyDescent="0.5">
      <c r="E111" t="s">
        <v>468</v>
      </c>
      <c r="F111" t="s">
        <v>349</v>
      </c>
      <c r="G111" t="s">
        <v>469</v>
      </c>
      <c r="H111" t="s">
        <v>155</v>
      </c>
      <c r="I111" s="137">
        <v>53.78</v>
      </c>
      <c r="J111" s="137">
        <v>92.5</v>
      </c>
      <c r="K111" s="1">
        <v>42551</v>
      </c>
      <c r="L111" t="s">
        <v>391</v>
      </c>
      <c r="M111" t="s">
        <v>466</v>
      </c>
    </row>
    <row r="112" spans="5:13" x14ac:dyDescent="0.5">
      <c r="G112" t="s">
        <v>396</v>
      </c>
      <c r="H112" t="s">
        <v>157</v>
      </c>
      <c r="I112" s="137">
        <v>54.32</v>
      </c>
      <c r="J112" s="137">
        <v>92.5</v>
      </c>
      <c r="K112" s="1"/>
    </row>
    <row r="113" spans="5:13" x14ac:dyDescent="0.5">
      <c r="E113" t="s">
        <v>470</v>
      </c>
      <c r="F113" t="s">
        <v>173</v>
      </c>
      <c r="G113" t="s">
        <v>471</v>
      </c>
      <c r="H113" t="s">
        <v>155</v>
      </c>
      <c r="I113" s="137">
        <v>23.78</v>
      </c>
      <c r="J113" s="137">
        <v>61.22</v>
      </c>
      <c r="K113" s="1">
        <v>42551</v>
      </c>
      <c r="L113" t="s">
        <v>394</v>
      </c>
      <c r="M113" t="s">
        <v>462</v>
      </c>
    </row>
    <row r="114" spans="5:13" x14ac:dyDescent="0.5">
      <c r="G114" t="s">
        <v>472</v>
      </c>
      <c r="H114" t="s">
        <v>473</v>
      </c>
      <c r="I114" s="137">
        <v>24.16</v>
      </c>
      <c r="J114" s="137">
        <v>59.09</v>
      </c>
      <c r="K114" s="1"/>
    </row>
    <row r="115" spans="5:13" x14ac:dyDescent="0.5">
      <c r="E115" t="s">
        <v>470</v>
      </c>
      <c r="F115" t="s">
        <v>474</v>
      </c>
      <c r="G115" t="s">
        <v>475</v>
      </c>
      <c r="H115" t="s">
        <v>155</v>
      </c>
      <c r="I115" s="137">
        <v>24.16</v>
      </c>
      <c r="J115" s="137">
        <v>52.5</v>
      </c>
      <c r="K115" s="1">
        <v>42551</v>
      </c>
      <c r="L115" t="s">
        <v>391</v>
      </c>
      <c r="M115" t="s">
        <v>466</v>
      </c>
    </row>
    <row r="116" spans="5:13" x14ac:dyDescent="0.5">
      <c r="G116" t="s">
        <v>476</v>
      </c>
      <c r="H116" t="s">
        <v>157</v>
      </c>
      <c r="I116" s="137">
        <v>27.73</v>
      </c>
      <c r="J116" s="137">
        <v>52.5</v>
      </c>
      <c r="K116" s="1"/>
    </row>
    <row r="117" spans="5:13" x14ac:dyDescent="0.5">
      <c r="E117" t="s">
        <v>477</v>
      </c>
      <c r="F117" t="s">
        <v>181</v>
      </c>
      <c r="G117" t="s">
        <v>39</v>
      </c>
      <c r="H117" t="s">
        <v>155</v>
      </c>
      <c r="I117" s="137">
        <v>119.04</v>
      </c>
      <c r="J117" s="137">
        <v>177.7</v>
      </c>
      <c r="K117" s="1">
        <v>42551</v>
      </c>
      <c r="L117" t="s">
        <v>394</v>
      </c>
      <c r="M117" t="s">
        <v>462</v>
      </c>
    </row>
    <row r="118" spans="5:13" x14ac:dyDescent="0.5">
      <c r="E118" t="s">
        <v>478</v>
      </c>
      <c r="F118" t="s">
        <v>189</v>
      </c>
      <c r="G118" t="s">
        <v>47</v>
      </c>
      <c r="H118" t="s">
        <v>479</v>
      </c>
      <c r="I118" s="137">
        <v>40</v>
      </c>
      <c r="J118" s="137">
        <v>62.79</v>
      </c>
      <c r="K118" s="1">
        <v>42551</v>
      </c>
      <c r="L118" t="s">
        <v>394</v>
      </c>
      <c r="M118" t="s">
        <v>462</v>
      </c>
    </row>
    <row r="119" spans="5:13" x14ac:dyDescent="0.5">
      <c r="E119" t="s">
        <v>480</v>
      </c>
      <c r="F119" t="s">
        <v>187</v>
      </c>
      <c r="G119" t="s">
        <v>120</v>
      </c>
      <c r="H119" t="s">
        <v>165</v>
      </c>
      <c r="I119" s="137">
        <v>71.650000000000006</v>
      </c>
      <c r="J119" s="137">
        <v>117.41800000000001</v>
      </c>
      <c r="K119" s="1">
        <v>42551</v>
      </c>
      <c r="L119" t="s">
        <v>391</v>
      </c>
      <c r="M119" t="s">
        <v>466</v>
      </c>
    </row>
    <row r="120" spans="5:13" x14ac:dyDescent="0.5">
      <c r="E120" t="s">
        <v>480</v>
      </c>
      <c r="F120" t="s">
        <v>481</v>
      </c>
      <c r="G120" t="s">
        <v>44</v>
      </c>
      <c r="H120" t="s">
        <v>165</v>
      </c>
      <c r="I120" s="137">
        <v>74.334000000000003</v>
      </c>
      <c r="J120" s="137">
        <v>112.93</v>
      </c>
      <c r="K120" s="1">
        <v>42551</v>
      </c>
      <c r="L120" t="s">
        <v>72</v>
      </c>
      <c r="M120" t="s">
        <v>482</v>
      </c>
    </row>
    <row r="121" spans="5:13" x14ac:dyDescent="0.5">
      <c r="E121" t="s">
        <v>182</v>
      </c>
      <c r="F121" t="s">
        <v>183</v>
      </c>
      <c r="G121" t="s">
        <v>41</v>
      </c>
      <c r="H121" t="s">
        <v>157</v>
      </c>
      <c r="I121" s="137">
        <v>85.54</v>
      </c>
      <c r="J121" s="137">
        <v>115.75</v>
      </c>
      <c r="K121" s="1">
        <v>42551</v>
      </c>
      <c r="L121" t="s">
        <v>400</v>
      </c>
      <c r="M121" t="s">
        <v>483</v>
      </c>
    </row>
    <row r="122" spans="5:13" x14ac:dyDescent="0.5">
      <c r="E122" t="s">
        <v>182</v>
      </c>
      <c r="F122" t="s">
        <v>184</v>
      </c>
      <c r="G122" t="s">
        <v>417</v>
      </c>
      <c r="H122" t="s">
        <v>157</v>
      </c>
      <c r="I122" s="137">
        <v>116.54</v>
      </c>
      <c r="J122" s="137">
        <v>160.75</v>
      </c>
      <c r="K122" s="1">
        <v>42551</v>
      </c>
      <c r="L122" t="s">
        <v>391</v>
      </c>
      <c r="M122" t="s">
        <v>466</v>
      </c>
    </row>
    <row r="123" spans="5:13" x14ac:dyDescent="0.5">
      <c r="G123" t="s">
        <v>418</v>
      </c>
      <c r="H123" t="s">
        <v>406</v>
      </c>
      <c r="I123" s="137">
        <v>117.49</v>
      </c>
      <c r="J123" s="137">
        <v>160.75</v>
      </c>
      <c r="K123" s="1"/>
    </row>
    <row r="124" spans="5:13" x14ac:dyDescent="0.5">
      <c r="E124" t="s">
        <v>401</v>
      </c>
      <c r="F124" t="s">
        <v>485</v>
      </c>
      <c r="G124" t="s">
        <v>51</v>
      </c>
      <c r="H124" t="s">
        <v>486</v>
      </c>
      <c r="I124" s="137">
        <v>96.13</v>
      </c>
      <c r="J124" s="137">
        <v>159.57</v>
      </c>
      <c r="K124" s="1">
        <v>42551</v>
      </c>
      <c r="L124" t="s">
        <v>400</v>
      </c>
      <c r="M124" t="s">
        <v>483</v>
      </c>
    </row>
    <row r="125" spans="5:13" x14ac:dyDescent="0.5">
      <c r="E125" t="s">
        <v>484</v>
      </c>
      <c r="I125" s="137"/>
      <c r="J125" s="137"/>
      <c r="K125" s="1"/>
    </row>
    <row r="126" spans="5:13" x14ac:dyDescent="0.5">
      <c r="E126" t="s">
        <v>194</v>
      </c>
      <c r="F126" t="s">
        <v>195</v>
      </c>
      <c r="G126" t="s">
        <v>344</v>
      </c>
      <c r="H126" t="s">
        <v>486</v>
      </c>
      <c r="I126" s="137">
        <v>26.15</v>
      </c>
      <c r="J126" s="137">
        <v>78.900000000000006</v>
      </c>
      <c r="K126" s="1">
        <v>42551</v>
      </c>
      <c r="L126" t="s">
        <v>394</v>
      </c>
      <c r="M126" t="s">
        <v>462</v>
      </c>
    </row>
    <row r="127" spans="5:13" x14ac:dyDescent="0.5">
      <c r="G127" t="s">
        <v>53</v>
      </c>
      <c r="H127" t="s">
        <v>487</v>
      </c>
      <c r="I127" s="137">
        <v>26.15</v>
      </c>
      <c r="J127" s="137">
        <v>78.900000000000006</v>
      </c>
      <c r="K127" s="1"/>
    </row>
    <row r="128" spans="5:13" x14ac:dyDescent="0.5">
      <c r="E128" t="s">
        <v>488</v>
      </c>
      <c r="F128" t="s">
        <v>489</v>
      </c>
      <c r="G128" t="s">
        <v>203</v>
      </c>
      <c r="H128" t="s">
        <v>155</v>
      </c>
      <c r="I128" s="137">
        <v>12.271000000000001</v>
      </c>
      <c r="J128" s="137">
        <v>29.73</v>
      </c>
      <c r="K128" s="1">
        <v>42551</v>
      </c>
      <c r="L128" t="s">
        <v>72</v>
      </c>
      <c r="M128" t="s">
        <v>482</v>
      </c>
    </row>
    <row r="129" spans="5:13" x14ac:dyDescent="0.5">
      <c r="G129" t="s">
        <v>58</v>
      </c>
      <c r="H129" t="s">
        <v>157</v>
      </c>
      <c r="I129" s="137">
        <v>12.464</v>
      </c>
      <c r="J129" s="137">
        <v>29.73</v>
      </c>
      <c r="K129" s="1"/>
    </row>
    <row r="130" spans="5:13" x14ac:dyDescent="0.5">
      <c r="E130" t="s">
        <v>205</v>
      </c>
      <c r="F130" t="s">
        <v>490</v>
      </c>
      <c r="G130" t="s">
        <v>63</v>
      </c>
      <c r="H130" t="s">
        <v>155</v>
      </c>
      <c r="I130" s="137">
        <v>23.45</v>
      </c>
      <c r="J130" s="137">
        <v>43.42</v>
      </c>
      <c r="K130" s="1">
        <v>42551</v>
      </c>
      <c r="L130" t="s">
        <v>72</v>
      </c>
      <c r="M130" t="s">
        <v>482</v>
      </c>
    </row>
    <row r="131" spans="5:13" x14ac:dyDescent="0.5">
      <c r="G131" t="s">
        <v>407</v>
      </c>
      <c r="H131" t="s">
        <v>404</v>
      </c>
      <c r="I131" s="137">
        <v>20.175999999999998</v>
      </c>
      <c r="J131" s="137">
        <v>43.42</v>
      </c>
      <c r="K131" s="1"/>
    </row>
    <row r="132" spans="5:13" x14ac:dyDescent="0.5">
      <c r="E132" t="s">
        <v>205</v>
      </c>
      <c r="F132" t="s">
        <v>206</v>
      </c>
      <c r="G132" t="s">
        <v>61</v>
      </c>
      <c r="H132" t="s">
        <v>155</v>
      </c>
      <c r="I132" s="137">
        <v>23.45</v>
      </c>
      <c r="J132" s="137">
        <v>37.549999999999997</v>
      </c>
      <c r="K132" s="1">
        <v>42551</v>
      </c>
      <c r="L132" t="s">
        <v>391</v>
      </c>
      <c r="M132" t="s">
        <v>466</v>
      </c>
    </row>
    <row r="133" spans="5:13" x14ac:dyDescent="0.5">
      <c r="G133" t="s">
        <v>403</v>
      </c>
      <c r="H133" t="s">
        <v>157</v>
      </c>
      <c r="I133" s="137">
        <v>20.18</v>
      </c>
      <c r="J133" s="137">
        <v>37.549999999999997</v>
      </c>
      <c r="K133" s="1"/>
    </row>
    <row r="134" spans="5:13" x14ac:dyDescent="0.5">
      <c r="E134" t="s">
        <v>491</v>
      </c>
      <c r="F134" t="s">
        <v>209</v>
      </c>
      <c r="G134" t="s">
        <v>64</v>
      </c>
      <c r="H134" t="s">
        <v>155</v>
      </c>
      <c r="I134" s="137">
        <v>66.36</v>
      </c>
      <c r="J134" s="137">
        <v>107.67</v>
      </c>
      <c r="K134" s="1">
        <v>42551</v>
      </c>
      <c r="L134" t="s">
        <v>394</v>
      </c>
      <c r="M134" t="s">
        <v>462</v>
      </c>
    </row>
    <row r="135" spans="5:13" x14ac:dyDescent="0.5">
      <c r="E135" t="s">
        <v>492</v>
      </c>
      <c r="F135" t="s">
        <v>493</v>
      </c>
      <c r="G135" t="s">
        <v>494</v>
      </c>
      <c r="H135" t="s">
        <v>155</v>
      </c>
      <c r="I135" s="137">
        <v>117.12</v>
      </c>
      <c r="J135" s="137">
        <v>187.89</v>
      </c>
      <c r="K135" s="1">
        <v>42551</v>
      </c>
      <c r="L135" t="s">
        <v>394</v>
      </c>
      <c r="M135" t="s">
        <v>462</v>
      </c>
    </row>
    <row r="136" spans="5:13" x14ac:dyDescent="0.5">
      <c r="I136" s="137"/>
      <c r="J136" s="137"/>
      <c r="K136" s="1"/>
    </row>
    <row r="137" spans="5:13" x14ac:dyDescent="0.5">
      <c r="E137" t="s">
        <v>459</v>
      </c>
      <c r="I137" s="137"/>
      <c r="J137" s="137"/>
      <c r="K137" s="1"/>
    </row>
    <row r="138" spans="5:13" x14ac:dyDescent="0.5">
      <c r="I138" s="137"/>
      <c r="J138" s="137"/>
      <c r="K138" s="1"/>
    </row>
    <row r="139" spans="5:13" x14ac:dyDescent="0.5">
      <c r="I139" s="137"/>
      <c r="J139" s="137"/>
      <c r="K139" s="1"/>
    </row>
    <row r="140" spans="5:13" x14ac:dyDescent="0.5">
      <c r="I140" s="137"/>
      <c r="J140" s="137"/>
      <c r="K140" s="1"/>
    </row>
    <row r="141" spans="5:13" x14ac:dyDescent="0.5">
      <c r="E141" t="s">
        <v>446</v>
      </c>
      <c r="I141" s="137"/>
      <c r="J141" s="137"/>
      <c r="K141" s="1"/>
    </row>
    <row r="142" spans="5:13" x14ac:dyDescent="0.5">
      <c r="I142" s="137"/>
      <c r="J142" s="137"/>
      <c r="K142" s="1"/>
    </row>
    <row r="143" spans="5:13" x14ac:dyDescent="0.5">
      <c r="E143" t="s">
        <v>495</v>
      </c>
      <c r="I143" s="137"/>
      <c r="J143" s="137"/>
      <c r="K143" s="1"/>
    </row>
    <row r="144" spans="5:13" x14ac:dyDescent="0.5">
      <c r="I144" s="137"/>
      <c r="J144" s="137"/>
      <c r="K144" s="1"/>
    </row>
    <row r="145" spans="5:13" x14ac:dyDescent="0.5">
      <c r="E145" t="s">
        <v>446</v>
      </c>
      <c r="I145" s="137"/>
      <c r="J145" s="137"/>
      <c r="K145" s="1"/>
    </row>
    <row r="146" spans="5:13" x14ac:dyDescent="0.5">
      <c r="E146" t="s">
        <v>98</v>
      </c>
      <c r="F146" t="s">
        <v>151</v>
      </c>
      <c r="G146" t="s">
        <v>150</v>
      </c>
      <c r="H146" t="s">
        <v>152</v>
      </c>
      <c r="I146" s="137" t="s">
        <v>384</v>
      </c>
      <c r="J146" s="137" t="s">
        <v>385</v>
      </c>
      <c r="K146" s="1" t="s">
        <v>386</v>
      </c>
      <c r="L146" t="s">
        <v>387</v>
      </c>
      <c r="M146" t="s">
        <v>388</v>
      </c>
    </row>
    <row r="147" spans="5:13" x14ac:dyDescent="0.5">
      <c r="E147" t="s">
        <v>496</v>
      </c>
      <c r="F147" t="s">
        <v>498</v>
      </c>
      <c r="G147" t="s">
        <v>500</v>
      </c>
      <c r="H147" t="s">
        <v>168</v>
      </c>
      <c r="I147" s="137">
        <v>13.77</v>
      </c>
      <c r="J147" s="137">
        <v>16.622</v>
      </c>
      <c r="K147" s="1">
        <v>42794</v>
      </c>
      <c r="L147" t="s">
        <v>389</v>
      </c>
      <c r="M147" t="s">
        <v>501</v>
      </c>
    </row>
    <row r="148" spans="5:13" x14ac:dyDescent="0.5">
      <c r="E148" t="s">
        <v>497</v>
      </c>
      <c r="F148" t="s">
        <v>499</v>
      </c>
      <c r="I148" s="137"/>
      <c r="J148" s="137"/>
      <c r="K148" s="1"/>
    </row>
    <row r="149" spans="5:13" x14ac:dyDescent="0.5">
      <c r="E149" t="s">
        <v>496</v>
      </c>
      <c r="F149" t="s">
        <v>498</v>
      </c>
      <c r="G149" t="s">
        <v>505</v>
      </c>
      <c r="H149" t="s">
        <v>157</v>
      </c>
      <c r="I149" s="137">
        <v>19.143000000000001</v>
      </c>
      <c r="J149" s="137">
        <v>23.167000000000002</v>
      </c>
      <c r="K149" s="1">
        <v>42794</v>
      </c>
      <c r="L149" t="s">
        <v>389</v>
      </c>
      <c r="M149" t="s">
        <v>501</v>
      </c>
    </row>
    <row r="150" spans="5:13" x14ac:dyDescent="0.5">
      <c r="E150" t="s">
        <v>502</v>
      </c>
      <c r="F150" t="s">
        <v>499</v>
      </c>
      <c r="I150" s="137"/>
      <c r="J150" s="137"/>
      <c r="K150" s="1"/>
    </row>
    <row r="151" spans="5:13" x14ac:dyDescent="0.5">
      <c r="F151" t="s">
        <v>503</v>
      </c>
      <c r="I151" s="137"/>
      <c r="J151" s="137"/>
      <c r="K151" s="1"/>
    </row>
    <row r="152" spans="5:13" x14ac:dyDescent="0.5">
      <c r="F152" t="s">
        <v>504</v>
      </c>
      <c r="I152" s="137"/>
      <c r="J152" s="137"/>
      <c r="K152" s="1"/>
    </row>
    <row r="153" spans="5:13" x14ac:dyDescent="0.5">
      <c r="E153" t="s">
        <v>496</v>
      </c>
      <c r="F153" t="s">
        <v>498</v>
      </c>
      <c r="G153" t="s">
        <v>143</v>
      </c>
      <c r="H153" t="s">
        <v>157</v>
      </c>
      <c r="I153" s="137">
        <v>14.925000000000001</v>
      </c>
      <c r="J153" s="137">
        <v>17.97</v>
      </c>
      <c r="K153" s="1">
        <v>42794</v>
      </c>
      <c r="L153" t="s">
        <v>389</v>
      </c>
      <c r="M153" t="s">
        <v>501</v>
      </c>
    </row>
    <row r="154" spans="5:13" x14ac:dyDescent="0.5">
      <c r="E154" t="s">
        <v>506</v>
      </c>
      <c r="F154" t="s">
        <v>499</v>
      </c>
      <c r="I154" s="137"/>
      <c r="J154" s="137"/>
      <c r="K154" s="1"/>
    </row>
    <row r="155" spans="5:13" x14ac:dyDescent="0.5">
      <c r="F155" t="s">
        <v>507</v>
      </c>
      <c r="G155" t="s">
        <v>508</v>
      </c>
      <c r="H155" t="s">
        <v>155</v>
      </c>
      <c r="I155" s="137">
        <v>15.818</v>
      </c>
      <c r="J155" s="137">
        <v>18.486999999999998</v>
      </c>
      <c r="K155" s="1"/>
    </row>
    <row r="156" spans="5:13" x14ac:dyDescent="0.5">
      <c r="E156" t="s">
        <v>496</v>
      </c>
      <c r="F156" t="s">
        <v>509</v>
      </c>
      <c r="G156" t="s">
        <v>511</v>
      </c>
      <c r="H156" t="s">
        <v>473</v>
      </c>
      <c r="I156" s="137">
        <v>14.43</v>
      </c>
      <c r="J156" s="137">
        <v>16.82</v>
      </c>
      <c r="K156" s="1">
        <v>42794</v>
      </c>
      <c r="L156" t="s">
        <v>391</v>
      </c>
      <c r="M156" t="s">
        <v>512</v>
      </c>
    </row>
    <row r="157" spans="5:13" x14ac:dyDescent="0.5">
      <c r="E157" t="s">
        <v>506</v>
      </c>
      <c r="F157" t="s">
        <v>499</v>
      </c>
      <c r="I157" s="137"/>
      <c r="J157" s="137"/>
      <c r="K157" s="1"/>
    </row>
    <row r="158" spans="5:13" x14ac:dyDescent="0.5">
      <c r="F158" t="s">
        <v>510</v>
      </c>
      <c r="I158" s="137"/>
      <c r="J158" s="137"/>
      <c r="K158" s="1"/>
    </row>
    <row r="159" spans="5:13" x14ac:dyDescent="0.5">
      <c r="E159" t="s">
        <v>496</v>
      </c>
      <c r="F159" t="s">
        <v>291</v>
      </c>
      <c r="G159" t="s">
        <v>513</v>
      </c>
      <c r="H159" t="s">
        <v>168</v>
      </c>
      <c r="I159" s="137">
        <v>13.55</v>
      </c>
      <c r="J159" s="137">
        <v>15.77</v>
      </c>
      <c r="K159" s="1">
        <v>42794</v>
      </c>
      <c r="L159" t="s">
        <v>391</v>
      </c>
      <c r="M159" t="s">
        <v>512</v>
      </c>
    </row>
    <row r="160" spans="5:13" x14ac:dyDescent="0.5">
      <c r="E160" t="s">
        <v>506</v>
      </c>
      <c r="F160" t="s">
        <v>499</v>
      </c>
      <c r="I160" s="137"/>
      <c r="J160" s="137"/>
      <c r="K160" s="1"/>
    </row>
    <row r="161" spans="5:13" x14ac:dyDescent="0.5">
      <c r="E161" t="s">
        <v>496</v>
      </c>
      <c r="F161" t="s">
        <v>515</v>
      </c>
      <c r="G161" t="s">
        <v>516</v>
      </c>
      <c r="H161" t="s">
        <v>168</v>
      </c>
      <c r="I161" s="137">
        <v>7.24</v>
      </c>
      <c r="J161" s="137">
        <v>14.41</v>
      </c>
      <c r="K161" s="1">
        <v>42794</v>
      </c>
      <c r="L161" t="s">
        <v>517</v>
      </c>
      <c r="M161" t="s">
        <v>518</v>
      </c>
    </row>
    <row r="162" spans="5:13" x14ac:dyDescent="0.5">
      <c r="E162" t="s">
        <v>514</v>
      </c>
      <c r="I162" s="137"/>
      <c r="J162" s="137"/>
      <c r="K162" s="1"/>
    </row>
    <row r="163" spans="5:13" x14ac:dyDescent="0.5">
      <c r="E163" t="s">
        <v>496</v>
      </c>
      <c r="F163" t="s">
        <v>520</v>
      </c>
      <c r="G163" t="s">
        <v>521</v>
      </c>
      <c r="H163" t="s">
        <v>522</v>
      </c>
      <c r="I163" s="137">
        <v>18.88</v>
      </c>
      <c r="J163" s="137">
        <v>23.7</v>
      </c>
      <c r="K163" s="1">
        <v>42794</v>
      </c>
      <c r="L163" t="s">
        <v>523</v>
      </c>
      <c r="M163" t="s">
        <v>524</v>
      </c>
    </row>
    <row r="164" spans="5:13" x14ac:dyDescent="0.5">
      <c r="E164" t="s">
        <v>519</v>
      </c>
      <c r="F164" t="s">
        <v>499</v>
      </c>
      <c r="I164" s="137"/>
      <c r="J164" s="137"/>
      <c r="K164" s="1"/>
    </row>
    <row r="165" spans="5:13" x14ac:dyDescent="0.5">
      <c r="F165" t="s">
        <v>504</v>
      </c>
      <c r="I165" s="137"/>
      <c r="J165" s="137"/>
      <c r="K165" s="1"/>
    </row>
    <row r="166" spans="5:13" x14ac:dyDescent="0.5">
      <c r="E166" t="s">
        <v>496</v>
      </c>
      <c r="F166" t="s">
        <v>526</v>
      </c>
      <c r="G166" t="s">
        <v>527</v>
      </c>
      <c r="H166" t="s">
        <v>528</v>
      </c>
      <c r="I166" s="137">
        <v>7.99</v>
      </c>
      <c r="J166" s="137">
        <v>15.67</v>
      </c>
      <c r="K166" s="1">
        <v>42794</v>
      </c>
      <c r="L166" t="s">
        <v>530</v>
      </c>
      <c r="M166" t="s">
        <v>531</v>
      </c>
    </row>
    <row r="167" spans="5:13" x14ac:dyDescent="0.5">
      <c r="E167" t="s">
        <v>525</v>
      </c>
      <c r="F167" t="s">
        <v>504</v>
      </c>
      <c r="H167" t="s">
        <v>529</v>
      </c>
      <c r="I167" s="137"/>
      <c r="J167" s="137"/>
      <c r="K167" s="1"/>
    </row>
    <row r="168" spans="5:13" x14ac:dyDescent="0.5">
      <c r="E168" t="s">
        <v>496</v>
      </c>
      <c r="F168" t="s">
        <v>526</v>
      </c>
      <c r="G168" t="s">
        <v>532</v>
      </c>
      <c r="H168" t="s">
        <v>168</v>
      </c>
      <c r="I168" s="137">
        <v>7.24</v>
      </c>
      <c r="J168" s="137">
        <v>14.41</v>
      </c>
      <c r="K168" s="1">
        <v>42794</v>
      </c>
      <c r="L168" t="s">
        <v>530</v>
      </c>
      <c r="M168" t="s">
        <v>531</v>
      </c>
    </row>
    <row r="169" spans="5:13" x14ac:dyDescent="0.5">
      <c r="E169" t="s">
        <v>525</v>
      </c>
      <c r="I169" s="137"/>
      <c r="J169" s="137"/>
      <c r="K169" s="1"/>
    </row>
    <row r="170" spans="5:13" x14ac:dyDescent="0.5">
      <c r="I170" s="137"/>
      <c r="J170" s="137"/>
      <c r="K170" s="1"/>
    </row>
    <row r="171" spans="5:13" x14ac:dyDescent="0.5">
      <c r="E171" t="s">
        <v>459</v>
      </c>
      <c r="I171" s="137"/>
      <c r="J171" s="137"/>
      <c r="K171" s="1"/>
    </row>
    <row r="172" spans="5:13" x14ac:dyDescent="0.5">
      <c r="I172" s="137"/>
      <c r="J172" s="137"/>
      <c r="K172" s="1"/>
    </row>
    <row r="173" spans="5:13" x14ac:dyDescent="0.5">
      <c r="I173" s="137"/>
      <c r="J173" s="137"/>
      <c r="K173" s="1"/>
    </row>
    <row r="174" spans="5:13" x14ac:dyDescent="0.5">
      <c r="I174" s="137"/>
      <c r="J174" s="137"/>
      <c r="K174" s="1"/>
    </row>
    <row r="175" spans="5:13" x14ac:dyDescent="0.5">
      <c r="E175" t="s">
        <v>447</v>
      </c>
      <c r="I175" s="137"/>
      <c r="J175" s="137"/>
      <c r="K175" s="1"/>
    </row>
    <row r="176" spans="5:13" x14ac:dyDescent="0.5">
      <c r="I176" s="137"/>
      <c r="J176" s="137"/>
      <c r="K176" s="1"/>
    </row>
    <row r="177" spans="5:13" x14ac:dyDescent="0.5">
      <c r="E177" t="s">
        <v>533</v>
      </c>
      <c r="I177" s="137"/>
      <c r="J177" s="137"/>
      <c r="K177" s="1"/>
    </row>
    <row r="178" spans="5:13" x14ac:dyDescent="0.5">
      <c r="I178" s="137"/>
      <c r="J178" s="137"/>
      <c r="K178" s="1"/>
    </row>
    <row r="179" spans="5:13" x14ac:dyDescent="0.5">
      <c r="E179" t="s">
        <v>447</v>
      </c>
      <c r="I179" s="137"/>
      <c r="J179" s="137"/>
      <c r="K179" s="1"/>
    </row>
    <row r="180" spans="5:13" x14ac:dyDescent="0.5">
      <c r="E180" t="s">
        <v>98</v>
      </c>
      <c r="F180" t="s">
        <v>151</v>
      </c>
      <c r="G180" t="s">
        <v>150</v>
      </c>
      <c r="H180" t="s">
        <v>152</v>
      </c>
      <c r="I180" s="137" t="s">
        <v>384</v>
      </c>
      <c r="J180" s="137" t="s">
        <v>385</v>
      </c>
      <c r="K180" s="1" t="s">
        <v>386</v>
      </c>
      <c r="L180" t="s">
        <v>387</v>
      </c>
      <c r="M180" t="s">
        <v>388</v>
      </c>
    </row>
    <row r="181" spans="5:13" x14ac:dyDescent="0.5">
      <c r="E181" t="s">
        <v>496</v>
      </c>
      <c r="F181" t="s">
        <v>498</v>
      </c>
      <c r="G181" t="s">
        <v>500</v>
      </c>
      <c r="H181" t="s">
        <v>168</v>
      </c>
      <c r="I181" s="137">
        <v>12.564</v>
      </c>
      <c r="J181" s="137">
        <v>16.622</v>
      </c>
      <c r="K181" s="1">
        <v>42794</v>
      </c>
      <c r="L181" t="s">
        <v>389</v>
      </c>
      <c r="M181" t="s">
        <v>534</v>
      </c>
    </row>
    <row r="182" spans="5:13" x14ac:dyDescent="0.5">
      <c r="E182" t="s">
        <v>497</v>
      </c>
      <c r="F182" t="s">
        <v>499</v>
      </c>
      <c r="I182" s="137"/>
      <c r="J182" s="137"/>
      <c r="K182" s="1"/>
    </row>
    <row r="183" spans="5:13" x14ac:dyDescent="0.5">
      <c r="E183" t="s">
        <v>496</v>
      </c>
      <c r="F183" t="s">
        <v>498</v>
      </c>
      <c r="G183" t="s">
        <v>508</v>
      </c>
      <c r="H183" t="s">
        <v>155</v>
      </c>
      <c r="I183" s="137">
        <v>13.961</v>
      </c>
      <c r="J183" s="137">
        <v>18.486999999999998</v>
      </c>
      <c r="K183" s="1">
        <v>42794</v>
      </c>
      <c r="L183" t="s">
        <v>389</v>
      </c>
      <c r="M183" t="s">
        <v>534</v>
      </c>
    </row>
    <row r="184" spans="5:13" x14ac:dyDescent="0.5">
      <c r="E184" t="s">
        <v>506</v>
      </c>
      <c r="F184" t="s">
        <v>499</v>
      </c>
      <c r="I184" s="137"/>
      <c r="J184" s="137"/>
      <c r="K184" s="1"/>
    </row>
    <row r="185" spans="5:13" x14ac:dyDescent="0.5">
      <c r="F185" t="s">
        <v>504</v>
      </c>
      <c r="G185" t="s">
        <v>143</v>
      </c>
      <c r="H185" t="s">
        <v>157</v>
      </c>
      <c r="I185" s="137">
        <v>13.574999999999999</v>
      </c>
      <c r="J185" s="137">
        <v>17.97</v>
      </c>
      <c r="K185" s="1"/>
    </row>
    <row r="186" spans="5:13" x14ac:dyDescent="0.5">
      <c r="E186" t="s">
        <v>496</v>
      </c>
      <c r="F186" t="s">
        <v>515</v>
      </c>
      <c r="G186" t="s">
        <v>516</v>
      </c>
      <c r="H186" t="s">
        <v>168</v>
      </c>
      <c r="I186" s="137">
        <v>7.24</v>
      </c>
      <c r="J186" s="137">
        <v>14.41</v>
      </c>
      <c r="K186" s="1">
        <v>42794</v>
      </c>
      <c r="L186" t="s">
        <v>517</v>
      </c>
      <c r="M186" t="s">
        <v>535</v>
      </c>
    </row>
    <row r="187" spans="5:13" x14ac:dyDescent="0.5">
      <c r="E187" t="s">
        <v>514</v>
      </c>
      <c r="I187" s="137"/>
      <c r="J187" s="137"/>
      <c r="K187" s="1"/>
    </row>
    <row r="188" spans="5:13" x14ac:dyDescent="0.5">
      <c r="E188" t="s">
        <v>496</v>
      </c>
      <c r="F188" t="s">
        <v>509</v>
      </c>
      <c r="G188" t="s">
        <v>511</v>
      </c>
      <c r="H188" t="s">
        <v>473</v>
      </c>
      <c r="I188" s="137">
        <v>12.72</v>
      </c>
      <c r="J188" s="137">
        <v>16.82</v>
      </c>
      <c r="K188" s="1">
        <v>42794</v>
      </c>
      <c r="L188" t="s">
        <v>391</v>
      </c>
      <c r="M188" t="s">
        <v>536</v>
      </c>
    </row>
    <row r="189" spans="5:13" x14ac:dyDescent="0.5">
      <c r="E189" t="s">
        <v>506</v>
      </c>
      <c r="F189" t="s">
        <v>499</v>
      </c>
      <c r="I189" s="137"/>
      <c r="J189" s="137"/>
      <c r="K189" s="1"/>
    </row>
    <row r="190" spans="5:13" x14ac:dyDescent="0.5">
      <c r="F190" t="s">
        <v>510</v>
      </c>
      <c r="I190" s="137"/>
      <c r="J190" s="137"/>
      <c r="K190" s="1"/>
    </row>
    <row r="191" spans="5:13" x14ac:dyDescent="0.5">
      <c r="E191" t="s">
        <v>496</v>
      </c>
      <c r="F191" t="s">
        <v>210</v>
      </c>
      <c r="G191" t="s">
        <v>513</v>
      </c>
      <c r="H191" t="s">
        <v>168</v>
      </c>
      <c r="I191" s="137">
        <v>11.76</v>
      </c>
      <c r="J191" s="137">
        <v>15.77</v>
      </c>
      <c r="K191" s="1">
        <v>42794</v>
      </c>
      <c r="L191" t="s">
        <v>391</v>
      </c>
      <c r="M191" t="s">
        <v>536</v>
      </c>
    </row>
    <row r="192" spans="5:13" x14ac:dyDescent="0.5">
      <c r="E192" t="s">
        <v>506</v>
      </c>
      <c r="I192" s="137"/>
      <c r="J192" s="137"/>
      <c r="K192" s="1"/>
    </row>
    <row r="193" spans="5:13" x14ac:dyDescent="0.5">
      <c r="E193" t="s">
        <v>496</v>
      </c>
      <c r="F193" t="s">
        <v>526</v>
      </c>
      <c r="G193" t="s">
        <v>527</v>
      </c>
      <c r="H193" t="s">
        <v>528</v>
      </c>
      <c r="I193" s="137">
        <v>7.99</v>
      </c>
      <c r="J193" s="137">
        <v>15.67</v>
      </c>
      <c r="K193" s="1">
        <v>42794</v>
      </c>
      <c r="L193" t="s">
        <v>530</v>
      </c>
      <c r="M193" t="s">
        <v>537</v>
      </c>
    </row>
    <row r="194" spans="5:13" x14ac:dyDescent="0.5">
      <c r="E194" t="s">
        <v>525</v>
      </c>
      <c r="F194" t="s">
        <v>504</v>
      </c>
      <c r="H194" t="s">
        <v>529</v>
      </c>
      <c r="I194" s="137"/>
      <c r="J194" s="137"/>
      <c r="K194" s="1"/>
    </row>
    <row r="195" spans="5:13" x14ac:dyDescent="0.5">
      <c r="E195" t="s">
        <v>496</v>
      </c>
      <c r="F195" t="s">
        <v>526</v>
      </c>
      <c r="G195" t="s">
        <v>532</v>
      </c>
      <c r="H195" t="s">
        <v>168</v>
      </c>
      <c r="I195" s="137">
        <v>7.24</v>
      </c>
      <c r="J195" s="137">
        <v>14.41</v>
      </c>
      <c r="K195" s="1">
        <v>42794</v>
      </c>
      <c r="L195" t="s">
        <v>530</v>
      </c>
      <c r="M195" t="s">
        <v>537</v>
      </c>
    </row>
    <row r="196" spans="5:13" x14ac:dyDescent="0.5">
      <c r="E196" t="s">
        <v>525</v>
      </c>
      <c r="I196" s="137"/>
      <c r="J196" s="137"/>
      <c r="K196" s="1"/>
    </row>
    <row r="197" spans="5:13" x14ac:dyDescent="0.5">
      <c r="E197" t="s">
        <v>496</v>
      </c>
      <c r="F197" t="s">
        <v>539</v>
      </c>
      <c r="G197" t="s">
        <v>540</v>
      </c>
      <c r="H197" t="s">
        <v>155</v>
      </c>
      <c r="I197" s="137">
        <v>25.07</v>
      </c>
      <c r="J197" s="137">
        <v>35.75</v>
      </c>
      <c r="K197" s="1">
        <v>42794</v>
      </c>
      <c r="L197" t="s">
        <v>541</v>
      </c>
      <c r="M197" t="s">
        <v>542</v>
      </c>
    </row>
    <row r="198" spans="5:13" x14ac:dyDescent="0.5">
      <c r="E198" t="s">
        <v>538</v>
      </c>
      <c r="I198" s="137"/>
      <c r="J198" s="137"/>
      <c r="K198" s="1"/>
    </row>
    <row r="199" spans="5:13" x14ac:dyDescent="0.5">
      <c r="I199" s="137"/>
      <c r="J199" s="137"/>
      <c r="K199" s="1"/>
    </row>
    <row r="200" spans="5:13" x14ac:dyDescent="0.5">
      <c r="E200" t="s">
        <v>459</v>
      </c>
      <c r="I200" s="137"/>
      <c r="J200" s="137"/>
      <c r="K200" s="1"/>
    </row>
    <row r="201" spans="5:13" x14ac:dyDescent="0.5">
      <c r="I201" s="137"/>
      <c r="J201" s="137"/>
      <c r="K201" s="1"/>
    </row>
    <row r="202" spans="5:13" x14ac:dyDescent="0.5">
      <c r="E202" t="s">
        <v>543</v>
      </c>
      <c r="I202" s="137"/>
      <c r="J202" s="137"/>
      <c r="K202" s="1"/>
    </row>
    <row r="203" spans="5:13" x14ac:dyDescent="0.5">
      <c r="I203" s="137"/>
      <c r="J203" s="137"/>
      <c r="K203" s="1"/>
    </row>
    <row r="204" spans="5:13" x14ac:dyDescent="0.5">
      <c r="E204" t="s">
        <v>544</v>
      </c>
      <c r="I204" s="137"/>
      <c r="J204" s="137"/>
      <c r="K204" s="1"/>
    </row>
    <row r="205" spans="5:13" x14ac:dyDescent="0.5">
      <c r="E205" t="s">
        <v>545</v>
      </c>
      <c r="I205" s="137"/>
      <c r="J205" s="137"/>
      <c r="K205" s="1"/>
    </row>
    <row r="206" spans="5:13" x14ac:dyDescent="0.5">
      <c r="E206" t="s">
        <v>546</v>
      </c>
      <c r="I206" s="137"/>
      <c r="J206" s="137"/>
      <c r="K206" s="1"/>
    </row>
    <row r="207" spans="5:13" x14ac:dyDescent="0.5">
      <c r="E207" t="s">
        <v>547</v>
      </c>
      <c r="I207" s="137"/>
      <c r="J207" s="137"/>
      <c r="K207" s="1"/>
    </row>
    <row r="208" spans="5:13" x14ac:dyDescent="0.5">
      <c r="E208" t="s">
        <v>548</v>
      </c>
      <c r="I208" s="137"/>
      <c r="J208" s="137"/>
      <c r="K208" s="1"/>
    </row>
    <row r="209" spans="5:11" x14ac:dyDescent="0.5">
      <c r="I209" s="137"/>
      <c r="J209" s="137"/>
      <c r="K209" s="1"/>
    </row>
    <row r="210" spans="5:11" x14ac:dyDescent="0.5">
      <c r="E210" t="s">
        <v>549</v>
      </c>
      <c r="I210" s="137"/>
      <c r="J210" s="137"/>
      <c r="K210" s="1"/>
    </row>
    <row r="211" spans="5:11" x14ac:dyDescent="0.5">
      <c r="E211" t="s">
        <v>550</v>
      </c>
      <c r="I211" s="137"/>
      <c r="J211" s="137"/>
      <c r="K211" s="1"/>
    </row>
    <row r="212" spans="5:11" x14ac:dyDescent="0.5">
      <c r="E212" t="s">
        <v>551</v>
      </c>
      <c r="I212" s="137"/>
      <c r="J212" s="137"/>
      <c r="K212" s="1"/>
    </row>
    <row r="213" spans="5:11" x14ac:dyDescent="0.5">
      <c r="I213" s="137"/>
      <c r="J213" s="137"/>
      <c r="K213" s="1"/>
    </row>
    <row r="214" spans="5:11" x14ac:dyDescent="0.5">
      <c r="E214" t="s">
        <v>552</v>
      </c>
      <c r="I214" s="137"/>
      <c r="J214" s="137"/>
      <c r="K214" s="1"/>
    </row>
    <row r="215" spans="5:11" x14ac:dyDescent="0.5">
      <c r="E215" t="s">
        <v>553</v>
      </c>
      <c r="I215" s="137"/>
      <c r="J215" s="137"/>
      <c r="K215" s="1"/>
    </row>
    <row r="216" spans="5:11" x14ac:dyDescent="0.5">
      <c r="E216" t="s">
        <v>554</v>
      </c>
      <c r="I216" s="137"/>
      <c r="J216" s="137"/>
      <c r="K216" s="1"/>
    </row>
    <row r="217" spans="5:11" x14ac:dyDescent="0.5">
      <c r="E217" t="s">
        <v>555</v>
      </c>
      <c r="I217" s="137"/>
      <c r="J217" s="137"/>
      <c r="K217" s="1"/>
    </row>
    <row r="218" spans="5:11" x14ac:dyDescent="0.5">
      <c r="E218" t="s">
        <v>556</v>
      </c>
      <c r="I218" s="137"/>
      <c r="J218" s="137"/>
      <c r="K218" s="1"/>
    </row>
    <row r="219" spans="5:11" x14ac:dyDescent="0.5">
      <c r="E219" t="s">
        <v>557</v>
      </c>
      <c r="I219" s="137"/>
      <c r="J219" s="137"/>
      <c r="K219" s="1"/>
    </row>
    <row r="220" spans="5:11" x14ac:dyDescent="0.5">
      <c r="E220" t="s">
        <v>558</v>
      </c>
      <c r="I220" s="137"/>
      <c r="J220" s="137"/>
      <c r="K220" s="1"/>
    </row>
    <row r="221" spans="5:11" x14ac:dyDescent="0.5">
      <c r="E221" t="s">
        <v>559</v>
      </c>
      <c r="I221" s="137"/>
      <c r="J221" s="137"/>
      <c r="K221" s="1"/>
    </row>
    <row r="222" spans="5:11" x14ac:dyDescent="0.5">
      <c r="E222" t="s">
        <v>560</v>
      </c>
      <c r="I222" s="137"/>
      <c r="J222" s="137"/>
      <c r="K222" s="1"/>
    </row>
    <row r="223" spans="5:11" x14ac:dyDescent="0.5">
      <c r="E223" t="s">
        <v>561</v>
      </c>
      <c r="I223" s="137"/>
      <c r="J223" s="137"/>
      <c r="K223" s="1"/>
    </row>
    <row r="224" spans="5:11" x14ac:dyDescent="0.5">
      <c r="E224" t="s">
        <v>562</v>
      </c>
      <c r="I224" s="137"/>
      <c r="J224" s="137"/>
      <c r="K224" s="1"/>
    </row>
    <row r="225" spans="5:11" x14ac:dyDescent="0.5">
      <c r="E225" t="s">
        <v>563</v>
      </c>
      <c r="I225" s="137"/>
      <c r="J225" s="137"/>
      <c r="K225" s="1"/>
    </row>
    <row r="226" spans="5:11" x14ac:dyDescent="0.5">
      <c r="E226" t="s">
        <v>564</v>
      </c>
      <c r="I226" s="137"/>
      <c r="J226" s="137"/>
      <c r="K226" s="1"/>
    </row>
    <row r="227" spans="5:11" x14ac:dyDescent="0.5">
      <c r="E227" t="s">
        <v>565</v>
      </c>
      <c r="I227" s="137"/>
      <c r="J227" s="137"/>
      <c r="K227" s="1"/>
    </row>
    <row r="228" spans="5:11" x14ac:dyDescent="0.5">
      <c r="E228" t="s">
        <v>566</v>
      </c>
      <c r="I228" s="137"/>
      <c r="J228" s="137"/>
      <c r="K228" s="1"/>
    </row>
    <row r="229" spans="5:11" x14ac:dyDescent="0.5">
      <c r="E229" t="s">
        <v>567</v>
      </c>
      <c r="I229" s="137"/>
      <c r="J229" s="137"/>
      <c r="K229" s="1"/>
    </row>
    <row r="230" spans="5:11" x14ac:dyDescent="0.5">
      <c r="E230" t="s">
        <v>568</v>
      </c>
      <c r="I230" s="137"/>
      <c r="J230" s="137"/>
      <c r="K230" s="1"/>
    </row>
    <row r="231" spans="5:11" x14ac:dyDescent="0.5">
      <c r="E231" t="s">
        <v>569</v>
      </c>
      <c r="I231" s="137"/>
      <c r="J231" s="137"/>
      <c r="K231" s="1"/>
    </row>
    <row r="232" spans="5:11" x14ac:dyDescent="0.5">
      <c r="E232" t="s">
        <v>570</v>
      </c>
      <c r="I232" s="137"/>
      <c r="J232" s="137"/>
      <c r="K232" s="1"/>
    </row>
    <row r="233" spans="5:11" x14ac:dyDescent="0.5">
      <c r="E233" t="s">
        <v>571</v>
      </c>
      <c r="I233" s="137"/>
      <c r="J233" s="137"/>
      <c r="K233" s="1"/>
    </row>
    <row r="234" spans="5:11" x14ac:dyDescent="0.5">
      <c r="E234" t="s">
        <v>572</v>
      </c>
      <c r="I234" s="137"/>
      <c r="J234" s="137"/>
      <c r="K234" s="1"/>
    </row>
    <row r="235" spans="5:11" x14ac:dyDescent="0.5">
      <c r="E235" t="s">
        <v>573</v>
      </c>
      <c r="I235" s="137"/>
      <c r="J235" s="137"/>
      <c r="K235" s="1"/>
    </row>
    <row r="236" spans="5:11" x14ac:dyDescent="0.5">
      <c r="E236" t="s">
        <v>574</v>
      </c>
      <c r="I236" s="137"/>
      <c r="J236" s="137"/>
      <c r="K236" s="1"/>
    </row>
    <row r="237" spans="5:11" x14ac:dyDescent="0.5">
      <c r="E237" t="s">
        <v>575</v>
      </c>
      <c r="I237" s="137"/>
      <c r="J237" s="137"/>
      <c r="K237" s="1"/>
    </row>
    <row r="238" spans="5:11" x14ac:dyDescent="0.5">
      <c r="E238" t="s">
        <v>576</v>
      </c>
      <c r="I238" s="137"/>
      <c r="J238" s="137"/>
      <c r="K238" s="1"/>
    </row>
    <row r="239" spans="5:11" x14ac:dyDescent="0.5">
      <c r="E239" t="s">
        <v>577</v>
      </c>
      <c r="I239" s="137"/>
      <c r="J239" s="137"/>
      <c r="K239" s="1"/>
    </row>
    <row r="240" spans="5:11" x14ac:dyDescent="0.5">
      <c r="E240" t="s">
        <v>578</v>
      </c>
      <c r="I240" s="137"/>
      <c r="J240" s="137"/>
      <c r="K240" s="1"/>
    </row>
    <row r="241" spans="5:11" x14ac:dyDescent="0.5">
      <c r="E241" t="s">
        <v>579</v>
      </c>
      <c r="I241" s="137"/>
      <c r="J241" s="137"/>
      <c r="K241" s="1"/>
    </row>
    <row r="242" spans="5:11" x14ac:dyDescent="0.5">
      <c r="I242" s="137"/>
      <c r="J242" s="137"/>
      <c r="K242" s="1"/>
    </row>
    <row r="243" spans="5:11" x14ac:dyDescent="0.5">
      <c r="E243" t="s">
        <v>580</v>
      </c>
      <c r="I243" s="137"/>
      <c r="J243" s="137"/>
      <c r="K243" s="1"/>
    </row>
    <row r="244" spans="5:11" x14ac:dyDescent="0.5">
      <c r="E244" t="s">
        <v>581</v>
      </c>
      <c r="I244" s="137"/>
      <c r="J244" s="137"/>
      <c r="K244" s="1"/>
    </row>
    <row r="245" spans="5:11" x14ac:dyDescent="0.5">
      <c r="E245" t="s">
        <v>582</v>
      </c>
      <c r="I245" s="137"/>
      <c r="J245" s="137"/>
      <c r="K245" s="1"/>
    </row>
    <row r="246" spans="5:11" x14ac:dyDescent="0.5">
      <c r="E246" t="s">
        <v>583</v>
      </c>
      <c r="I246" s="137"/>
      <c r="J246" s="137"/>
      <c r="K246" s="1"/>
    </row>
    <row r="247" spans="5:11" x14ac:dyDescent="0.5">
      <c r="E247" t="s">
        <v>584</v>
      </c>
      <c r="I247" s="137"/>
      <c r="J247" s="137"/>
      <c r="K247" s="1"/>
    </row>
    <row r="248" spans="5:11" x14ac:dyDescent="0.5">
      <c r="E248" t="s">
        <v>585</v>
      </c>
      <c r="I248" s="137"/>
      <c r="J248" s="137"/>
      <c r="K248" s="1"/>
    </row>
    <row r="249" spans="5:11" x14ac:dyDescent="0.5">
      <c r="I249" s="137"/>
      <c r="J249" s="137"/>
      <c r="K249" s="1"/>
    </row>
    <row r="250" spans="5:11" x14ac:dyDescent="0.5">
      <c r="E250" t="s">
        <v>586</v>
      </c>
      <c r="I250" s="137"/>
      <c r="J250" s="137"/>
      <c r="K250" s="1"/>
    </row>
    <row r="251" spans="5:11" x14ac:dyDescent="0.5">
      <c r="E251" t="s">
        <v>587</v>
      </c>
      <c r="I251" s="137"/>
      <c r="J251" s="137"/>
      <c r="K251" s="1"/>
    </row>
    <row r="252" spans="5:11" x14ac:dyDescent="0.5">
      <c r="E252" t="s">
        <v>588</v>
      </c>
      <c r="I252" s="137"/>
      <c r="J252" s="137"/>
      <c r="K252" s="1"/>
    </row>
    <row r="253" spans="5:11" x14ac:dyDescent="0.5">
      <c r="E253" t="s">
        <v>589</v>
      </c>
      <c r="I253" s="137"/>
      <c r="J253" s="137"/>
      <c r="K253" s="1"/>
    </row>
    <row r="254" spans="5:11" x14ac:dyDescent="0.5">
      <c r="E254" t="s">
        <v>590</v>
      </c>
      <c r="I254" s="137"/>
      <c r="J254" s="137"/>
      <c r="K254" s="1"/>
    </row>
    <row r="255" spans="5:11" x14ac:dyDescent="0.5">
      <c r="I255" s="137"/>
      <c r="J255" s="137"/>
      <c r="K255" s="1"/>
    </row>
    <row r="256" spans="5:11" x14ac:dyDescent="0.5">
      <c r="E256" t="s">
        <v>591</v>
      </c>
      <c r="I256" s="137"/>
      <c r="J256" s="137"/>
      <c r="K256" s="1"/>
    </row>
    <row r="257" spans="5:11" x14ac:dyDescent="0.5">
      <c r="E257" t="s">
        <v>592</v>
      </c>
      <c r="I257" s="137"/>
      <c r="J257" s="137"/>
      <c r="K257" s="1"/>
    </row>
    <row r="258" spans="5:11" x14ac:dyDescent="0.5">
      <c r="E258" t="s">
        <v>593</v>
      </c>
      <c r="I258" s="137"/>
      <c r="J258" s="137"/>
      <c r="K258" s="1"/>
    </row>
    <row r="259" spans="5:11" x14ac:dyDescent="0.5">
      <c r="E259" t="s">
        <v>594</v>
      </c>
      <c r="I259" s="137"/>
      <c r="J259" s="137"/>
      <c r="K259" s="1"/>
    </row>
    <row r="260" spans="5:11" x14ac:dyDescent="0.5">
      <c r="E260" t="s">
        <v>595</v>
      </c>
      <c r="I260" s="137"/>
      <c r="J260" s="137"/>
      <c r="K260" s="1"/>
    </row>
    <row r="261" spans="5:11" x14ac:dyDescent="0.5">
      <c r="E261" t="s">
        <v>596</v>
      </c>
      <c r="I261" s="137"/>
      <c r="J261" s="137"/>
      <c r="K261" s="1"/>
    </row>
    <row r="262" spans="5:11" x14ac:dyDescent="0.5">
      <c r="I262" s="137"/>
      <c r="J262" s="137"/>
      <c r="K262" s="1"/>
    </row>
    <row r="263" spans="5:11" x14ac:dyDescent="0.5">
      <c r="E263" t="s">
        <v>597</v>
      </c>
      <c r="I263" s="137"/>
      <c r="J263" s="137"/>
      <c r="K263" s="1"/>
    </row>
    <row r="264" spans="5:11" x14ac:dyDescent="0.5">
      <c r="I264" s="137"/>
      <c r="J264" s="137"/>
      <c r="K264" s="1"/>
    </row>
    <row r="265" spans="5:11" x14ac:dyDescent="0.5">
      <c r="E265" t="s">
        <v>438</v>
      </c>
      <c r="I265" s="137"/>
      <c r="J265" s="137"/>
      <c r="K265" s="1"/>
    </row>
    <row r="266" spans="5:11" x14ac:dyDescent="0.5">
      <c r="E266" t="s">
        <v>439</v>
      </c>
      <c r="I266" s="137"/>
      <c r="J266" s="137"/>
      <c r="K266" s="1"/>
    </row>
    <row r="267" spans="5:11" x14ac:dyDescent="0.5">
      <c r="E267" t="s">
        <v>598</v>
      </c>
      <c r="I267" s="137"/>
      <c r="J267" s="137"/>
      <c r="K267" s="1"/>
    </row>
    <row r="268" spans="5:11" x14ac:dyDescent="0.5">
      <c r="E268" t="s">
        <v>440</v>
      </c>
      <c r="I268" s="137"/>
      <c r="J268" s="137"/>
      <c r="K268" s="1"/>
    </row>
    <row r="269" spans="5:11" x14ac:dyDescent="0.5">
      <c r="E269" t="s">
        <v>599</v>
      </c>
      <c r="I269" s="137"/>
      <c r="J269" s="137"/>
      <c r="K269" s="1"/>
    </row>
    <row r="270" spans="5:11" x14ac:dyDescent="0.5">
      <c r="I270" s="137"/>
      <c r="J270" s="137"/>
      <c r="K270" s="1"/>
    </row>
    <row r="271" spans="5:11" x14ac:dyDescent="0.5">
      <c r="I271" s="137"/>
      <c r="J271" s="137"/>
      <c r="K271" s="1"/>
    </row>
    <row r="272" spans="5:11" x14ac:dyDescent="0.5">
      <c r="E272" t="s">
        <v>600</v>
      </c>
      <c r="I272" s="137"/>
      <c r="J272" s="137"/>
      <c r="K272" s="1"/>
    </row>
    <row r="273" spans="5:11" x14ac:dyDescent="0.5">
      <c r="E273" t="s">
        <v>441</v>
      </c>
      <c r="I273" s="137"/>
      <c r="J273" s="137"/>
      <c r="K273" s="1"/>
    </row>
    <row r="274" spans="5:11" x14ac:dyDescent="0.5">
      <c r="E274" t="s">
        <v>601</v>
      </c>
      <c r="I274" s="137"/>
      <c r="J274" s="137"/>
      <c r="K274" s="1"/>
    </row>
    <row r="275" spans="5:11" x14ac:dyDescent="0.5">
      <c r="E275" t="s">
        <v>602</v>
      </c>
      <c r="I275" s="137"/>
      <c r="J275" s="137"/>
      <c r="K275" s="1"/>
    </row>
    <row r="276" spans="5:11" x14ac:dyDescent="0.5">
      <c r="E276" t="s">
        <v>603</v>
      </c>
      <c r="I276" s="137"/>
      <c r="J276" s="137"/>
      <c r="K276" s="1"/>
    </row>
    <row r="277" spans="5:11" x14ac:dyDescent="0.5">
      <c r="I277" s="137"/>
      <c r="J277" s="137"/>
      <c r="K277" s="1"/>
    </row>
    <row r="278" spans="5:11" x14ac:dyDescent="0.5">
      <c r="E278" t="s">
        <v>604</v>
      </c>
      <c r="I278" s="137"/>
      <c r="J278" s="137"/>
      <c r="K278" s="1"/>
    </row>
    <row r="279" spans="5:11" x14ac:dyDescent="0.5">
      <c r="E279" t="s">
        <v>605</v>
      </c>
      <c r="I279" s="137"/>
      <c r="J279" s="137"/>
      <c r="K279" s="1"/>
    </row>
    <row r="280" spans="5:11" x14ac:dyDescent="0.5">
      <c r="E280" t="s">
        <v>606</v>
      </c>
      <c r="I280" s="137"/>
      <c r="J280" s="137"/>
      <c r="K280" s="1"/>
    </row>
    <row r="281" spans="5:11" x14ac:dyDescent="0.5">
      <c r="I281" s="137"/>
      <c r="J281" s="137"/>
      <c r="K281" s="1"/>
    </row>
    <row r="282" spans="5:11" x14ac:dyDescent="0.5">
      <c r="E282" t="s">
        <v>438</v>
      </c>
      <c r="I282" s="137"/>
      <c r="J282" s="137"/>
      <c r="K282" s="1"/>
    </row>
    <row r="283" spans="5:11" x14ac:dyDescent="0.5">
      <c r="E283" t="s">
        <v>439</v>
      </c>
      <c r="I283" s="137"/>
      <c r="J283" s="137"/>
      <c r="K283" s="1"/>
    </row>
    <row r="284" spans="5:11" x14ac:dyDescent="0.5">
      <c r="E284" t="s">
        <v>440</v>
      </c>
      <c r="I284" s="137"/>
      <c r="J284" s="137"/>
      <c r="K284" s="1"/>
    </row>
    <row r="285" spans="5:11" x14ac:dyDescent="0.5">
      <c r="I285" s="137"/>
      <c r="J285" s="137"/>
      <c r="K285" s="1"/>
    </row>
    <row r="286" spans="5:11" x14ac:dyDescent="0.5">
      <c r="E286" t="s">
        <v>607</v>
      </c>
      <c r="I286" s="137"/>
      <c r="J286" s="137"/>
      <c r="K286" s="1"/>
    </row>
    <row r="287" spans="5:11" x14ac:dyDescent="0.5">
      <c r="I287" s="137"/>
      <c r="J287" s="137"/>
      <c r="K287" s="1"/>
    </row>
    <row r="288" spans="5:11" x14ac:dyDescent="0.5">
      <c r="E288" t="s">
        <v>608</v>
      </c>
      <c r="I288" s="137"/>
      <c r="J288" s="137"/>
      <c r="K288" s="1"/>
    </row>
    <row r="289" spans="5:11" x14ac:dyDescent="0.5">
      <c r="E289" t="s">
        <v>609</v>
      </c>
      <c r="I289" s="137"/>
      <c r="J289" s="137"/>
      <c r="K289" s="1"/>
    </row>
    <row r="290" spans="5:11" x14ac:dyDescent="0.5">
      <c r="I290" s="137"/>
      <c r="J290" s="137"/>
      <c r="K290" s="1"/>
    </row>
    <row r="291" spans="5:11" x14ac:dyDescent="0.5">
      <c r="E291" t="s">
        <v>610</v>
      </c>
      <c r="I291" s="137"/>
      <c r="J291" s="137"/>
      <c r="K291" s="1"/>
    </row>
    <row r="292" spans="5:11" x14ac:dyDescent="0.5">
      <c r="E292" t="s">
        <v>611</v>
      </c>
      <c r="I292" s="137"/>
      <c r="J292" s="137"/>
      <c r="K292" s="1"/>
    </row>
    <row r="293" spans="5:11" x14ac:dyDescent="0.5">
      <c r="E293" t="s">
        <v>612</v>
      </c>
      <c r="I293" s="137"/>
      <c r="J293" s="137"/>
      <c r="K293" s="1"/>
    </row>
    <row r="294" spans="5:11" x14ac:dyDescent="0.5">
      <c r="E294" t="s">
        <v>613</v>
      </c>
      <c r="I294" s="137"/>
      <c r="J294" s="137"/>
      <c r="K294" s="1"/>
    </row>
    <row r="295" spans="5:11" x14ac:dyDescent="0.5">
      <c r="I295" s="137"/>
      <c r="J295" s="137"/>
      <c r="K295" s="1"/>
    </row>
    <row r="296" spans="5:11" x14ac:dyDescent="0.5">
      <c r="E296" t="s">
        <v>614</v>
      </c>
      <c r="I296" s="137"/>
      <c r="J296" s="137"/>
      <c r="K296" s="1"/>
    </row>
    <row r="297" spans="5:11" x14ac:dyDescent="0.5">
      <c r="E297" t="s">
        <v>615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C1:V48"/>
  <sheetViews>
    <sheetView topLeftCell="C1" workbookViewId="0">
      <selection activeCell="H35" sqref="H35"/>
    </sheetView>
  </sheetViews>
  <sheetFormatPr defaultColWidth="9.29296875" defaultRowHeight="14.35" x14ac:dyDescent="0.5"/>
  <cols>
    <col min="3" max="3" width="15.5859375" customWidth="1"/>
    <col min="4" max="4" width="18.29296875" customWidth="1"/>
    <col min="10" max="12" width="8.703125" customWidth="1"/>
    <col min="13" max="13" width="8.703125" hidden="1" customWidth="1"/>
    <col min="14" max="14" width="12.703125" bestFit="1" customWidth="1"/>
    <col min="15" max="15" width="8.703125" hidden="1" customWidth="1"/>
    <col min="16" max="16" width="8.703125" style="21" customWidth="1"/>
    <col min="17" max="17" width="8.703125" hidden="1" customWidth="1"/>
    <col min="18" max="18" width="12.703125" bestFit="1" customWidth="1"/>
    <col min="19" max="19" width="8.703125" hidden="1" customWidth="1"/>
    <col min="20" max="20" width="12.703125" bestFit="1" customWidth="1"/>
    <col min="21" max="21" width="9.29296875" hidden="1" customWidth="1"/>
    <col min="22" max="22" width="9.29296875" style="21"/>
  </cols>
  <sheetData>
    <row r="1" spans="3:22" x14ac:dyDescent="0.5">
      <c r="F1" t="s">
        <v>342</v>
      </c>
    </row>
    <row r="2" spans="3:22" x14ac:dyDescent="0.5">
      <c r="F2">
        <v>2017</v>
      </c>
      <c r="G2">
        <v>2018</v>
      </c>
      <c r="H2">
        <v>2019</v>
      </c>
      <c r="I2">
        <v>2020</v>
      </c>
      <c r="J2">
        <v>2021</v>
      </c>
      <c r="K2">
        <v>2022</v>
      </c>
      <c r="N2" t="s">
        <v>423</v>
      </c>
      <c r="P2" s="21" t="s">
        <v>422</v>
      </c>
      <c r="R2" t="s">
        <v>421</v>
      </c>
      <c r="T2" t="s">
        <v>420</v>
      </c>
      <c r="V2" s="21" t="s">
        <v>382</v>
      </c>
    </row>
    <row r="3" spans="3:22" ht="16.350000000000001" x14ac:dyDescent="0.65">
      <c r="C3" s="135" t="s">
        <v>18</v>
      </c>
      <c r="D3" s="135" t="s">
        <v>154</v>
      </c>
      <c r="E3" s="135"/>
      <c r="F3" s="23">
        <v>23.38</v>
      </c>
      <c r="G3" s="23">
        <v>23.38</v>
      </c>
      <c r="H3" s="23">
        <v>23.15</v>
      </c>
      <c r="I3" s="23">
        <v>20.82</v>
      </c>
      <c r="J3" s="140">
        <v>18.63</v>
      </c>
      <c r="K3" s="140">
        <v>18.63</v>
      </c>
      <c r="L3" s="136"/>
      <c r="M3" s="136">
        <f>F3-G3</f>
        <v>0</v>
      </c>
      <c r="N3" s="17">
        <f>M3/F3</f>
        <v>0</v>
      </c>
      <c r="O3" s="136">
        <f t="shared" ref="O3:O16" si="0">+H3-G3</f>
        <v>-0.23000000000000043</v>
      </c>
      <c r="P3" s="128">
        <f t="shared" ref="P3:P16" si="1">O3/G3</f>
        <v>-9.8374679213002747E-3</v>
      </c>
      <c r="Q3" s="136">
        <f t="shared" ref="Q3:Q16" si="2">+I3-H3</f>
        <v>-2.3299999999999983</v>
      </c>
      <c r="R3" s="141">
        <f>Q3/H3</f>
        <v>-0.10064794816414679</v>
      </c>
      <c r="S3" s="136">
        <f>+J3-I3</f>
        <v>-2.1900000000000013</v>
      </c>
      <c r="T3" s="138">
        <f>S3/I3</f>
        <v>-0.10518731988472628</v>
      </c>
      <c r="U3" s="139">
        <f>+K3-J3</f>
        <v>0</v>
      </c>
      <c r="V3" s="21">
        <f>+U3/J3</f>
        <v>0</v>
      </c>
    </row>
    <row r="4" spans="3:22" ht="16.350000000000001" x14ac:dyDescent="0.65">
      <c r="C4" s="135" t="s">
        <v>18</v>
      </c>
      <c r="D4" s="135" t="s">
        <v>156</v>
      </c>
      <c r="E4" s="135"/>
      <c r="F4" s="23">
        <v>23.38</v>
      </c>
      <c r="G4" s="23">
        <v>23.38</v>
      </c>
      <c r="H4" s="23">
        <v>23.15</v>
      </c>
      <c r="I4" s="23">
        <v>20.82</v>
      </c>
      <c r="J4" s="140">
        <v>18.63</v>
      </c>
      <c r="K4" s="140">
        <v>18.63</v>
      </c>
      <c r="L4" s="136"/>
      <c r="M4" s="136">
        <f t="shared" ref="M4:M16" si="3">F4-G4</f>
        <v>0</v>
      </c>
      <c r="N4" s="17">
        <f t="shared" ref="N4:N16" si="4">M4/F4</f>
        <v>0</v>
      </c>
      <c r="O4" s="136">
        <f t="shared" si="0"/>
        <v>-0.23000000000000043</v>
      </c>
      <c r="P4" s="128">
        <f t="shared" si="1"/>
        <v>-9.8374679213002747E-3</v>
      </c>
      <c r="Q4" s="136">
        <f t="shared" si="2"/>
        <v>-2.3299999999999983</v>
      </c>
      <c r="R4" s="141">
        <f t="shared" ref="R4:R32" si="5">Q4/H4</f>
        <v>-0.10064794816414679</v>
      </c>
      <c r="S4" s="136">
        <f t="shared" ref="S4:S32" si="6">+J4-I4</f>
        <v>-2.1900000000000013</v>
      </c>
      <c r="T4" s="138">
        <f t="shared" ref="T4:T32" si="7">S4/I4</f>
        <v>-0.10518731988472628</v>
      </c>
      <c r="U4" s="139">
        <f t="shared" ref="U4:U32" si="8">+K4-J4</f>
        <v>0</v>
      </c>
      <c r="V4" s="21">
        <f t="shared" ref="V4:V32" si="9">+U4/J4</f>
        <v>0</v>
      </c>
    </row>
    <row r="5" spans="3:22" ht="16.350000000000001" x14ac:dyDescent="0.65">
      <c r="C5" s="135" t="s">
        <v>21</v>
      </c>
      <c r="D5" s="135" t="s">
        <v>159</v>
      </c>
      <c r="E5" s="135"/>
      <c r="F5" s="23">
        <v>48.59</v>
      </c>
      <c r="G5" s="23">
        <v>48.59</v>
      </c>
      <c r="H5" s="23">
        <v>48.1</v>
      </c>
      <c r="I5" s="23">
        <v>46.06</v>
      </c>
      <c r="J5" s="140">
        <v>41.93</v>
      </c>
      <c r="K5" s="140">
        <v>41.93</v>
      </c>
      <c r="L5" s="136"/>
      <c r="M5" s="136">
        <f t="shared" si="3"/>
        <v>0</v>
      </c>
      <c r="N5" s="17">
        <f t="shared" si="4"/>
        <v>0</v>
      </c>
      <c r="O5" s="136">
        <f t="shared" si="0"/>
        <v>-0.49000000000000199</v>
      </c>
      <c r="P5" s="128">
        <f t="shared" si="1"/>
        <v>-1.0084379501955175E-2</v>
      </c>
      <c r="Q5" s="136">
        <f t="shared" si="2"/>
        <v>-2.0399999999999991</v>
      </c>
      <c r="R5" s="141">
        <f t="shared" si="5"/>
        <v>-4.2411642411642393E-2</v>
      </c>
      <c r="S5" s="136">
        <f t="shared" si="6"/>
        <v>-4.1300000000000026</v>
      </c>
      <c r="T5" s="138">
        <f t="shared" si="7"/>
        <v>-8.9665653495440784E-2</v>
      </c>
      <c r="U5" s="139">
        <f t="shared" si="8"/>
        <v>0</v>
      </c>
      <c r="V5" s="21">
        <f t="shared" si="9"/>
        <v>0</v>
      </c>
    </row>
    <row r="6" spans="3:22" ht="16.350000000000001" x14ac:dyDescent="0.65">
      <c r="C6" s="135" t="s">
        <v>21</v>
      </c>
      <c r="D6" s="135" t="s">
        <v>160</v>
      </c>
      <c r="E6" s="135"/>
      <c r="F6" s="23">
        <v>48.59</v>
      </c>
      <c r="G6" s="23">
        <v>48.59</v>
      </c>
      <c r="H6" s="23">
        <v>48.1</v>
      </c>
      <c r="I6" s="23">
        <v>46.06</v>
      </c>
      <c r="J6" s="140">
        <v>41.93</v>
      </c>
      <c r="K6" s="140">
        <v>41.93</v>
      </c>
      <c r="L6" s="136"/>
      <c r="M6" s="136">
        <f t="shared" si="3"/>
        <v>0</v>
      </c>
      <c r="N6" s="17">
        <f t="shared" si="4"/>
        <v>0</v>
      </c>
      <c r="O6" s="136">
        <f t="shared" si="0"/>
        <v>-0.49000000000000199</v>
      </c>
      <c r="P6" s="128">
        <f t="shared" si="1"/>
        <v>-1.0084379501955175E-2</v>
      </c>
      <c r="Q6" s="136">
        <f t="shared" si="2"/>
        <v>-2.0399999999999991</v>
      </c>
      <c r="R6" s="141">
        <f t="shared" si="5"/>
        <v>-4.2411642411642393E-2</v>
      </c>
      <c r="S6" s="136">
        <f t="shared" si="6"/>
        <v>-4.1300000000000026</v>
      </c>
      <c r="T6" s="138">
        <f t="shared" si="7"/>
        <v>-8.9665653495440784E-2</v>
      </c>
      <c r="U6" s="139">
        <f t="shared" si="8"/>
        <v>0</v>
      </c>
      <c r="V6" s="21">
        <f t="shared" si="9"/>
        <v>0</v>
      </c>
    </row>
    <row r="7" spans="3:22" ht="16.350000000000001" x14ac:dyDescent="0.65">
      <c r="C7" s="135" t="s">
        <v>24</v>
      </c>
      <c r="D7" s="135" t="s">
        <v>162</v>
      </c>
      <c r="E7" s="135"/>
      <c r="F7" s="23">
        <v>72.72</v>
      </c>
      <c r="G7" s="23">
        <v>72.72</v>
      </c>
      <c r="H7" s="23">
        <v>71.989999999999995</v>
      </c>
      <c r="I7" s="23">
        <v>65.849999999999994</v>
      </c>
      <c r="J7" s="140">
        <v>60.96</v>
      </c>
      <c r="K7" s="140">
        <v>60.96</v>
      </c>
      <c r="L7" s="136"/>
      <c r="M7" s="136">
        <f t="shared" si="3"/>
        <v>0</v>
      </c>
      <c r="N7" s="17">
        <f t="shared" si="4"/>
        <v>0</v>
      </c>
      <c r="O7" s="136">
        <f t="shared" si="0"/>
        <v>-0.73000000000000398</v>
      </c>
      <c r="P7" s="128">
        <f t="shared" si="1"/>
        <v>-1.0038503850385093E-2</v>
      </c>
      <c r="Q7" s="136">
        <f t="shared" si="2"/>
        <v>-6.1400000000000006</v>
      </c>
      <c r="R7" s="141">
        <f t="shared" si="5"/>
        <v>-8.5289623558827632E-2</v>
      </c>
      <c r="S7" s="136">
        <f t="shared" si="6"/>
        <v>-4.8899999999999935</v>
      </c>
      <c r="T7" s="138">
        <f t="shared" si="7"/>
        <v>-7.4259681093393981E-2</v>
      </c>
      <c r="U7" s="139">
        <f t="shared" si="8"/>
        <v>0</v>
      </c>
      <c r="V7" s="21">
        <f t="shared" si="9"/>
        <v>0</v>
      </c>
    </row>
    <row r="8" spans="3:22" ht="16.350000000000001" x14ac:dyDescent="0.65">
      <c r="C8" s="135" t="s">
        <v>26</v>
      </c>
      <c r="D8" s="135" t="s">
        <v>164</v>
      </c>
      <c r="E8" s="135"/>
      <c r="F8" s="23">
        <v>79.53</v>
      </c>
      <c r="G8" s="23">
        <v>79.53</v>
      </c>
      <c r="H8" s="23">
        <v>78.73</v>
      </c>
      <c r="I8" s="23">
        <v>66.260000000000005</v>
      </c>
      <c r="J8" s="140">
        <v>61.94</v>
      </c>
      <c r="K8" s="140">
        <v>61.94</v>
      </c>
      <c r="L8" s="136"/>
      <c r="M8" s="136">
        <f t="shared" si="3"/>
        <v>0</v>
      </c>
      <c r="N8" s="17">
        <f t="shared" si="4"/>
        <v>0</v>
      </c>
      <c r="O8" s="136">
        <f t="shared" si="0"/>
        <v>-0.79999999999999716</v>
      </c>
      <c r="P8" s="128">
        <f t="shared" si="1"/>
        <v>-1.0059097196026622E-2</v>
      </c>
      <c r="Q8" s="136">
        <f t="shared" si="2"/>
        <v>-12.469999999999999</v>
      </c>
      <c r="R8" s="141">
        <f t="shared" si="5"/>
        <v>-0.15838943223675853</v>
      </c>
      <c r="S8" s="136">
        <f t="shared" si="6"/>
        <v>-4.3200000000000074</v>
      </c>
      <c r="T8" s="138">
        <f t="shared" si="7"/>
        <v>-6.5197706006640613E-2</v>
      </c>
      <c r="U8" s="139">
        <f t="shared" si="8"/>
        <v>0</v>
      </c>
      <c r="V8" s="21">
        <f t="shared" si="9"/>
        <v>0</v>
      </c>
    </row>
    <row r="9" spans="3:22" ht="16.350000000000001" x14ac:dyDescent="0.65">
      <c r="C9" s="135" t="s">
        <v>28</v>
      </c>
      <c r="D9" s="135" t="s">
        <v>167</v>
      </c>
      <c r="E9" s="135"/>
      <c r="F9" s="23">
        <v>17.78</v>
      </c>
      <c r="G9" s="23">
        <v>17.78</v>
      </c>
      <c r="H9" s="23">
        <v>17.600000000000001</v>
      </c>
      <c r="I9" s="23">
        <v>15.11</v>
      </c>
      <c r="J9" s="140">
        <v>13.9</v>
      </c>
      <c r="K9" s="140">
        <v>13.9</v>
      </c>
      <c r="L9" s="136"/>
      <c r="M9" s="136">
        <f t="shared" si="3"/>
        <v>0</v>
      </c>
      <c r="N9" s="17">
        <f t="shared" si="4"/>
        <v>0</v>
      </c>
      <c r="O9" s="136">
        <f t="shared" si="0"/>
        <v>-0.17999999999999972</v>
      </c>
      <c r="P9" s="128">
        <f t="shared" si="1"/>
        <v>-1.0123734533183335E-2</v>
      </c>
      <c r="Q9" s="136">
        <f t="shared" si="2"/>
        <v>-2.490000000000002</v>
      </c>
      <c r="R9" s="141">
        <f t="shared" si="5"/>
        <v>-0.14147727272727284</v>
      </c>
      <c r="S9" s="136">
        <f t="shared" si="6"/>
        <v>-1.2099999999999991</v>
      </c>
      <c r="T9" s="138">
        <f t="shared" si="7"/>
        <v>-8.007941760423555E-2</v>
      </c>
      <c r="U9" s="139">
        <f t="shared" si="8"/>
        <v>0</v>
      </c>
      <c r="V9" s="21">
        <f t="shared" si="9"/>
        <v>0</v>
      </c>
    </row>
    <row r="10" spans="3:22" ht="16.350000000000001" x14ac:dyDescent="0.65">
      <c r="C10" s="135" t="s">
        <v>30</v>
      </c>
      <c r="D10" s="135" t="s">
        <v>170</v>
      </c>
      <c r="E10" s="135"/>
      <c r="F10" s="23">
        <v>24.98</v>
      </c>
      <c r="G10" s="23">
        <v>24.98</v>
      </c>
      <c r="H10" s="23">
        <v>24.73</v>
      </c>
      <c r="I10" s="23">
        <v>22.88</v>
      </c>
      <c r="J10" s="140">
        <v>20.72</v>
      </c>
      <c r="K10" s="140">
        <v>20.72</v>
      </c>
      <c r="L10" s="136"/>
      <c r="M10" s="136">
        <f t="shared" si="3"/>
        <v>0</v>
      </c>
      <c r="N10" s="17">
        <f t="shared" si="4"/>
        <v>0</v>
      </c>
      <c r="O10" s="136">
        <f t="shared" si="0"/>
        <v>-0.25</v>
      </c>
      <c r="P10" s="128">
        <f t="shared" si="1"/>
        <v>-1.0008006405124099E-2</v>
      </c>
      <c r="Q10" s="136">
        <f t="shared" si="2"/>
        <v>-1.8500000000000014</v>
      </c>
      <c r="R10" s="141">
        <f t="shared" si="5"/>
        <v>-7.480792559644163E-2</v>
      </c>
      <c r="S10" s="136">
        <f t="shared" si="6"/>
        <v>-2.16</v>
      </c>
      <c r="T10" s="138">
        <f t="shared" si="7"/>
        <v>-9.4405594405594415E-2</v>
      </c>
      <c r="U10" s="139">
        <f t="shared" si="8"/>
        <v>0</v>
      </c>
      <c r="V10" s="21">
        <f t="shared" si="9"/>
        <v>0</v>
      </c>
    </row>
    <row r="11" spans="3:22" ht="16.350000000000001" x14ac:dyDescent="0.65">
      <c r="C11" s="135" t="s">
        <v>30</v>
      </c>
      <c r="D11" s="135" t="s">
        <v>171</v>
      </c>
      <c r="E11" s="135"/>
      <c r="F11" s="23">
        <v>24.98</v>
      </c>
      <c r="G11" s="23">
        <v>24.98</v>
      </c>
      <c r="H11" s="23">
        <v>24.73</v>
      </c>
      <c r="I11" s="23">
        <v>22.88</v>
      </c>
      <c r="J11" s="140">
        <v>20.72</v>
      </c>
      <c r="K11" s="140">
        <v>20.72</v>
      </c>
      <c r="L11" s="136"/>
      <c r="M11" s="136">
        <f t="shared" si="3"/>
        <v>0</v>
      </c>
      <c r="N11" s="17">
        <f t="shared" si="4"/>
        <v>0</v>
      </c>
      <c r="O11" s="136">
        <f t="shared" si="0"/>
        <v>-0.25</v>
      </c>
      <c r="P11" s="128">
        <f t="shared" si="1"/>
        <v>-1.0008006405124099E-2</v>
      </c>
      <c r="Q11" s="136">
        <f t="shared" si="2"/>
        <v>-1.8500000000000014</v>
      </c>
      <c r="R11" s="141">
        <f t="shared" si="5"/>
        <v>-7.480792559644163E-2</v>
      </c>
      <c r="S11" s="136">
        <f t="shared" si="6"/>
        <v>-2.16</v>
      </c>
      <c r="T11" s="138">
        <f t="shared" si="7"/>
        <v>-9.4405594405594415E-2</v>
      </c>
      <c r="U11" s="139">
        <f t="shared" si="8"/>
        <v>0</v>
      </c>
      <c r="V11" s="21">
        <f t="shared" si="9"/>
        <v>0</v>
      </c>
    </row>
    <row r="12" spans="3:22" ht="16.350000000000001" x14ac:dyDescent="0.65">
      <c r="C12" s="135" t="s">
        <v>33</v>
      </c>
      <c r="D12" s="135" t="s">
        <v>175</v>
      </c>
      <c r="E12" s="135"/>
      <c r="F12" s="23">
        <v>16.21</v>
      </c>
      <c r="G12" s="23">
        <v>16.21</v>
      </c>
      <c r="H12" s="23">
        <v>16.05</v>
      </c>
      <c r="I12" s="23">
        <v>17.37</v>
      </c>
      <c r="J12" s="140">
        <v>12.54</v>
      </c>
      <c r="K12" s="140">
        <v>12.54</v>
      </c>
      <c r="L12" s="136"/>
      <c r="M12" s="136">
        <f t="shared" si="3"/>
        <v>0</v>
      </c>
      <c r="N12" s="17">
        <f t="shared" si="4"/>
        <v>0</v>
      </c>
      <c r="O12" s="136">
        <f t="shared" si="0"/>
        <v>-0.16000000000000014</v>
      </c>
      <c r="P12" s="128">
        <f t="shared" si="1"/>
        <v>-9.8704503392967394E-3</v>
      </c>
      <c r="Q12" s="136">
        <f t="shared" si="2"/>
        <v>1.3200000000000003</v>
      </c>
      <c r="R12" s="141">
        <f t="shared" si="5"/>
        <v>8.2242990654205622E-2</v>
      </c>
      <c r="S12" s="136">
        <f t="shared" si="6"/>
        <v>-4.8300000000000018</v>
      </c>
      <c r="T12" s="138">
        <f t="shared" si="7"/>
        <v>-0.2780656303972367</v>
      </c>
      <c r="U12" s="139">
        <f t="shared" si="8"/>
        <v>0</v>
      </c>
      <c r="V12" s="21">
        <f t="shared" si="9"/>
        <v>0</v>
      </c>
    </row>
    <row r="13" spans="3:22" ht="16.350000000000001" x14ac:dyDescent="0.65">
      <c r="C13" s="135" t="s">
        <v>33</v>
      </c>
      <c r="D13" s="135" t="s">
        <v>173</v>
      </c>
      <c r="E13" s="135"/>
      <c r="F13" s="23">
        <v>17.190000000000001</v>
      </c>
      <c r="G13" s="23">
        <v>17.190000000000001</v>
      </c>
      <c r="H13" s="23">
        <v>17.02</v>
      </c>
      <c r="I13" s="23">
        <v>17.37</v>
      </c>
      <c r="J13" s="140">
        <v>12.54</v>
      </c>
      <c r="K13" s="140">
        <v>12.54</v>
      </c>
      <c r="L13" s="136"/>
      <c r="M13" s="136">
        <f t="shared" si="3"/>
        <v>0</v>
      </c>
      <c r="N13" s="17">
        <f t="shared" si="4"/>
        <v>0</v>
      </c>
      <c r="O13" s="136">
        <f t="shared" si="0"/>
        <v>-0.17000000000000171</v>
      </c>
      <c r="P13" s="128">
        <f t="shared" si="1"/>
        <v>-9.8894706224550138E-3</v>
      </c>
      <c r="Q13" s="136">
        <f t="shared" si="2"/>
        <v>0.35000000000000142</v>
      </c>
      <c r="R13" s="141">
        <f t="shared" si="5"/>
        <v>2.0564042303172821E-2</v>
      </c>
      <c r="S13" s="136">
        <f t="shared" si="6"/>
        <v>-4.8300000000000018</v>
      </c>
      <c r="T13" s="138">
        <f t="shared" si="7"/>
        <v>-0.2780656303972367</v>
      </c>
      <c r="U13" s="139">
        <f t="shared" si="8"/>
        <v>0</v>
      </c>
      <c r="V13" s="21">
        <f t="shared" si="9"/>
        <v>0</v>
      </c>
    </row>
    <row r="14" spans="3:22" ht="16.350000000000001" x14ac:dyDescent="0.65">
      <c r="C14" s="135" t="s">
        <v>36</v>
      </c>
      <c r="D14" s="135" t="s">
        <v>177</v>
      </c>
      <c r="E14" s="135"/>
      <c r="F14" s="23">
        <v>17.440000000000001</v>
      </c>
      <c r="G14" s="23">
        <v>17.440000000000001</v>
      </c>
      <c r="H14" s="23">
        <v>17.27</v>
      </c>
      <c r="I14" s="23">
        <v>14.73</v>
      </c>
      <c r="J14" s="140">
        <v>13.54</v>
      </c>
      <c r="K14" s="140">
        <v>13.54</v>
      </c>
      <c r="L14" s="136"/>
      <c r="M14" s="136">
        <f t="shared" si="3"/>
        <v>0</v>
      </c>
      <c r="N14" s="17">
        <f t="shared" si="4"/>
        <v>0</v>
      </c>
      <c r="O14" s="136">
        <f t="shared" si="0"/>
        <v>-0.17000000000000171</v>
      </c>
      <c r="P14" s="128">
        <f t="shared" si="1"/>
        <v>-9.7477064220184463E-3</v>
      </c>
      <c r="Q14" s="136">
        <f t="shared" si="2"/>
        <v>-2.5399999999999991</v>
      </c>
      <c r="R14" s="141">
        <f t="shared" si="5"/>
        <v>-0.14707585408222346</v>
      </c>
      <c r="S14" s="136">
        <f t="shared" si="6"/>
        <v>-1.1900000000000013</v>
      </c>
      <c r="T14" s="138">
        <f t="shared" si="7"/>
        <v>-8.0787508486082904E-2</v>
      </c>
      <c r="U14" s="139">
        <f t="shared" si="8"/>
        <v>0</v>
      </c>
      <c r="V14" s="21">
        <f t="shared" si="9"/>
        <v>0</v>
      </c>
    </row>
    <row r="15" spans="3:22" ht="16.350000000000001" x14ac:dyDescent="0.65">
      <c r="C15" s="135" t="s">
        <v>36</v>
      </c>
      <c r="D15" s="135" t="s">
        <v>178</v>
      </c>
      <c r="E15" s="135"/>
      <c r="F15" s="23">
        <v>13.35</v>
      </c>
      <c r="G15" s="23">
        <v>13.35</v>
      </c>
      <c r="H15" s="23">
        <v>13.22</v>
      </c>
      <c r="I15" s="23">
        <v>10.55</v>
      </c>
      <c r="J15" s="140">
        <v>9.4600000000000009</v>
      </c>
      <c r="K15" s="140">
        <v>9.4600000000000009</v>
      </c>
      <c r="L15" s="136"/>
      <c r="M15" s="136">
        <f t="shared" si="3"/>
        <v>0</v>
      </c>
      <c r="N15" s="17">
        <f t="shared" si="4"/>
        <v>0</v>
      </c>
      <c r="O15" s="136">
        <f t="shared" si="0"/>
        <v>-0.12999999999999901</v>
      </c>
      <c r="P15" s="128">
        <f t="shared" si="1"/>
        <v>-9.7378277153557305E-3</v>
      </c>
      <c r="Q15" s="136">
        <f t="shared" si="2"/>
        <v>-2.67</v>
      </c>
      <c r="R15" s="141">
        <f t="shared" si="5"/>
        <v>-0.20196671709531011</v>
      </c>
      <c r="S15" s="136">
        <f t="shared" si="6"/>
        <v>-1.0899999999999999</v>
      </c>
      <c r="T15" s="138">
        <f t="shared" si="7"/>
        <v>-0.10331753554502368</v>
      </c>
      <c r="U15" s="139">
        <f t="shared" si="8"/>
        <v>0</v>
      </c>
      <c r="V15" s="21">
        <f t="shared" si="9"/>
        <v>0</v>
      </c>
    </row>
    <row r="16" spans="3:22" ht="16.350000000000001" x14ac:dyDescent="0.65">
      <c r="C16" s="135" t="s">
        <v>36</v>
      </c>
      <c r="D16" s="135" t="s">
        <v>179</v>
      </c>
      <c r="E16" s="135"/>
      <c r="F16" s="23">
        <v>13.35</v>
      </c>
      <c r="G16" s="23">
        <v>13.35</v>
      </c>
      <c r="H16" s="23">
        <v>13.22</v>
      </c>
      <c r="I16" s="23">
        <v>10.55</v>
      </c>
      <c r="J16" s="140">
        <v>9.4600000000000009</v>
      </c>
      <c r="K16" s="140">
        <v>9.4600000000000009</v>
      </c>
      <c r="L16" s="136"/>
      <c r="M16" s="136">
        <f t="shared" si="3"/>
        <v>0</v>
      </c>
      <c r="N16" s="17">
        <f t="shared" si="4"/>
        <v>0</v>
      </c>
      <c r="O16" s="136">
        <f t="shared" si="0"/>
        <v>-0.12999999999999901</v>
      </c>
      <c r="P16" s="128">
        <f t="shared" si="1"/>
        <v>-9.7378277153557305E-3</v>
      </c>
      <c r="Q16" s="136">
        <f t="shared" si="2"/>
        <v>-2.67</v>
      </c>
      <c r="R16" s="141">
        <f t="shared" si="5"/>
        <v>-0.20196671709531011</v>
      </c>
      <c r="S16" s="136">
        <f t="shared" si="6"/>
        <v>-1.0899999999999999</v>
      </c>
      <c r="T16" s="138">
        <f t="shared" si="7"/>
        <v>-0.10331753554502368</v>
      </c>
      <c r="U16" s="139">
        <f t="shared" si="8"/>
        <v>0</v>
      </c>
      <c r="V16" s="21">
        <f t="shared" si="9"/>
        <v>0</v>
      </c>
    </row>
    <row r="17" spans="3:22" ht="16.350000000000001" x14ac:dyDescent="0.65">
      <c r="C17" s="135" t="s">
        <v>40</v>
      </c>
      <c r="D17" s="135" t="s">
        <v>181</v>
      </c>
      <c r="E17" s="135"/>
      <c r="F17" s="23">
        <v>175.91</v>
      </c>
      <c r="G17" s="23">
        <v>175.91</v>
      </c>
      <c r="H17" s="23">
        <v>175.91</v>
      </c>
      <c r="I17" s="23">
        <v>198.64</v>
      </c>
      <c r="J17" s="140">
        <v>189.08</v>
      </c>
      <c r="K17" s="140">
        <v>189.08</v>
      </c>
      <c r="L17" s="136"/>
      <c r="M17" s="136">
        <f>F17-G17</f>
        <v>0</v>
      </c>
      <c r="N17" s="17">
        <f>M17/F17</f>
        <v>0</v>
      </c>
      <c r="O17" s="136">
        <f>+H17-G17</f>
        <v>0</v>
      </c>
      <c r="P17" s="128">
        <f>O17/G17</f>
        <v>0</v>
      </c>
      <c r="Q17" s="136">
        <f>+I17-H17</f>
        <v>22.72999999999999</v>
      </c>
      <c r="R17" s="141">
        <f t="shared" si="5"/>
        <v>0.12921380251264847</v>
      </c>
      <c r="S17" s="136">
        <f t="shared" si="6"/>
        <v>-9.5599999999999739</v>
      </c>
      <c r="T17" s="138">
        <f t="shared" si="7"/>
        <v>-4.8127265404752186E-2</v>
      </c>
      <c r="U17" s="139">
        <f t="shared" si="8"/>
        <v>0</v>
      </c>
      <c r="V17" s="21">
        <f t="shared" si="9"/>
        <v>0</v>
      </c>
    </row>
    <row r="18" spans="3:22" ht="16.350000000000001" x14ac:dyDescent="0.65">
      <c r="C18" s="135" t="s">
        <v>42</v>
      </c>
      <c r="D18" s="135" t="s">
        <v>183</v>
      </c>
      <c r="E18" s="135"/>
      <c r="F18" s="23">
        <v>115.74</v>
      </c>
      <c r="G18" s="23">
        <v>115.74</v>
      </c>
      <c r="H18" s="23">
        <v>114.58</v>
      </c>
      <c r="I18" s="23">
        <v>121.49</v>
      </c>
      <c r="J18" s="140">
        <v>115.17</v>
      </c>
      <c r="K18" s="140">
        <v>115.17</v>
      </c>
      <c r="L18" s="136"/>
      <c r="M18" s="136">
        <f>F18-G18</f>
        <v>0</v>
      </c>
      <c r="N18" s="17">
        <f>M18/F18</f>
        <v>0</v>
      </c>
      <c r="O18" s="136">
        <f>+H18-G18</f>
        <v>-1.1599999999999966</v>
      </c>
      <c r="P18" s="128">
        <f>O18/G18</f>
        <v>-1.002246414377049E-2</v>
      </c>
      <c r="Q18" s="136">
        <f>+I18-H18</f>
        <v>6.9099999999999966</v>
      </c>
      <c r="R18" s="141">
        <f t="shared" si="5"/>
        <v>6.0307208936987232E-2</v>
      </c>
      <c r="S18" s="136">
        <f t="shared" si="6"/>
        <v>-6.3199999999999932</v>
      </c>
      <c r="T18" s="138">
        <f t="shared" si="7"/>
        <v>-5.202074244793805E-2</v>
      </c>
      <c r="U18" s="139">
        <f t="shared" si="8"/>
        <v>0</v>
      </c>
      <c r="V18" s="21">
        <f t="shared" si="9"/>
        <v>0</v>
      </c>
    </row>
    <row r="19" spans="3:22" ht="16.350000000000001" x14ac:dyDescent="0.65">
      <c r="C19" s="135" t="s">
        <v>42</v>
      </c>
      <c r="D19" s="135" t="s">
        <v>184</v>
      </c>
      <c r="E19" s="135"/>
      <c r="F19" s="23">
        <v>160.74</v>
      </c>
      <c r="G19" s="23">
        <v>160.74</v>
      </c>
      <c r="H19" s="23">
        <v>159.13</v>
      </c>
      <c r="I19" s="23">
        <v>151.07</v>
      </c>
      <c r="J19" s="140">
        <v>120.84</v>
      </c>
      <c r="K19" s="140">
        <v>120.84</v>
      </c>
      <c r="L19" s="136"/>
      <c r="M19" s="136">
        <f>F19-G19</f>
        <v>0</v>
      </c>
      <c r="N19" s="17">
        <f>M19/F19</f>
        <v>0</v>
      </c>
      <c r="O19" s="136">
        <f>+H19-G19</f>
        <v>-1.6100000000000136</v>
      </c>
      <c r="P19" s="128">
        <f>O19/G19</f>
        <v>-1.0016175189747503E-2</v>
      </c>
      <c r="Q19" s="136">
        <f>+I19-H19</f>
        <v>-8.0600000000000023</v>
      </c>
      <c r="R19" s="141">
        <f t="shared" si="5"/>
        <v>-5.0650411613146498E-2</v>
      </c>
      <c r="S19" s="136">
        <f>+J19-I19</f>
        <v>-30.22999999999999</v>
      </c>
      <c r="T19" s="138">
        <f t="shared" si="7"/>
        <v>-0.20010591116700863</v>
      </c>
      <c r="U19" s="139">
        <f t="shared" si="8"/>
        <v>0</v>
      </c>
      <c r="V19" s="21">
        <f t="shared" si="9"/>
        <v>0</v>
      </c>
    </row>
    <row r="20" spans="3:22" ht="16.350000000000001" x14ac:dyDescent="0.65">
      <c r="C20" s="135" t="s">
        <v>45</v>
      </c>
      <c r="D20" s="135" t="s">
        <v>186</v>
      </c>
      <c r="E20" s="135"/>
      <c r="F20" s="23">
        <v>119.09</v>
      </c>
      <c r="G20" s="23">
        <v>119.09</v>
      </c>
      <c r="H20" s="23">
        <v>115.52</v>
      </c>
      <c r="I20" s="23">
        <v>105.76</v>
      </c>
      <c r="J20" s="140">
        <v>96.15</v>
      </c>
      <c r="K20" s="140">
        <v>96.15</v>
      </c>
      <c r="L20" s="136"/>
      <c r="M20" s="136">
        <f>F20-G20</f>
        <v>0</v>
      </c>
      <c r="N20" s="17">
        <f>M20/F20</f>
        <v>0</v>
      </c>
      <c r="O20" s="136">
        <f>+H20-G20</f>
        <v>-3.5700000000000074</v>
      </c>
      <c r="P20" s="128">
        <f>O20/G20</f>
        <v>-2.9977328071206712E-2</v>
      </c>
      <c r="Q20" s="136">
        <f>+I20-H20</f>
        <v>-9.7599999999999909</v>
      </c>
      <c r="R20" s="141">
        <f t="shared" si="5"/>
        <v>-8.448753462603871E-2</v>
      </c>
      <c r="S20" s="136">
        <f t="shared" si="6"/>
        <v>-9.61</v>
      </c>
      <c r="T20" s="138">
        <f t="shared" si="7"/>
        <v>-9.0866111951588488E-2</v>
      </c>
      <c r="U20" s="139">
        <f t="shared" si="8"/>
        <v>0</v>
      </c>
      <c r="V20" s="21">
        <f t="shared" si="9"/>
        <v>0</v>
      </c>
    </row>
    <row r="21" spans="3:22" ht="16.350000000000001" x14ac:dyDescent="0.65">
      <c r="C21" s="135" t="s">
        <v>45</v>
      </c>
      <c r="D21" s="135" t="s">
        <v>187</v>
      </c>
      <c r="E21" s="135"/>
      <c r="F21" s="23">
        <v>119.09</v>
      </c>
      <c r="G21" s="23">
        <v>119.09</v>
      </c>
      <c r="H21" s="23">
        <v>115.52</v>
      </c>
      <c r="I21" s="23">
        <v>105.76</v>
      </c>
      <c r="J21" s="140">
        <v>96.15</v>
      </c>
      <c r="K21" s="140">
        <v>96.15</v>
      </c>
      <c r="L21" s="136"/>
      <c r="M21" s="136">
        <f>F21-G21</f>
        <v>0</v>
      </c>
      <c r="N21" s="17">
        <f>M21/F21</f>
        <v>0</v>
      </c>
      <c r="O21" s="136">
        <f>+H21-G21</f>
        <v>-3.5700000000000074</v>
      </c>
      <c r="P21" s="128">
        <f>O21/G21</f>
        <v>-2.9977328071206712E-2</v>
      </c>
      <c r="Q21" s="136">
        <f>+I21-H21</f>
        <v>-9.7599999999999909</v>
      </c>
      <c r="R21" s="141">
        <f t="shared" si="5"/>
        <v>-8.448753462603871E-2</v>
      </c>
      <c r="S21" s="136">
        <f t="shared" si="6"/>
        <v>-9.61</v>
      </c>
      <c r="T21" s="138">
        <f t="shared" si="7"/>
        <v>-9.0866111951588488E-2</v>
      </c>
      <c r="U21" s="139">
        <f t="shared" si="8"/>
        <v>0</v>
      </c>
      <c r="V21" s="21">
        <f t="shared" si="9"/>
        <v>0</v>
      </c>
    </row>
    <row r="22" spans="3:22" ht="16.350000000000001" x14ac:dyDescent="0.65">
      <c r="C22" s="135" t="s">
        <v>48</v>
      </c>
      <c r="D22" s="135" t="s">
        <v>189</v>
      </c>
      <c r="E22" s="135"/>
      <c r="F22" s="23">
        <v>28.1</v>
      </c>
      <c r="G22" s="23">
        <v>28.1</v>
      </c>
      <c r="H22" s="23">
        <v>27.82</v>
      </c>
      <c r="I22" s="23">
        <v>23.66</v>
      </c>
      <c r="J22" s="140">
        <v>21.77</v>
      </c>
      <c r="K22" s="140">
        <v>21.77</v>
      </c>
      <c r="L22" s="136"/>
      <c r="M22" s="136">
        <f t="shared" ref="M22:M32" si="10">F22-G22</f>
        <v>0</v>
      </c>
      <c r="N22" s="17">
        <f t="shared" ref="N22:N32" si="11">M22/F22</f>
        <v>0</v>
      </c>
      <c r="O22" s="136">
        <f t="shared" ref="O22:O32" si="12">+H22-G22</f>
        <v>-0.28000000000000114</v>
      </c>
      <c r="P22" s="128">
        <f t="shared" ref="P22:P32" si="13">O22/G22</f>
        <v>-9.9644128113879401E-3</v>
      </c>
      <c r="Q22" s="136">
        <f t="shared" ref="Q22:Q32" si="14">+I22-H22</f>
        <v>-4.16</v>
      </c>
      <c r="R22" s="141">
        <f t="shared" si="5"/>
        <v>-0.14953271028037385</v>
      </c>
      <c r="S22" s="136">
        <f t="shared" si="6"/>
        <v>-1.8900000000000006</v>
      </c>
      <c r="T22" s="138">
        <f t="shared" si="7"/>
        <v>-7.9881656804733747E-2</v>
      </c>
      <c r="U22" s="139">
        <f t="shared" si="8"/>
        <v>0</v>
      </c>
      <c r="V22" s="21">
        <f t="shared" si="9"/>
        <v>0</v>
      </c>
    </row>
    <row r="23" spans="3:22" ht="16.350000000000001" x14ac:dyDescent="0.65">
      <c r="C23" s="135" t="s">
        <v>50</v>
      </c>
      <c r="D23" s="135" t="s">
        <v>191</v>
      </c>
      <c r="E23" s="135"/>
      <c r="F23" s="23">
        <v>159.66</v>
      </c>
      <c r="G23" s="23">
        <v>159.66</v>
      </c>
      <c r="H23" s="23">
        <v>158.06</v>
      </c>
      <c r="I23" s="23">
        <v>146.52000000000001</v>
      </c>
      <c r="J23" s="140">
        <v>138.66999999999999</v>
      </c>
      <c r="K23" s="140">
        <v>138.66999999999999</v>
      </c>
      <c r="L23" s="136"/>
      <c r="M23" s="136">
        <f t="shared" si="10"/>
        <v>0</v>
      </c>
      <c r="N23" s="17">
        <f t="shared" si="11"/>
        <v>0</v>
      </c>
      <c r="O23" s="136">
        <f t="shared" si="12"/>
        <v>-1.5999999999999943</v>
      </c>
      <c r="P23" s="128">
        <f t="shared" si="13"/>
        <v>-1.002129525241134E-2</v>
      </c>
      <c r="Q23" s="136">
        <f t="shared" si="14"/>
        <v>-11.539999999999992</v>
      </c>
      <c r="R23" s="141">
        <f t="shared" si="5"/>
        <v>-7.3010249272428135E-2</v>
      </c>
      <c r="S23" s="136">
        <f t="shared" si="6"/>
        <v>-7.8500000000000227</v>
      </c>
      <c r="T23" s="138">
        <f t="shared" si="7"/>
        <v>-5.3576303576303726E-2</v>
      </c>
      <c r="U23" s="139">
        <f t="shared" si="8"/>
        <v>0</v>
      </c>
      <c r="V23" s="21">
        <f t="shared" si="9"/>
        <v>0</v>
      </c>
    </row>
    <row r="24" spans="3:22" ht="16.350000000000001" x14ac:dyDescent="0.65">
      <c r="C24" s="135" t="s">
        <v>52</v>
      </c>
      <c r="D24" s="135" t="s">
        <v>193</v>
      </c>
      <c r="E24" s="135"/>
      <c r="F24" s="23">
        <v>159.57</v>
      </c>
      <c r="G24" s="23">
        <v>159.57</v>
      </c>
      <c r="H24" s="23">
        <v>157.97</v>
      </c>
      <c r="I24" s="23">
        <v>152.78</v>
      </c>
      <c r="J24" s="140">
        <v>144.84</v>
      </c>
      <c r="K24" s="140">
        <v>144.84</v>
      </c>
      <c r="L24" s="136"/>
      <c r="M24" s="136">
        <f t="shared" si="10"/>
        <v>0</v>
      </c>
      <c r="N24" s="17">
        <f t="shared" si="11"/>
        <v>0</v>
      </c>
      <c r="O24" s="136">
        <f t="shared" si="12"/>
        <v>-1.5999999999999943</v>
      </c>
      <c r="P24" s="128">
        <f t="shared" si="13"/>
        <v>-1.0026947421194424E-2</v>
      </c>
      <c r="Q24" s="136">
        <f t="shared" si="14"/>
        <v>-5.1899999999999977</v>
      </c>
      <c r="R24" s="141">
        <f t="shared" si="5"/>
        <v>-3.2854339431537621E-2</v>
      </c>
      <c r="S24" s="136">
        <f t="shared" si="6"/>
        <v>-7.9399999999999977</v>
      </c>
      <c r="T24" s="138">
        <f t="shared" si="7"/>
        <v>-5.1970153161408544E-2</v>
      </c>
      <c r="U24" s="139">
        <f t="shared" si="8"/>
        <v>0</v>
      </c>
      <c r="V24" s="21">
        <f t="shared" si="9"/>
        <v>0</v>
      </c>
    </row>
    <row r="25" spans="3:22" ht="16.350000000000001" x14ac:dyDescent="0.65">
      <c r="C25" s="135" t="s">
        <v>54</v>
      </c>
      <c r="D25" s="135" t="s">
        <v>195</v>
      </c>
      <c r="E25" s="135"/>
      <c r="F25" s="23">
        <v>64.84</v>
      </c>
      <c r="G25" s="23">
        <v>64.84</v>
      </c>
      <c r="H25" s="23">
        <v>64.19</v>
      </c>
      <c r="I25" s="23">
        <v>62.78</v>
      </c>
      <c r="J25" s="140">
        <v>59.78</v>
      </c>
      <c r="K25" s="140">
        <v>59.78</v>
      </c>
      <c r="L25" s="136"/>
      <c r="M25" s="136">
        <f t="shared" si="10"/>
        <v>0</v>
      </c>
      <c r="N25" s="17">
        <f t="shared" si="11"/>
        <v>0</v>
      </c>
      <c r="O25" s="136">
        <f t="shared" si="12"/>
        <v>-0.65000000000000568</v>
      </c>
      <c r="P25" s="128">
        <f t="shared" si="13"/>
        <v>-1.002467612584833E-2</v>
      </c>
      <c r="Q25" s="136">
        <f t="shared" si="14"/>
        <v>-1.4099999999999966</v>
      </c>
      <c r="R25" s="141">
        <f t="shared" si="5"/>
        <v>-2.1966038323726386E-2</v>
      </c>
      <c r="S25" s="136">
        <f t="shared" si="6"/>
        <v>-3</v>
      </c>
      <c r="T25" s="138">
        <f t="shared" si="7"/>
        <v>-4.7785919082510356E-2</v>
      </c>
      <c r="U25" s="139">
        <f t="shared" si="8"/>
        <v>0</v>
      </c>
      <c r="V25" s="21">
        <f t="shared" si="9"/>
        <v>0</v>
      </c>
    </row>
    <row r="26" spans="3:22" ht="16.350000000000001" x14ac:dyDescent="0.65">
      <c r="C26" s="135" t="s">
        <v>56</v>
      </c>
      <c r="D26" s="135" t="s">
        <v>197</v>
      </c>
      <c r="E26" s="135"/>
      <c r="F26" s="23">
        <v>78.17</v>
      </c>
      <c r="G26" s="23">
        <v>78.17</v>
      </c>
      <c r="H26" s="23">
        <v>77.39</v>
      </c>
      <c r="I26" s="23">
        <v>78.599999999999994</v>
      </c>
      <c r="J26" s="140">
        <v>72.040000000000006</v>
      </c>
      <c r="K26" s="140">
        <v>72.040000000000006</v>
      </c>
      <c r="L26" s="136"/>
      <c r="M26" s="136">
        <f t="shared" si="10"/>
        <v>0</v>
      </c>
      <c r="N26" s="17">
        <f t="shared" si="11"/>
        <v>0</v>
      </c>
      <c r="O26" s="136">
        <f t="shared" si="12"/>
        <v>-0.78000000000000114</v>
      </c>
      <c r="P26" s="128">
        <f t="shared" si="13"/>
        <v>-9.9782525265447244E-3</v>
      </c>
      <c r="Q26" s="136">
        <f t="shared" si="14"/>
        <v>1.2099999999999937</v>
      </c>
      <c r="R26" s="141">
        <f t="shared" si="5"/>
        <v>1.5635094973510708E-2</v>
      </c>
      <c r="S26" s="136">
        <f t="shared" si="6"/>
        <v>-6.5599999999999881</v>
      </c>
      <c r="T26" s="138">
        <f t="shared" si="7"/>
        <v>-8.3460559796437517E-2</v>
      </c>
      <c r="U26" s="139">
        <f t="shared" si="8"/>
        <v>0</v>
      </c>
      <c r="V26" s="21">
        <f t="shared" si="9"/>
        <v>0</v>
      </c>
    </row>
    <row r="27" spans="3:22" ht="16.350000000000001" x14ac:dyDescent="0.65">
      <c r="C27" s="135" t="s">
        <v>56</v>
      </c>
      <c r="D27" s="135" t="s">
        <v>197</v>
      </c>
      <c r="E27" s="135"/>
      <c r="F27" s="23">
        <v>78.17</v>
      </c>
      <c r="G27" s="23">
        <v>78.17</v>
      </c>
      <c r="H27" s="23">
        <v>77.39</v>
      </c>
      <c r="I27" s="23">
        <v>78.599999999999994</v>
      </c>
      <c r="J27" s="140">
        <v>72.040000000000006</v>
      </c>
      <c r="K27" s="140">
        <v>72.040000000000006</v>
      </c>
      <c r="L27" s="136"/>
      <c r="M27" s="136">
        <f t="shared" si="10"/>
        <v>0</v>
      </c>
      <c r="N27" s="17">
        <f t="shared" si="11"/>
        <v>0</v>
      </c>
      <c r="O27" s="136">
        <f t="shared" si="12"/>
        <v>-0.78000000000000114</v>
      </c>
      <c r="P27" s="128">
        <f t="shared" si="13"/>
        <v>-9.9782525265447244E-3</v>
      </c>
      <c r="Q27" s="136">
        <f t="shared" si="14"/>
        <v>1.2099999999999937</v>
      </c>
      <c r="R27" s="141">
        <f t="shared" si="5"/>
        <v>1.5635094973510708E-2</v>
      </c>
      <c r="S27" s="136">
        <f t="shared" si="6"/>
        <v>-6.5599999999999881</v>
      </c>
      <c r="T27" s="138">
        <f t="shared" si="7"/>
        <v>-8.3460559796437517E-2</v>
      </c>
      <c r="U27" s="139">
        <f t="shared" si="8"/>
        <v>0</v>
      </c>
      <c r="V27" s="21">
        <f t="shared" si="9"/>
        <v>0</v>
      </c>
    </row>
    <row r="28" spans="3:22" ht="16.350000000000001" x14ac:dyDescent="0.65">
      <c r="C28" s="135" t="s">
        <v>59</v>
      </c>
      <c r="D28" s="135" t="s">
        <v>202</v>
      </c>
      <c r="E28" s="135"/>
      <c r="F28" s="23">
        <v>25.6</v>
      </c>
      <c r="G28" s="23">
        <v>25.6</v>
      </c>
      <c r="H28" s="23">
        <v>25.34</v>
      </c>
      <c r="I28" s="23">
        <v>22.98</v>
      </c>
      <c r="J28" s="140">
        <v>16.420000000000002</v>
      </c>
      <c r="K28" s="140">
        <v>16.420000000000002</v>
      </c>
      <c r="L28" s="136"/>
      <c r="M28" s="136">
        <f t="shared" si="10"/>
        <v>0</v>
      </c>
      <c r="N28" s="17">
        <f t="shared" si="11"/>
        <v>0</v>
      </c>
      <c r="O28" s="136">
        <f t="shared" si="12"/>
        <v>-0.26000000000000156</v>
      </c>
      <c r="P28" s="128">
        <f t="shared" si="13"/>
        <v>-1.0156250000000061E-2</v>
      </c>
      <c r="Q28" s="136">
        <f t="shared" si="14"/>
        <v>-2.3599999999999994</v>
      </c>
      <c r="R28" s="141">
        <f t="shared" si="5"/>
        <v>-9.3133385951065489E-2</v>
      </c>
      <c r="S28" s="136">
        <f t="shared" si="6"/>
        <v>-6.5599999999999987</v>
      </c>
      <c r="T28" s="138">
        <f t="shared" si="7"/>
        <v>-0.28546562228024364</v>
      </c>
      <c r="U28" s="139">
        <f t="shared" si="8"/>
        <v>0</v>
      </c>
      <c r="V28" s="21">
        <f t="shared" si="9"/>
        <v>0</v>
      </c>
    </row>
    <row r="29" spans="3:22" ht="16.350000000000001" x14ac:dyDescent="0.65">
      <c r="C29" s="135" t="s">
        <v>59</v>
      </c>
      <c r="D29" s="135" t="s">
        <v>204</v>
      </c>
      <c r="E29" s="135"/>
      <c r="F29" s="23">
        <v>25.6</v>
      </c>
      <c r="G29" s="23">
        <v>25.6</v>
      </c>
      <c r="H29" s="23">
        <v>25.34</v>
      </c>
      <c r="I29" s="23">
        <v>22.98</v>
      </c>
      <c r="J29" s="140">
        <v>16.420000000000002</v>
      </c>
      <c r="K29" s="140">
        <v>16.420000000000002</v>
      </c>
      <c r="L29" s="136"/>
      <c r="M29" s="136">
        <f t="shared" si="10"/>
        <v>0</v>
      </c>
      <c r="N29" s="17">
        <f t="shared" si="11"/>
        <v>0</v>
      </c>
      <c r="O29" s="136">
        <f t="shared" si="12"/>
        <v>-0.26000000000000156</v>
      </c>
      <c r="P29" s="128">
        <f t="shared" si="13"/>
        <v>-1.0156250000000061E-2</v>
      </c>
      <c r="Q29" s="136">
        <f t="shared" si="14"/>
        <v>-2.3599999999999994</v>
      </c>
      <c r="R29" s="141">
        <f t="shared" si="5"/>
        <v>-9.3133385951065489E-2</v>
      </c>
      <c r="S29" s="136">
        <f t="shared" si="6"/>
        <v>-6.5599999999999987</v>
      </c>
      <c r="T29" s="138">
        <f t="shared" si="7"/>
        <v>-0.28546562228024364</v>
      </c>
      <c r="U29" s="139">
        <f t="shared" si="8"/>
        <v>0</v>
      </c>
      <c r="V29" s="21">
        <f t="shared" si="9"/>
        <v>0</v>
      </c>
    </row>
    <row r="30" spans="3:22" ht="16.350000000000001" x14ac:dyDescent="0.65">
      <c r="C30" s="135" t="s">
        <v>62</v>
      </c>
      <c r="D30" s="135" t="s">
        <v>206</v>
      </c>
      <c r="E30" s="135"/>
      <c r="F30" s="23">
        <v>43.41</v>
      </c>
      <c r="G30" s="23">
        <v>43.41</v>
      </c>
      <c r="H30" s="23">
        <v>42.98</v>
      </c>
      <c r="I30" s="23">
        <v>35.950000000000003</v>
      </c>
      <c r="J30" s="140">
        <v>32.729999999999997</v>
      </c>
      <c r="K30" s="140">
        <v>32.729999999999997</v>
      </c>
      <c r="L30" s="136"/>
      <c r="M30" s="136">
        <f t="shared" si="10"/>
        <v>0</v>
      </c>
      <c r="N30" s="17">
        <f t="shared" si="11"/>
        <v>0</v>
      </c>
      <c r="O30" s="136">
        <f t="shared" si="12"/>
        <v>-0.42999999999999972</v>
      </c>
      <c r="P30" s="128">
        <f t="shared" si="13"/>
        <v>-9.90555171619442E-3</v>
      </c>
      <c r="Q30" s="136">
        <f t="shared" si="14"/>
        <v>-7.029999999999994</v>
      </c>
      <c r="R30" s="141">
        <f t="shared" si="5"/>
        <v>-0.1635644485807351</v>
      </c>
      <c r="S30" s="136">
        <f t="shared" si="6"/>
        <v>-3.220000000000006</v>
      </c>
      <c r="T30" s="138">
        <f t="shared" si="7"/>
        <v>-8.9568845618915316E-2</v>
      </c>
      <c r="U30" s="139">
        <f t="shared" si="8"/>
        <v>0</v>
      </c>
      <c r="V30" s="21">
        <f t="shared" si="9"/>
        <v>0</v>
      </c>
    </row>
    <row r="31" spans="3:22" ht="16.350000000000001" x14ac:dyDescent="0.65">
      <c r="C31" s="135" t="s">
        <v>62</v>
      </c>
      <c r="D31" s="135" t="s">
        <v>207</v>
      </c>
      <c r="E31" s="135"/>
      <c r="F31" s="23">
        <v>43.41</v>
      </c>
      <c r="G31" s="23">
        <v>43.41</v>
      </c>
      <c r="H31" s="23">
        <v>42.98</v>
      </c>
      <c r="I31" s="23">
        <v>35.950000000000003</v>
      </c>
      <c r="J31" s="140">
        <v>32.729999999999997</v>
      </c>
      <c r="K31" s="140">
        <v>32.729999999999997</v>
      </c>
      <c r="L31" s="136"/>
      <c r="M31" s="136">
        <f t="shared" si="10"/>
        <v>0</v>
      </c>
      <c r="N31" s="17">
        <f t="shared" si="11"/>
        <v>0</v>
      </c>
      <c r="O31" s="136">
        <f t="shared" si="12"/>
        <v>-0.42999999999999972</v>
      </c>
      <c r="P31" s="128">
        <f t="shared" si="13"/>
        <v>-9.90555171619442E-3</v>
      </c>
      <c r="Q31" s="136">
        <f t="shared" si="14"/>
        <v>-7.029999999999994</v>
      </c>
      <c r="R31" s="141">
        <f t="shared" si="5"/>
        <v>-0.1635644485807351</v>
      </c>
      <c r="S31" s="136">
        <f t="shared" si="6"/>
        <v>-3.220000000000006</v>
      </c>
      <c r="T31" s="138">
        <f t="shared" si="7"/>
        <v>-8.9568845618915316E-2</v>
      </c>
      <c r="U31" s="139">
        <f t="shared" si="8"/>
        <v>0</v>
      </c>
      <c r="V31" s="21">
        <f t="shared" si="9"/>
        <v>0</v>
      </c>
    </row>
    <row r="32" spans="3:22" ht="16.350000000000001" x14ac:dyDescent="0.65">
      <c r="C32" s="135" t="s">
        <v>65</v>
      </c>
      <c r="D32" s="135" t="s">
        <v>209</v>
      </c>
      <c r="E32" s="135"/>
      <c r="F32" s="23">
        <v>107.66</v>
      </c>
      <c r="G32" s="23">
        <v>107.66</v>
      </c>
      <c r="H32" s="23">
        <v>106.58</v>
      </c>
      <c r="I32" s="23">
        <v>116.07</v>
      </c>
      <c r="J32" s="140">
        <v>110.28</v>
      </c>
      <c r="K32" s="140">
        <v>110.28</v>
      </c>
      <c r="L32" s="136"/>
      <c r="M32" s="136">
        <f t="shared" si="10"/>
        <v>0</v>
      </c>
      <c r="N32" s="17">
        <f t="shared" si="11"/>
        <v>0</v>
      </c>
      <c r="O32" s="136">
        <f t="shared" si="12"/>
        <v>-1.0799999999999983</v>
      </c>
      <c r="P32" s="128">
        <f t="shared" si="13"/>
        <v>-1.0031580902842266E-2</v>
      </c>
      <c r="Q32" s="136">
        <f t="shared" si="14"/>
        <v>9.4899999999999949</v>
      </c>
      <c r="R32" s="141">
        <f t="shared" si="5"/>
        <v>8.9041095890410912E-2</v>
      </c>
      <c r="S32" s="136">
        <f t="shared" si="6"/>
        <v>-5.789999999999992</v>
      </c>
      <c r="T32" s="138">
        <f t="shared" si="7"/>
        <v>-4.9883690876195333E-2</v>
      </c>
      <c r="U32" s="139">
        <f t="shared" si="8"/>
        <v>0</v>
      </c>
      <c r="V32" s="21">
        <f t="shared" si="9"/>
        <v>0</v>
      </c>
    </row>
    <row r="33" spans="14:22" x14ac:dyDescent="0.5">
      <c r="N33" s="142">
        <f>AVERAGE(N3:N32)</f>
        <v>0</v>
      </c>
      <c r="P33" s="142">
        <f>AVERAGE(P3:P32)</f>
        <v>-1.0973554750864331E-2</v>
      </c>
      <c r="R33" s="17">
        <f>AVERAGE(R3:R32)</f>
        <v>-6.5654860204420309E-2</v>
      </c>
      <c r="S33" s="17"/>
      <c r="T33" s="17">
        <f>AVERAGE(T3:T32)</f>
        <v>-0.11078939008205389</v>
      </c>
      <c r="U33" s="143">
        <f>AVERAGE(U3:U32)</f>
        <v>0</v>
      </c>
      <c r="V33" s="143">
        <f>AVERAGE(V3:V32)</f>
        <v>0</v>
      </c>
    </row>
    <row r="34" spans="14:22" x14ac:dyDescent="0.5">
      <c r="V34"/>
    </row>
    <row r="35" spans="14:22" x14ac:dyDescent="0.5">
      <c r="V35"/>
    </row>
    <row r="36" spans="14:22" x14ac:dyDescent="0.5">
      <c r="V36"/>
    </row>
    <row r="37" spans="14:22" x14ac:dyDescent="0.5">
      <c r="V37"/>
    </row>
    <row r="38" spans="14:22" x14ac:dyDescent="0.5">
      <c r="V38"/>
    </row>
    <row r="39" spans="14:22" x14ac:dyDescent="0.5">
      <c r="V39"/>
    </row>
    <row r="40" spans="14:22" x14ac:dyDescent="0.5">
      <c r="V40"/>
    </row>
    <row r="41" spans="14:22" x14ac:dyDescent="0.5">
      <c r="V41"/>
    </row>
    <row r="42" spans="14:22" x14ac:dyDescent="0.5">
      <c r="V42"/>
    </row>
    <row r="43" spans="14:22" x14ac:dyDescent="0.5">
      <c r="V43"/>
    </row>
    <row r="44" spans="14:22" x14ac:dyDescent="0.5">
      <c r="V44"/>
    </row>
    <row r="45" spans="14:22" x14ac:dyDescent="0.5">
      <c r="V45"/>
    </row>
    <row r="46" spans="14:22" x14ac:dyDescent="0.5">
      <c r="V46"/>
    </row>
    <row r="47" spans="14:22" x14ac:dyDescent="0.5">
      <c r="V47"/>
    </row>
    <row r="48" spans="14:22" x14ac:dyDescent="0.5">
      <c r="V4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C725B-2DB6-4F19-B6D1-C088E959E2D4}">
  <sheetPr>
    <tabColor theme="6"/>
  </sheetPr>
  <dimension ref="A1:A6"/>
  <sheetViews>
    <sheetView tabSelected="1" workbookViewId="0">
      <selection activeCell="B6" sqref="B6"/>
    </sheetView>
  </sheetViews>
  <sheetFormatPr defaultRowHeight="14.35" x14ac:dyDescent="0.5"/>
  <cols>
    <col min="1" max="1" width="110.29296875" style="168" customWidth="1"/>
  </cols>
  <sheetData>
    <row r="1" spans="1:1" ht="21" thickBot="1" x14ac:dyDescent="0.55000000000000004">
      <c r="A1" s="169" t="s">
        <v>920</v>
      </c>
    </row>
    <row r="2" spans="1:1" ht="21" thickBot="1" x14ac:dyDescent="0.55000000000000004">
      <c r="A2" s="170"/>
    </row>
    <row r="3" spans="1:1" ht="268.7" x14ac:dyDescent="0.5">
      <c r="A3" s="221" t="s">
        <v>916</v>
      </c>
    </row>
    <row r="4" spans="1:1" ht="21" thickBot="1" x14ac:dyDescent="0.55000000000000004">
      <c r="A4" s="222" t="s">
        <v>885</v>
      </c>
    </row>
    <row r="6" spans="1:1" ht="25.7" x14ac:dyDescent="0.5">
      <c r="A6" s="370" t="s">
        <v>921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I116"/>
  <sheetViews>
    <sheetView zoomScale="123" zoomScaleNormal="123" workbookViewId="0">
      <selection activeCell="D17" sqref="D17"/>
    </sheetView>
  </sheetViews>
  <sheetFormatPr defaultColWidth="8.703125" defaultRowHeight="15" x14ac:dyDescent="0.6"/>
  <cols>
    <col min="1" max="1" width="7" style="131" customWidth="1"/>
    <col min="2" max="2" width="28.703125" style="131" customWidth="1"/>
    <col min="3" max="3" width="62.41015625" style="134" customWidth="1"/>
    <col min="4" max="4" width="23.29296875" style="133" customWidth="1"/>
    <col min="5" max="5" width="14.703125" style="130" customWidth="1"/>
    <col min="6" max="6" width="11.41015625" style="130" customWidth="1"/>
    <col min="7" max="7" width="16" style="167" customWidth="1"/>
    <col min="8" max="8" width="13.1171875" style="130" customWidth="1"/>
    <col min="9" max="9" width="55.87890625" style="76" customWidth="1"/>
    <col min="10" max="16384" width="8.703125" style="76"/>
  </cols>
  <sheetData>
    <row r="1" spans="1:8" s="257" customFormat="1" x14ac:dyDescent="0.6">
      <c r="A1" s="254"/>
      <c r="B1" s="254"/>
      <c r="C1" s="255"/>
      <c r="D1" s="256"/>
      <c r="E1" s="250"/>
      <c r="F1" s="250"/>
      <c r="G1" s="251"/>
      <c r="H1" s="250"/>
    </row>
    <row r="2" spans="1:8" s="257" customFormat="1" ht="15.35" thickBot="1" x14ac:dyDescent="0.65">
      <c r="A2" s="253" t="s">
        <v>641</v>
      </c>
      <c r="B2" s="254"/>
      <c r="C2" s="255"/>
      <c r="D2" s="256"/>
      <c r="E2" s="250"/>
      <c r="F2" s="250"/>
      <c r="G2" s="251"/>
      <c r="H2" s="250"/>
    </row>
    <row r="3" spans="1:8" s="321" customFormat="1" ht="18.350000000000001" x14ac:dyDescent="0.65">
      <c r="A3" s="242" t="s">
        <v>212</v>
      </c>
      <c r="B3" s="243"/>
      <c r="C3" s="244"/>
      <c r="D3" s="245" t="s">
        <v>633</v>
      </c>
      <c r="E3" s="246"/>
      <c r="F3" s="246"/>
      <c r="G3" s="247"/>
      <c r="H3" s="248"/>
    </row>
    <row r="4" spans="1:8" ht="17.350000000000001" x14ac:dyDescent="0.65">
      <c r="A4" s="249" t="s">
        <v>890</v>
      </c>
      <c r="B4" s="322"/>
      <c r="C4" s="323"/>
      <c r="D4" s="324" t="s">
        <v>634</v>
      </c>
      <c r="E4" s="250"/>
      <c r="F4" s="250"/>
      <c r="G4" s="251"/>
      <c r="H4" s="252"/>
    </row>
    <row r="5" spans="1:8" ht="17.350000000000001" x14ac:dyDescent="0.65">
      <c r="A5" s="249" t="s">
        <v>891</v>
      </c>
      <c r="B5" s="322"/>
      <c r="C5" s="323"/>
      <c r="D5" s="325"/>
      <c r="E5" s="250"/>
      <c r="F5" s="250"/>
      <c r="G5" s="251"/>
      <c r="H5" s="252"/>
    </row>
    <row r="6" spans="1:8" s="326" customFormat="1" ht="68.7" customHeight="1" thickBot="1" x14ac:dyDescent="0.45">
      <c r="A6" s="433" t="s">
        <v>905</v>
      </c>
      <c r="B6" s="434"/>
      <c r="C6" s="434"/>
      <c r="D6" s="434"/>
      <c r="E6" s="434"/>
      <c r="F6" s="434"/>
      <c r="G6" s="434"/>
      <c r="H6" s="435"/>
    </row>
    <row r="7" spans="1:8" ht="20.7" x14ac:dyDescent="0.4">
      <c r="A7" s="456" t="s">
        <v>906</v>
      </c>
      <c r="B7" s="457"/>
      <c r="C7" s="457"/>
      <c r="D7" s="457"/>
      <c r="E7" s="457"/>
      <c r="F7" s="457"/>
      <c r="G7" s="457"/>
      <c r="H7" s="458"/>
    </row>
    <row r="8" spans="1:8" ht="79.349999999999994" customHeight="1" thickBot="1" x14ac:dyDescent="0.45">
      <c r="A8" s="459" t="s">
        <v>907</v>
      </c>
      <c r="B8" s="460"/>
      <c r="C8" s="460"/>
      <c r="D8" s="460"/>
      <c r="E8" s="460"/>
      <c r="F8" s="460"/>
      <c r="G8" s="460"/>
      <c r="H8" s="461"/>
    </row>
    <row r="9" spans="1:8" s="77" customFormat="1" ht="104.35" thickBot="1" x14ac:dyDescent="0.45">
      <c r="A9" s="233" t="s">
        <v>16</v>
      </c>
      <c r="B9" s="234" t="s">
        <v>213</v>
      </c>
      <c r="C9" s="235" t="s">
        <v>214</v>
      </c>
      <c r="D9" s="234" t="s">
        <v>215</v>
      </c>
      <c r="E9" s="227" t="s">
        <v>887</v>
      </c>
      <c r="F9" s="188" t="s">
        <v>888</v>
      </c>
      <c r="G9" s="236" t="s">
        <v>889</v>
      </c>
      <c r="H9" s="189" t="s">
        <v>886</v>
      </c>
    </row>
    <row r="10" spans="1:8" s="79" customFormat="1" ht="17.7" thickBot="1" x14ac:dyDescent="0.7">
      <c r="A10" s="378" t="s">
        <v>917</v>
      </c>
      <c r="B10" s="379"/>
      <c r="C10" s="379"/>
      <c r="D10" s="379"/>
      <c r="E10" s="379"/>
      <c r="F10" s="379"/>
      <c r="G10" s="379"/>
      <c r="H10" s="380"/>
    </row>
    <row r="11" spans="1:8" s="87" customFormat="1" ht="31.95" customHeight="1" x14ac:dyDescent="0.4">
      <c r="A11" s="291">
        <v>90656</v>
      </c>
      <c r="B11" s="299" t="s">
        <v>915</v>
      </c>
      <c r="C11" s="174" t="s">
        <v>674</v>
      </c>
      <c r="D11" s="196" t="s">
        <v>669</v>
      </c>
      <c r="E11" s="280">
        <v>22</v>
      </c>
      <c r="F11" s="292">
        <v>20.88</v>
      </c>
      <c r="G11" s="293">
        <v>22</v>
      </c>
      <c r="H11" s="327">
        <f>+(G11-E11)/E11</f>
        <v>0</v>
      </c>
    </row>
    <row r="12" spans="1:8" s="87" customFormat="1" ht="30" x14ac:dyDescent="0.4">
      <c r="A12" s="294">
        <v>90686</v>
      </c>
      <c r="B12" s="285" t="s">
        <v>914</v>
      </c>
      <c r="C12" s="283" t="s">
        <v>674</v>
      </c>
      <c r="D12" s="290" t="s">
        <v>670</v>
      </c>
      <c r="E12" s="279">
        <v>22</v>
      </c>
      <c r="F12" s="241">
        <v>21.08</v>
      </c>
      <c r="G12" s="284">
        <v>22</v>
      </c>
      <c r="H12" s="328">
        <f t="shared" ref="H12:H14" si="0">+(G12-E12)/E12</f>
        <v>0</v>
      </c>
    </row>
    <row r="13" spans="1:8" s="270" customFormat="1" ht="45" x14ac:dyDescent="0.4">
      <c r="A13" s="294">
        <v>90660</v>
      </c>
      <c r="B13" s="285" t="s">
        <v>913</v>
      </c>
      <c r="C13" s="283" t="s">
        <v>675</v>
      </c>
      <c r="D13" s="290" t="s">
        <v>672</v>
      </c>
      <c r="E13" s="279">
        <v>22</v>
      </c>
      <c r="F13" s="241">
        <v>26.2</v>
      </c>
      <c r="G13" s="284">
        <v>22</v>
      </c>
      <c r="H13" s="328">
        <f t="shared" si="0"/>
        <v>0</v>
      </c>
    </row>
    <row r="14" spans="1:8" s="87" customFormat="1" ht="30" customHeight="1" thickBot="1" x14ac:dyDescent="0.45">
      <c r="A14" s="295">
        <v>90661</v>
      </c>
      <c r="B14" s="296" t="s">
        <v>912</v>
      </c>
      <c r="C14" s="297" t="s">
        <v>673</v>
      </c>
      <c r="D14" s="204" t="s">
        <v>671</v>
      </c>
      <c r="E14" s="281">
        <v>22</v>
      </c>
      <c r="F14" s="298">
        <v>43.542000000000002</v>
      </c>
      <c r="G14" s="286">
        <v>39</v>
      </c>
      <c r="H14" s="359">
        <f t="shared" si="0"/>
        <v>0.77272727272727271</v>
      </c>
    </row>
    <row r="15" spans="1:8" s="77" customFormat="1" ht="17.7" thickBot="1" x14ac:dyDescent="0.7">
      <c r="A15" s="378" t="s">
        <v>918</v>
      </c>
      <c r="B15" s="379"/>
      <c r="C15" s="379"/>
      <c r="D15" s="379"/>
      <c r="E15" s="379"/>
      <c r="F15" s="379"/>
      <c r="G15" s="379"/>
      <c r="H15" s="380"/>
    </row>
    <row r="16" spans="1:8" s="87" customFormat="1" ht="45" x14ac:dyDescent="0.6">
      <c r="A16" s="288">
        <v>91304</v>
      </c>
      <c r="B16" s="214" t="s">
        <v>876</v>
      </c>
      <c r="C16" s="287" t="s">
        <v>678</v>
      </c>
      <c r="D16" s="300" t="s">
        <v>879</v>
      </c>
      <c r="E16" s="280">
        <v>141</v>
      </c>
      <c r="F16" s="282">
        <v>168.35</v>
      </c>
      <c r="G16" s="293">
        <v>152</v>
      </c>
      <c r="H16" s="360">
        <f t="shared" ref="H16:H17" si="1">+(G16-E16)/E16</f>
        <v>7.8014184397163122E-2</v>
      </c>
    </row>
    <row r="17" spans="1:8" s="87" customFormat="1" ht="43" x14ac:dyDescent="0.6">
      <c r="A17" s="289">
        <v>91319</v>
      </c>
      <c r="B17" s="132" t="s">
        <v>895</v>
      </c>
      <c r="C17" s="283" t="s">
        <v>668</v>
      </c>
      <c r="D17" s="226" t="s">
        <v>869</v>
      </c>
      <c r="E17" s="279">
        <v>141</v>
      </c>
      <c r="F17" s="179">
        <v>77</v>
      </c>
      <c r="G17" s="284">
        <v>70</v>
      </c>
      <c r="H17" s="361">
        <f t="shared" si="1"/>
        <v>-0.50354609929078009</v>
      </c>
    </row>
    <row r="18" spans="1:8" s="87" customFormat="1" ht="45.35" thickBot="1" x14ac:dyDescent="0.65">
      <c r="A18" s="301">
        <v>91320</v>
      </c>
      <c r="B18" s="195" t="s">
        <v>896</v>
      </c>
      <c r="C18" s="297" t="s">
        <v>643</v>
      </c>
      <c r="D18" s="302" t="s">
        <v>677</v>
      </c>
      <c r="E18" s="281">
        <v>141</v>
      </c>
      <c r="F18" s="180">
        <v>169.84</v>
      </c>
      <c r="G18" s="286">
        <v>153</v>
      </c>
      <c r="H18" s="359">
        <f t="shared" ref="H18:H25" si="2">+(G18-E18)/E18</f>
        <v>8.5106382978723402E-2</v>
      </c>
    </row>
    <row r="19" spans="1:8" s="87" customFormat="1" ht="17.350000000000001" x14ac:dyDescent="0.6">
      <c r="A19" s="340"/>
      <c r="B19" s="341"/>
      <c r="C19" s="342"/>
      <c r="D19" s="343"/>
      <c r="E19" s="344"/>
      <c r="F19" s="345"/>
      <c r="G19" s="346"/>
      <c r="H19" s="339"/>
    </row>
    <row r="20" spans="1:8" s="87" customFormat="1" ht="17.350000000000001" x14ac:dyDescent="0.6">
      <c r="A20" s="340"/>
      <c r="B20" s="341"/>
      <c r="C20" s="342"/>
      <c r="D20" s="343"/>
      <c r="E20" s="344"/>
      <c r="F20" s="345"/>
      <c r="G20" s="346"/>
      <c r="H20" s="339"/>
    </row>
    <row r="21" spans="1:8" s="87" customFormat="1" ht="17.7" thickBot="1" x14ac:dyDescent="0.65">
      <c r="A21" s="340"/>
      <c r="B21" s="341"/>
      <c r="C21" s="342"/>
      <c r="D21" s="343"/>
      <c r="E21" s="344"/>
      <c r="F21" s="345"/>
      <c r="G21" s="346"/>
      <c r="H21" s="339"/>
    </row>
    <row r="22" spans="1:8" s="77" customFormat="1" ht="104.35" thickBot="1" x14ac:dyDescent="0.45">
      <c r="A22" s="233" t="s">
        <v>16</v>
      </c>
      <c r="B22" s="234" t="s">
        <v>213</v>
      </c>
      <c r="C22" s="235" t="s">
        <v>214</v>
      </c>
      <c r="D22" s="234" t="s">
        <v>215</v>
      </c>
      <c r="E22" s="227" t="s">
        <v>887</v>
      </c>
      <c r="F22" s="188" t="s">
        <v>888</v>
      </c>
      <c r="G22" s="236" t="s">
        <v>889</v>
      </c>
      <c r="H22" s="189" t="s">
        <v>886</v>
      </c>
    </row>
    <row r="23" spans="1:8" s="87" customFormat="1" ht="17.7" thickBot="1" x14ac:dyDescent="0.7">
      <c r="A23" s="378" t="s">
        <v>919</v>
      </c>
      <c r="B23" s="379"/>
      <c r="C23" s="379"/>
      <c r="D23" s="379"/>
      <c r="E23" s="379"/>
      <c r="F23" s="379"/>
      <c r="G23" s="379"/>
      <c r="H23" s="380"/>
    </row>
    <row r="24" spans="1:8" s="87" customFormat="1" ht="31.95" customHeight="1" x14ac:dyDescent="0.6">
      <c r="A24" s="332">
        <v>91321</v>
      </c>
      <c r="B24" s="333" t="s">
        <v>897</v>
      </c>
      <c r="C24" s="334" t="s">
        <v>666</v>
      </c>
      <c r="D24" s="335" t="s">
        <v>884</v>
      </c>
      <c r="E24" s="336">
        <v>141</v>
      </c>
      <c r="F24" s="337">
        <v>129</v>
      </c>
      <c r="G24" s="338">
        <v>116</v>
      </c>
      <c r="H24" s="362">
        <f t="shared" si="2"/>
        <v>-0.1773049645390071</v>
      </c>
    </row>
    <row r="25" spans="1:8" s="87" customFormat="1" ht="30.35" thickBot="1" x14ac:dyDescent="0.65">
      <c r="A25" s="301">
        <v>91322</v>
      </c>
      <c r="B25" s="195" t="s">
        <v>898</v>
      </c>
      <c r="C25" s="297" t="s">
        <v>667</v>
      </c>
      <c r="D25" s="302" t="s">
        <v>676</v>
      </c>
      <c r="E25" s="281">
        <v>141</v>
      </c>
      <c r="F25" s="180">
        <v>141.80000000000001</v>
      </c>
      <c r="G25" s="286">
        <v>157</v>
      </c>
      <c r="H25" s="359">
        <f t="shared" si="2"/>
        <v>0.11347517730496454</v>
      </c>
    </row>
    <row r="26" spans="1:8" s="77" customFormat="1" ht="17.7" thickBot="1" x14ac:dyDescent="0.7">
      <c r="A26" s="378" t="s">
        <v>645</v>
      </c>
      <c r="B26" s="379"/>
      <c r="C26" s="379"/>
      <c r="D26" s="379"/>
      <c r="E26" s="379"/>
      <c r="F26" s="379"/>
      <c r="G26" s="379"/>
      <c r="H26" s="380"/>
    </row>
    <row r="27" spans="1:8" s="77" customFormat="1" ht="30" x14ac:dyDescent="0.6">
      <c r="A27" s="199">
        <v>90380</v>
      </c>
      <c r="B27" s="202" t="s">
        <v>681</v>
      </c>
      <c r="C27" s="174" t="s">
        <v>649</v>
      </c>
      <c r="D27" s="196" t="s">
        <v>682</v>
      </c>
      <c r="E27" s="462">
        <v>545</v>
      </c>
      <c r="F27" s="464">
        <v>595.06200000000001</v>
      </c>
      <c r="G27" s="414">
        <v>545</v>
      </c>
      <c r="H27" s="376">
        <f t="shared" ref="H27:H30" si="3">+(G27-E27)/E27</f>
        <v>0</v>
      </c>
    </row>
    <row r="28" spans="1:8" s="77" customFormat="1" ht="30.35" thickBot="1" x14ac:dyDescent="0.45">
      <c r="A28" s="193">
        <v>90381</v>
      </c>
      <c r="B28" s="178" t="s">
        <v>683</v>
      </c>
      <c r="C28" s="190" t="s">
        <v>661</v>
      </c>
      <c r="D28" s="192" t="s">
        <v>684</v>
      </c>
      <c r="E28" s="463"/>
      <c r="F28" s="465"/>
      <c r="G28" s="420"/>
      <c r="H28" s="408"/>
    </row>
    <row r="29" spans="1:8" s="77" customFormat="1" ht="30.35" thickBot="1" x14ac:dyDescent="0.45">
      <c r="A29" s="193">
        <v>90678</v>
      </c>
      <c r="B29" s="357" t="s">
        <v>911</v>
      </c>
      <c r="C29" s="190" t="s">
        <v>648</v>
      </c>
      <c r="D29" s="192" t="s">
        <v>646</v>
      </c>
      <c r="E29" s="232">
        <v>289.10000000000002</v>
      </c>
      <c r="F29" s="179">
        <v>319.07</v>
      </c>
      <c r="G29" s="239">
        <v>289.10000000000002</v>
      </c>
      <c r="H29" s="329">
        <f t="shared" si="3"/>
        <v>0</v>
      </c>
    </row>
    <row r="30" spans="1:8" s="77" customFormat="1" ht="30" x14ac:dyDescent="0.4">
      <c r="A30" s="393">
        <v>90382</v>
      </c>
      <c r="B30" s="190" t="s">
        <v>892</v>
      </c>
      <c r="C30" s="383" t="s">
        <v>864</v>
      </c>
      <c r="D30" s="385" t="s">
        <v>863</v>
      </c>
      <c r="E30" s="387">
        <v>545</v>
      </c>
      <c r="F30" s="471">
        <v>556</v>
      </c>
      <c r="G30" s="473">
        <v>545</v>
      </c>
      <c r="H30" s="407">
        <f t="shared" si="3"/>
        <v>0</v>
      </c>
    </row>
    <row r="31" spans="1:8" s="77" customFormat="1" ht="30.35" thickBot="1" x14ac:dyDescent="0.45">
      <c r="A31" s="394"/>
      <c r="B31" s="223" t="s">
        <v>893</v>
      </c>
      <c r="C31" s="384"/>
      <c r="D31" s="386"/>
      <c r="E31" s="388"/>
      <c r="F31" s="472"/>
      <c r="G31" s="474"/>
      <c r="H31" s="408"/>
    </row>
    <row r="32" spans="1:8" s="77" customFormat="1" ht="17.7" thickBot="1" x14ac:dyDescent="0.7">
      <c r="A32" s="378" t="s">
        <v>635</v>
      </c>
      <c r="B32" s="379"/>
      <c r="C32" s="379"/>
      <c r="D32" s="379"/>
      <c r="E32" s="379"/>
      <c r="F32" s="379"/>
      <c r="G32" s="379"/>
      <c r="H32" s="380"/>
    </row>
    <row r="33" spans="1:8" s="77" customFormat="1" ht="33.6" customHeight="1" x14ac:dyDescent="0.6">
      <c r="A33" s="395">
        <v>90633</v>
      </c>
      <c r="B33" s="153" t="s">
        <v>224</v>
      </c>
      <c r="C33" s="409" t="s">
        <v>223</v>
      </c>
      <c r="D33" s="147" t="s">
        <v>171</v>
      </c>
      <c r="E33" s="412">
        <v>36.630000000000003</v>
      </c>
      <c r="F33" s="175">
        <v>40.277999999999999</v>
      </c>
      <c r="G33" s="414">
        <v>36.630000000000003</v>
      </c>
      <c r="H33" s="416">
        <f>+(G33-E33)/E33</f>
        <v>0</v>
      </c>
    </row>
    <row r="34" spans="1:8" s="77" customFormat="1" ht="30.35" thickBot="1" x14ac:dyDescent="0.65">
      <c r="A34" s="396"/>
      <c r="B34" s="173" t="s">
        <v>225</v>
      </c>
      <c r="C34" s="392"/>
      <c r="D34" s="145" t="s">
        <v>170</v>
      </c>
      <c r="E34" s="413"/>
      <c r="F34" s="161">
        <v>39.238</v>
      </c>
      <c r="G34" s="415"/>
      <c r="H34" s="417"/>
    </row>
    <row r="35" spans="1:8" s="77" customFormat="1" ht="17.7" thickBot="1" x14ac:dyDescent="0.7">
      <c r="A35" s="378" t="s">
        <v>636</v>
      </c>
      <c r="B35" s="379"/>
      <c r="C35" s="379"/>
      <c r="D35" s="379"/>
      <c r="E35" s="379"/>
      <c r="F35" s="379"/>
      <c r="G35" s="379"/>
      <c r="H35" s="380"/>
    </row>
    <row r="36" spans="1:8" s="77" customFormat="1" ht="30" x14ac:dyDescent="0.4">
      <c r="A36" s="395">
        <v>90744</v>
      </c>
      <c r="B36" s="156" t="s">
        <v>623</v>
      </c>
      <c r="C36" s="418" t="s">
        <v>256</v>
      </c>
      <c r="D36" s="187" t="s">
        <v>173</v>
      </c>
      <c r="E36" s="412">
        <v>22.56</v>
      </c>
      <c r="F36" s="200">
        <v>28.515000000000001</v>
      </c>
      <c r="G36" s="414">
        <v>22.56</v>
      </c>
      <c r="H36" s="416">
        <f>+(G36-E36)/E36</f>
        <v>0</v>
      </c>
    </row>
    <row r="37" spans="1:8" s="77" customFormat="1" ht="30.35" thickBot="1" x14ac:dyDescent="0.45">
      <c r="A37" s="396"/>
      <c r="B37" s="181" t="s">
        <v>257</v>
      </c>
      <c r="C37" s="419"/>
      <c r="D37" s="160" t="s">
        <v>175</v>
      </c>
      <c r="E37" s="413"/>
      <c r="F37" s="161">
        <v>30.106999999999999</v>
      </c>
      <c r="G37" s="415"/>
      <c r="H37" s="417"/>
    </row>
    <row r="38" spans="1:8" s="77" customFormat="1" ht="17.7" thickBot="1" x14ac:dyDescent="0.7">
      <c r="A38" s="428" t="s">
        <v>56</v>
      </c>
      <c r="B38" s="429"/>
      <c r="C38" s="429"/>
      <c r="D38" s="429"/>
      <c r="E38" s="429"/>
      <c r="F38" s="429"/>
      <c r="G38" s="429"/>
      <c r="H38" s="430"/>
    </row>
    <row r="39" spans="1:8" s="77" customFormat="1" ht="30" x14ac:dyDescent="0.6">
      <c r="A39" s="395">
        <v>90680</v>
      </c>
      <c r="B39" s="153" t="s">
        <v>861</v>
      </c>
      <c r="C39" s="409" t="s">
        <v>230</v>
      </c>
      <c r="D39" s="436" t="s">
        <v>197</v>
      </c>
      <c r="E39" s="412">
        <v>93.88</v>
      </c>
      <c r="F39" s="438">
        <v>101.991</v>
      </c>
      <c r="G39" s="414">
        <v>93.88</v>
      </c>
      <c r="H39" s="416">
        <f>+(G39-E39)/E39</f>
        <v>0</v>
      </c>
    </row>
    <row r="40" spans="1:8" s="77" customFormat="1" ht="30" x14ac:dyDescent="0.6">
      <c r="A40" s="397"/>
      <c r="B40" s="154" t="s">
        <v>652</v>
      </c>
      <c r="C40" s="391"/>
      <c r="D40" s="422"/>
      <c r="E40" s="437"/>
      <c r="F40" s="381"/>
      <c r="G40" s="420"/>
      <c r="H40" s="421"/>
    </row>
    <row r="41" spans="1:8" s="77" customFormat="1" ht="30.35" thickBot="1" x14ac:dyDescent="0.45">
      <c r="A41" s="158">
        <v>90681</v>
      </c>
      <c r="B41" s="151" t="s">
        <v>637</v>
      </c>
      <c r="C41" s="182" t="s">
        <v>231</v>
      </c>
      <c r="D41" s="184" t="s">
        <v>201</v>
      </c>
      <c r="E41" s="228">
        <v>143.31</v>
      </c>
      <c r="F41" s="161">
        <v>155.79599999999999</v>
      </c>
      <c r="G41" s="238">
        <v>143.31</v>
      </c>
      <c r="H41" s="329">
        <f>+(G41-E41)/E41</f>
        <v>0</v>
      </c>
    </row>
    <row r="42" spans="1:8" s="266" customFormat="1" ht="17.350000000000001" x14ac:dyDescent="0.4">
      <c r="A42" s="258"/>
      <c r="B42" s="259"/>
      <c r="C42" s="260"/>
      <c r="D42" s="261"/>
      <c r="E42" s="262"/>
      <c r="F42" s="263"/>
      <c r="G42" s="264"/>
      <c r="H42" s="265"/>
    </row>
    <row r="43" spans="1:8" s="266" customFormat="1" ht="17.350000000000001" x14ac:dyDescent="0.4">
      <c r="A43" s="258"/>
      <c r="B43" s="259"/>
      <c r="C43" s="260"/>
      <c r="D43" s="261"/>
      <c r="E43" s="262"/>
      <c r="F43" s="263"/>
      <c r="G43" s="264"/>
      <c r="H43" s="265"/>
    </row>
    <row r="44" spans="1:8" s="266" customFormat="1" ht="17.7" thickBot="1" x14ac:dyDescent="0.45">
      <c r="A44" s="258"/>
      <c r="B44" s="259"/>
      <c r="C44" s="260"/>
      <c r="D44" s="261"/>
      <c r="E44" s="262"/>
      <c r="F44" s="263"/>
      <c r="G44" s="264"/>
      <c r="H44" s="265"/>
    </row>
    <row r="45" spans="1:8" s="77" customFormat="1" ht="104.35" thickBot="1" x14ac:dyDescent="0.45">
      <c r="A45" s="233" t="s">
        <v>16</v>
      </c>
      <c r="B45" s="234" t="s">
        <v>213</v>
      </c>
      <c r="C45" s="235" t="s">
        <v>214</v>
      </c>
      <c r="D45" s="234" t="s">
        <v>215</v>
      </c>
      <c r="E45" s="227" t="s">
        <v>887</v>
      </c>
      <c r="F45" s="188" t="s">
        <v>888</v>
      </c>
      <c r="G45" s="236" t="s">
        <v>889</v>
      </c>
      <c r="H45" s="189" t="s">
        <v>886</v>
      </c>
    </row>
    <row r="46" spans="1:8" s="77" customFormat="1" ht="17.7" thickBot="1" x14ac:dyDescent="0.7">
      <c r="A46" s="468" t="s">
        <v>18</v>
      </c>
      <c r="B46" s="469"/>
      <c r="C46" s="469"/>
      <c r="D46" s="469"/>
      <c r="E46" s="469"/>
      <c r="F46" s="469"/>
      <c r="G46" s="469"/>
      <c r="H46" s="470"/>
    </row>
    <row r="47" spans="1:8" s="77" customFormat="1" ht="30" x14ac:dyDescent="0.4">
      <c r="A47" s="395">
        <v>90696</v>
      </c>
      <c r="B47" s="149" t="s">
        <v>616</v>
      </c>
      <c r="C47" s="409" t="s">
        <v>232</v>
      </c>
      <c r="D47" s="203" t="s">
        <v>160</v>
      </c>
      <c r="E47" s="450">
        <v>62.37</v>
      </c>
      <c r="F47" s="175">
        <v>65.213999999999999</v>
      </c>
      <c r="G47" s="414">
        <v>62.37</v>
      </c>
      <c r="H47" s="416">
        <f>+(G47-E47)/E47</f>
        <v>0</v>
      </c>
    </row>
    <row r="48" spans="1:8" s="77" customFormat="1" ht="30" x14ac:dyDescent="0.4">
      <c r="A48" s="397"/>
      <c r="B48" s="150" t="s">
        <v>617</v>
      </c>
      <c r="C48" s="391"/>
      <c r="D48" s="146" t="s">
        <v>159</v>
      </c>
      <c r="E48" s="400"/>
      <c r="F48" s="148">
        <v>67.037000000000006</v>
      </c>
      <c r="G48" s="420"/>
      <c r="H48" s="421"/>
    </row>
    <row r="49" spans="1:9" s="77" customFormat="1" ht="45" x14ac:dyDescent="0.4">
      <c r="A49" s="157">
        <v>90697</v>
      </c>
      <c r="B49" s="150" t="s">
        <v>624</v>
      </c>
      <c r="C49" s="201" t="s">
        <v>426</v>
      </c>
      <c r="D49" s="146" t="s">
        <v>425</v>
      </c>
      <c r="E49" s="230">
        <v>155.25</v>
      </c>
      <c r="F49" s="148">
        <v>167.36</v>
      </c>
      <c r="G49" s="239">
        <v>155.25</v>
      </c>
      <c r="H49" s="328">
        <f>+(G49-E49)/E49</f>
        <v>0</v>
      </c>
    </row>
    <row r="50" spans="1:9" s="77" customFormat="1" ht="45" x14ac:dyDescent="0.6">
      <c r="A50" s="157">
        <v>90698</v>
      </c>
      <c r="B50" s="150" t="s">
        <v>618</v>
      </c>
      <c r="C50" s="129" t="s">
        <v>233</v>
      </c>
      <c r="D50" s="146" t="s">
        <v>164</v>
      </c>
      <c r="E50" s="230">
        <v>118.1</v>
      </c>
      <c r="F50" s="148">
        <v>130.53</v>
      </c>
      <c r="G50" s="239">
        <v>118.1</v>
      </c>
      <c r="H50" s="328">
        <f>+(G50-E50)/E50</f>
        <v>0</v>
      </c>
      <c r="I50" s="134"/>
    </row>
    <row r="51" spans="1:9" s="77" customFormat="1" ht="30" x14ac:dyDescent="0.4">
      <c r="A51" s="451">
        <v>90700</v>
      </c>
      <c r="B51" s="150" t="s">
        <v>234</v>
      </c>
      <c r="C51" s="391" t="s">
        <v>235</v>
      </c>
      <c r="D51" s="146" t="s">
        <v>154</v>
      </c>
      <c r="E51" s="400">
        <v>27.87</v>
      </c>
      <c r="F51" s="148">
        <v>31.518999999999998</v>
      </c>
      <c r="G51" s="420">
        <v>27.87</v>
      </c>
      <c r="H51" s="441">
        <f>+(G51-E51)/E51</f>
        <v>0</v>
      </c>
    </row>
    <row r="52" spans="1:9" s="78" customFormat="1" ht="30" x14ac:dyDescent="0.4">
      <c r="A52" s="397"/>
      <c r="B52" s="150" t="s">
        <v>619</v>
      </c>
      <c r="C52" s="391"/>
      <c r="D52" s="146" t="s">
        <v>156</v>
      </c>
      <c r="E52" s="400"/>
      <c r="F52" s="148">
        <v>30.684999999999999</v>
      </c>
      <c r="G52" s="420"/>
      <c r="H52" s="441"/>
      <c r="I52" s="205"/>
    </row>
    <row r="53" spans="1:9" s="78" customFormat="1" ht="30.35" thickBot="1" x14ac:dyDescent="0.45">
      <c r="A53" s="158">
        <v>90723</v>
      </c>
      <c r="B53" s="151" t="s">
        <v>249</v>
      </c>
      <c r="C53" s="144" t="s">
        <v>250</v>
      </c>
      <c r="D53" s="145" t="s">
        <v>251</v>
      </c>
      <c r="E53" s="231">
        <v>88.99</v>
      </c>
      <c r="F53" s="161">
        <v>111.21</v>
      </c>
      <c r="G53" s="238">
        <v>88.99</v>
      </c>
      <c r="H53" s="329">
        <f>+(G53-E53)/E53</f>
        <v>0</v>
      </c>
    </row>
    <row r="54" spans="1:9" s="78" customFormat="1" ht="17.7" thickBot="1" x14ac:dyDescent="0.7">
      <c r="A54" s="378" t="s">
        <v>62</v>
      </c>
      <c r="B54" s="379"/>
      <c r="C54" s="379"/>
      <c r="D54" s="379"/>
      <c r="E54" s="379"/>
      <c r="F54" s="379"/>
      <c r="G54" s="379"/>
      <c r="H54" s="380"/>
    </row>
    <row r="55" spans="1:9" s="77" customFormat="1" ht="30" x14ac:dyDescent="0.4">
      <c r="A55" s="395">
        <v>90714</v>
      </c>
      <c r="B55" s="149" t="s">
        <v>243</v>
      </c>
      <c r="C55" s="418" t="s">
        <v>244</v>
      </c>
      <c r="D55" s="398" t="s">
        <v>202</v>
      </c>
      <c r="E55" s="405">
        <v>23.95</v>
      </c>
      <c r="F55" s="431">
        <v>45.912999999999997</v>
      </c>
      <c r="G55" s="410">
        <v>23.95</v>
      </c>
      <c r="H55" s="466">
        <f>+(G55-E55)/E55</f>
        <v>0</v>
      </c>
    </row>
    <row r="56" spans="1:9" s="77" customFormat="1" ht="30" x14ac:dyDescent="0.4">
      <c r="A56" s="397"/>
      <c r="B56" s="150" t="s">
        <v>620</v>
      </c>
      <c r="C56" s="426"/>
      <c r="D56" s="399"/>
      <c r="E56" s="406"/>
      <c r="F56" s="432"/>
      <c r="G56" s="427"/>
      <c r="H56" s="467"/>
    </row>
    <row r="57" spans="1:9" s="77" customFormat="1" ht="30" x14ac:dyDescent="0.4">
      <c r="A57" s="451">
        <v>90715</v>
      </c>
      <c r="B57" s="152" t="s">
        <v>621</v>
      </c>
      <c r="C57" s="391" t="s">
        <v>245</v>
      </c>
      <c r="D57" s="183" t="s">
        <v>206</v>
      </c>
      <c r="E57" s="400">
        <v>46.31</v>
      </c>
      <c r="F57" s="148">
        <v>50.140999999999998</v>
      </c>
      <c r="G57" s="420">
        <v>46.31</v>
      </c>
      <c r="H57" s="441">
        <f>+(G57-E57)/E57</f>
        <v>0</v>
      </c>
      <c r="I57" s="205"/>
    </row>
    <row r="58" spans="1:9" s="77" customFormat="1" ht="30" x14ac:dyDescent="0.4">
      <c r="A58" s="452"/>
      <c r="B58" s="150" t="s">
        <v>246</v>
      </c>
      <c r="C58" s="391"/>
      <c r="D58" s="422" t="s">
        <v>207</v>
      </c>
      <c r="E58" s="400"/>
      <c r="F58" s="424">
        <v>51.078000000000003</v>
      </c>
      <c r="G58" s="420"/>
      <c r="H58" s="441"/>
    </row>
    <row r="59" spans="1:9" s="77" customFormat="1" ht="30.35" thickBot="1" x14ac:dyDescent="0.45">
      <c r="A59" s="396"/>
      <c r="B59" s="151" t="s">
        <v>622</v>
      </c>
      <c r="C59" s="392"/>
      <c r="D59" s="423"/>
      <c r="E59" s="401"/>
      <c r="F59" s="425"/>
      <c r="G59" s="415"/>
      <c r="H59" s="442"/>
    </row>
    <row r="60" spans="1:9" s="77" customFormat="1" ht="17.7" thickBot="1" x14ac:dyDescent="0.7">
      <c r="A60" s="402" t="s">
        <v>664</v>
      </c>
      <c r="B60" s="403"/>
      <c r="C60" s="403"/>
      <c r="D60" s="403"/>
      <c r="E60" s="403"/>
      <c r="F60" s="403"/>
      <c r="G60" s="403"/>
      <c r="H60" s="404"/>
    </row>
    <row r="61" spans="1:9" s="77" customFormat="1" ht="30" x14ac:dyDescent="0.6">
      <c r="A61" s="172">
        <v>90647</v>
      </c>
      <c r="B61" s="153" t="s">
        <v>226</v>
      </c>
      <c r="C61" s="171" t="s">
        <v>227</v>
      </c>
      <c r="D61" s="147" t="s">
        <v>177</v>
      </c>
      <c r="E61" s="229">
        <v>21.23</v>
      </c>
      <c r="F61" s="175">
        <v>30.722999999999999</v>
      </c>
      <c r="G61" s="237">
        <v>21.23</v>
      </c>
      <c r="H61" s="327">
        <f>+(G61-E61)/E61</f>
        <v>0</v>
      </c>
    </row>
    <row r="62" spans="1:9" s="77" customFormat="1" ht="30" x14ac:dyDescent="0.6">
      <c r="A62" s="393">
        <v>90648</v>
      </c>
      <c r="B62" s="154" t="s">
        <v>228</v>
      </c>
      <c r="C62" s="391" t="s">
        <v>229</v>
      </c>
      <c r="D62" s="146" t="s">
        <v>178</v>
      </c>
      <c r="E62" s="400">
        <v>13.29</v>
      </c>
      <c r="F62" s="148">
        <v>13.912000000000001</v>
      </c>
      <c r="G62" s="420">
        <v>13.29</v>
      </c>
      <c r="H62" s="475">
        <f>+(G62-E62)/E62</f>
        <v>0</v>
      </c>
    </row>
    <row r="63" spans="1:9" s="77" customFormat="1" ht="30.35" thickBot="1" x14ac:dyDescent="0.65">
      <c r="A63" s="394"/>
      <c r="B63" s="212" t="s">
        <v>654</v>
      </c>
      <c r="C63" s="392"/>
      <c r="D63" s="204" t="s">
        <v>179</v>
      </c>
      <c r="E63" s="401"/>
      <c r="F63" s="161">
        <v>13.537000000000001</v>
      </c>
      <c r="G63" s="415"/>
      <c r="H63" s="476"/>
    </row>
    <row r="64" spans="1:9" s="77" customFormat="1" ht="17.350000000000001" x14ac:dyDescent="0.6">
      <c r="A64" s="355"/>
      <c r="B64" s="351"/>
      <c r="C64" s="352"/>
      <c r="D64" s="340"/>
      <c r="E64" s="345"/>
      <c r="F64" s="353"/>
      <c r="G64" s="354"/>
      <c r="H64" s="356"/>
    </row>
    <row r="65" spans="1:9" s="77" customFormat="1" ht="17.7" thickBot="1" x14ac:dyDescent="0.65">
      <c r="A65" s="355"/>
      <c r="B65" s="351"/>
      <c r="C65" s="352"/>
      <c r="D65" s="340"/>
      <c r="E65" s="345"/>
      <c r="F65" s="353"/>
      <c r="G65" s="354"/>
      <c r="H65" s="356"/>
    </row>
    <row r="66" spans="1:9" ht="104.35" thickBot="1" x14ac:dyDescent="0.45">
      <c r="A66" s="233" t="s">
        <v>16</v>
      </c>
      <c r="B66" s="234" t="s">
        <v>213</v>
      </c>
      <c r="C66" s="235" t="s">
        <v>214</v>
      </c>
      <c r="D66" s="234" t="s">
        <v>215</v>
      </c>
      <c r="E66" s="227" t="s">
        <v>887</v>
      </c>
      <c r="F66" s="188" t="s">
        <v>888</v>
      </c>
      <c r="G66" s="236" t="s">
        <v>889</v>
      </c>
      <c r="H66" s="189" t="s">
        <v>886</v>
      </c>
    </row>
    <row r="67" spans="1:9" s="77" customFormat="1" ht="17.7" thickBot="1" x14ac:dyDescent="0.7">
      <c r="A67" s="378" t="s">
        <v>401</v>
      </c>
      <c r="B67" s="379"/>
      <c r="C67" s="379"/>
      <c r="D67" s="379"/>
      <c r="E67" s="379"/>
      <c r="F67" s="379"/>
      <c r="G67" s="379"/>
      <c r="H67" s="380"/>
    </row>
    <row r="68" spans="1:9" s="77" customFormat="1" ht="30" x14ac:dyDescent="0.6">
      <c r="A68" s="347">
        <v>90677</v>
      </c>
      <c r="B68" s="348" t="s">
        <v>660</v>
      </c>
      <c r="C68" s="349" t="s">
        <v>638</v>
      </c>
      <c r="D68" s="350" t="s">
        <v>642</v>
      </c>
      <c r="E68" s="317">
        <v>268.04000000000002</v>
      </c>
      <c r="F68" s="318">
        <v>299.25</v>
      </c>
      <c r="G68" s="319">
        <v>268.04000000000002</v>
      </c>
      <c r="H68" s="330">
        <f>+(G68-E68)/E68</f>
        <v>0</v>
      </c>
      <c r="I68" s="205"/>
    </row>
    <row r="69" spans="1:9" s="77" customFormat="1" ht="30" x14ac:dyDescent="0.6">
      <c r="A69" s="159">
        <v>90671</v>
      </c>
      <c r="B69" s="154" t="s">
        <v>628</v>
      </c>
      <c r="C69" s="129" t="s">
        <v>629</v>
      </c>
      <c r="D69" s="146" t="s">
        <v>630</v>
      </c>
      <c r="E69" s="230">
        <v>217.74</v>
      </c>
      <c r="F69" s="148">
        <v>239.87299999999999</v>
      </c>
      <c r="G69" s="239">
        <v>217.74</v>
      </c>
      <c r="H69" s="328">
        <f>+(G69-E69)/E69</f>
        <v>0</v>
      </c>
    </row>
    <row r="70" spans="1:9" s="77" customFormat="1" ht="45.35" thickBot="1" x14ac:dyDescent="0.45">
      <c r="A70" s="158">
        <v>90732</v>
      </c>
      <c r="B70" s="151" t="s">
        <v>252</v>
      </c>
      <c r="C70" s="144" t="s">
        <v>253</v>
      </c>
      <c r="D70" s="145" t="s">
        <v>195</v>
      </c>
      <c r="E70" s="231">
        <v>116.16</v>
      </c>
      <c r="F70" s="161">
        <v>117.081</v>
      </c>
      <c r="G70" s="238">
        <v>116.16</v>
      </c>
      <c r="H70" s="329">
        <f>+(G70-E70)/E70</f>
        <v>0</v>
      </c>
    </row>
    <row r="71" spans="1:9" s="77" customFormat="1" ht="17.7" thickBot="1" x14ac:dyDescent="0.7">
      <c r="A71" s="428" t="s">
        <v>632</v>
      </c>
      <c r="B71" s="429"/>
      <c r="C71" s="429"/>
      <c r="D71" s="429"/>
      <c r="E71" s="429"/>
      <c r="F71" s="429"/>
      <c r="G71" s="429"/>
      <c r="H71" s="430"/>
    </row>
    <row r="72" spans="1:9" ht="30.35" thickBot="1" x14ac:dyDescent="0.45">
      <c r="A72" s="162">
        <v>90713</v>
      </c>
      <c r="B72" s="163" t="s">
        <v>862</v>
      </c>
      <c r="C72" s="164" t="s">
        <v>242</v>
      </c>
      <c r="D72" s="165" t="s">
        <v>167</v>
      </c>
      <c r="E72" s="232">
        <v>21.23</v>
      </c>
      <c r="F72" s="166">
        <v>47.811</v>
      </c>
      <c r="G72" s="240">
        <v>21.23</v>
      </c>
      <c r="H72" s="331">
        <f>+(G72-E72)/E72</f>
        <v>0</v>
      </c>
    </row>
    <row r="73" spans="1:9" ht="17.7" thickBot="1" x14ac:dyDescent="0.7">
      <c r="A73" s="428" t="s">
        <v>124</v>
      </c>
      <c r="B73" s="429"/>
      <c r="C73" s="429"/>
      <c r="D73" s="429"/>
      <c r="E73" s="429"/>
      <c r="F73" s="429"/>
      <c r="G73" s="429"/>
      <c r="H73" s="430"/>
    </row>
    <row r="74" spans="1:9" ht="30.35" thickBot="1" x14ac:dyDescent="0.45">
      <c r="A74" s="446">
        <v>90707</v>
      </c>
      <c r="B74" s="149" t="s">
        <v>238</v>
      </c>
      <c r="C74" s="448" t="s">
        <v>239</v>
      </c>
      <c r="D74" s="147" t="s">
        <v>189</v>
      </c>
      <c r="E74" s="450">
        <v>34.5</v>
      </c>
      <c r="F74" s="200">
        <v>95.74</v>
      </c>
      <c r="G74" s="414">
        <v>34.5</v>
      </c>
      <c r="H74" s="416">
        <f>+(G74-E74)/E74</f>
        <v>0</v>
      </c>
    </row>
    <row r="75" spans="1:9" ht="30.35" thickBot="1" x14ac:dyDescent="0.45">
      <c r="A75" s="447"/>
      <c r="B75" s="150" t="s">
        <v>626</v>
      </c>
      <c r="C75" s="449"/>
      <c r="D75" s="155" t="s">
        <v>627</v>
      </c>
      <c r="E75" s="400"/>
      <c r="F75" s="200">
        <v>97.99</v>
      </c>
      <c r="G75" s="420"/>
      <c r="H75" s="421"/>
    </row>
    <row r="76" spans="1:9" ht="30.35" thickBot="1" x14ac:dyDescent="0.45">
      <c r="A76" s="158">
        <v>90710</v>
      </c>
      <c r="B76" s="151" t="s">
        <v>240</v>
      </c>
      <c r="C76" s="144" t="s">
        <v>241</v>
      </c>
      <c r="D76" s="145" t="s">
        <v>191</v>
      </c>
      <c r="E76" s="232">
        <v>277.33</v>
      </c>
      <c r="F76" s="161">
        <v>286.16800000000001</v>
      </c>
      <c r="G76" s="238">
        <v>277.33</v>
      </c>
      <c r="H76" s="329">
        <f>+(G76-E76)/E76</f>
        <v>0</v>
      </c>
    </row>
    <row r="77" spans="1:9" ht="17.7" thickBot="1" x14ac:dyDescent="0.7">
      <c r="A77" s="378" t="s">
        <v>65</v>
      </c>
      <c r="B77" s="379"/>
      <c r="C77" s="379"/>
      <c r="D77" s="379"/>
      <c r="E77" s="379"/>
      <c r="F77" s="379"/>
      <c r="G77" s="379"/>
      <c r="H77" s="380"/>
    </row>
    <row r="78" spans="1:9" ht="30.35" thickBot="1" x14ac:dyDescent="0.45">
      <c r="A78" s="162">
        <v>90716</v>
      </c>
      <c r="B78" s="163" t="s">
        <v>247</v>
      </c>
      <c r="C78" s="194" t="s">
        <v>248</v>
      </c>
      <c r="D78" s="165" t="s">
        <v>209</v>
      </c>
      <c r="E78" s="232">
        <v>173.85</v>
      </c>
      <c r="F78" s="166">
        <v>191.36500000000001</v>
      </c>
      <c r="G78" s="240">
        <v>173.85</v>
      </c>
      <c r="H78" s="331">
        <f>+(G78-E78)/E78</f>
        <v>0</v>
      </c>
    </row>
    <row r="79" spans="1:9" ht="17.7" thickBot="1" x14ac:dyDescent="0.7">
      <c r="A79" s="378" t="s">
        <v>123</v>
      </c>
      <c r="B79" s="379"/>
      <c r="C79" s="379"/>
      <c r="D79" s="379"/>
      <c r="E79" s="379"/>
      <c r="F79" s="379"/>
      <c r="G79" s="379"/>
      <c r="H79" s="380"/>
    </row>
    <row r="80" spans="1:9" s="77" customFormat="1" ht="30.35" thickBot="1" x14ac:dyDescent="0.65">
      <c r="A80" s="172">
        <v>90620</v>
      </c>
      <c r="B80" s="176" t="s">
        <v>219</v>
      </c>
      <c r="C80" s="177" t="s">
        <v>220</v>
      </c>
      <c r="D80" s="147" t="s">
        <v>184</v>
      </c>
      <c r="E80" s="231">
        <v>222.92</v>
      </c>
      <c r="F80" s="175">
        <v>251.309</v>
      </c>
      <c r="G80" s="237">
        <v>222.92</v>
      </c>
      <c r="H80" s="327">
        <f>+(G80-E80)/E80</f>
        <v>0</v>
      </c>
      <c r="I80" s="206"/>
    </row>
    <row r="81" spans="1:9" s="77" customFormat="1" ht="30.35" thickBot="1" x14ac:dyDescent="0.65">
      <c r="A81" s="211">
        <v>90621</v>
      </c>
      <c r="B81" s="173" t="s">
        <v>221</v>
      </c>
      <c r="C81" s="144" t="s">
        <v>222</v>
      </c>
      <c r="D81" s="145" t="s">
        <v>183</v>
      </c>
      <c r="E81" s="231">
        <v>180.46</v>
      </c>
      <c r="F81" s="161">
        <v>225.91</v>
      </c>
      <c r="G81" s="238">
        <v>180.46</v>
      </c>
      <c r="H81" s="329">
        <f>+(G81-E81)/E81</f>
        <v>0</v>
      </c>
      <c r="I81" s="206"/>
    </row>
    <row r="82" spans="1:9" s="77" customFormat="1" ht="17.350000000000001" x14ac:dyDescent="0.65">
      <c r="A82" s="402" t="s">
        <v>631</v>
      </c>
      <c r="B82" s="403"/>
      <c r="C82" s="403"/>
      <c r="D82" s="403"/>
      <c r="E82" s="403"/>
      <c r="F82" s="403"/>
      <c r="G82" s="403"/>
      <c r="H82" s="404"/>
      <c r="I82" s="206"/>
    </row>
    <row r="83" spans="1:9" s="77" customFormat="1" ht="30.35" thickBot="1" x14ac:dyDescent="0.65">
      <c r="A83" s="211">
        <v>90651</v>
      </c>
      <c r="B83" s="173" t="s">
        <v>908</v>
      </c>
      <c r="C83" s="368" t="s">
        <v>909</v>
      </c>
      <c r="D83" s="145" t="s">
        <v>181</v>
      </c>
      <c r="E83" s="231">
        <v>301.45999999999998</v>
      </c>
      <c r="F83" s="161">
        <v>328.24</v>
      </c>
      <c r="G83" s="238">
        <v>301.45999999999998</v>
      </c>
      <c r="H83" s="369">
        <f>+(G83-E83)/E83</f>
        <v>0</v>
      </c>
      <c r="I83" s="206"/>
    </row>
    <row r="84" spans="1:9" s="77" customFormat="1" ht="17.350000000000001" x14ac:dyDescent="0.6">
      <c r="A84" s="363"/>
      <c r="B84" s="364"/>
      <c r="C84" s="365"/>
      <c r="D84" s="366"/>
      <c r="E84" s="345"/>
      <c r="F84" s="353"/>
      <c r="G84" s="354"/>
      <c r="H84" s="367"/>
      <c r="I84" s="206"/>
    </row>
    <row r="85" spans="1:9" s="77" customFormat="1" ht="17.350000000000001" x14ac:dyDescent="0.6">
      <c r="A85" s="363"/>
      <c r="B85" s="364"/>
      <c r="C85" s="365"/>
      <c r="D85" s="366"/>
      <c r="E85" s="345"/>
      <c r="F85" s="353"/>
      <c r="G85" s="354"/>
      <c r="H85" s="367"/>
      <c r="I85" s="206"/>
    </row>
    <row r="86" spans="1:9" s="77" customFormat="1" ht="17.350000000000001" x14ac:dyDescent="0.6">
      <c r="A86" s="363"/>
      <c r="B86" s="364"/>
      <c r="C86" s="365"/>
      <c r="D86" s="366"/>
      <c r="E86" s="345"/>
      <c r="F86" s="353"/>
      <c r="G86" s="354"/>
      <c r="H86" s="367"/>
      <c r="I86" s="206"/>
    </row>
    <row r="87" spans="1:9" s="77" customFormat="1" ht="17.350000000000001" x14ac:dyDescent="0.6">
      <c r="A87" s="363"/>
      <c r="B87" s="364"/>
      <c r="C87" s="365"/>
      <c r="D87" s="366"/>
      <c r="E87" s="345"/>
      <c r="F87" s="353"/>
      <c r="G87" s="354"/>
      <c r="H87" s="367"/>
      <c r="I87" s="206"/>
    </row>
    <row r="88" spans="1:9" s="77" customFormat="1" ht="17.350000000000001" x14ac:dyDescent="0.6">
      <c r="A88" s="363"/>
      <c r="B88" s="364"/>
      <c r="C88" s="365"/>
      <c r="D88" s="366"/>
      <c r="E88" s="345"/>
      <c r="F88" s="353"/>
      <c r="G88" s="354"/>
      <c r="H88" s="367"/>
      <c r="I88" s="206"/>
    </row>
    <row r="89" spans="1:9" s="77" customFormat="1" ht="17.350000000000001" x14ac:dyDescent="0.6">
      <c r="A89" s="363"/>
      <c r="B89" s="364"/>
      <c r="C89" s="365"/>
      <c r="D89" s="366"/>
      <c r="E89" s="345"/>
      <c r="F89" s="353"/>
      <c r="G89" s="354"/>
      <c r="H89" s="367"/>
      <c r="I89" s="206"/>
    </row>
    <row r="90" spans="1:9" s="77" customFormat="1" ht="17.7" thickBot="1" x14ac:dyDescent="0.65">
      <c r="A90" s="363"/>
      <c r="B90" s="364"/>
      <c r="C90" s="365"/>
      <c r="D90" s="366"/>
      <c r="E90" s="345"/>
      <c r="F90" s="353"/>
      <c r="G90" s="354"/>
      <c r="H90" s="367"/>
      <c r="I90" s="206"/>
    </row>
    <row r="91" spans="1:9" s="77" customFormat="1" ht="104.35" thickBot="1" x14ac:dyDescent="0.45">
      <c r="A91" s="233" t="s">
        <v>16</v>
      </c>
      <c r="B91" s="234" t="s">
        <v>213</v>
      </c>
      <c r="C91" s="235" t="s">
        <v>214</v>
      </c>
      <c r="D91" s="234" t="s">
        <v>215</v>
      </c>
      <c r="E91" s="227" t="s">
        <v>887</v>
      </c>
      <c r="F91" s="188" t="s">
        <v>888</v>
      </c>
      <c r="G91" s="236" t="s">
        <v>889</v>
      </c>
      <c r="H91" s="189" t="s">
        <v>886</v>
      </c>
      <c r="I91" s="206"/>
    </row>
    <row r="92" spans="1:9" s="77" customFormat="1" ht="17.7" thickBot="1" x14ac:dyDescent="0.7">
      <c r="A92" s="428" t="s">
        <v>639</v>
      </c>
      <c r="B92" s="429"/>
      <c r="C92" s="429"/>
      <c r="D92" s="429"/>
      <c r="E92" s="429"/>
      <c r="F92" s="429"/>
      <c r="G92" s="429"/>
      <c r="H92" s="430"/>
    </row>
    <row r="93" spans="1:9" s="77" customFormat="1" ht="31.95" customHeight="1" thickBot="1" x14ac:dyDescent="0.45">
      <c r="A93" s="395">
        <v>90619</v>
      </c>
      <c r="B93" s="149" t="s">
        <v>910</v>
      </c>
      <c r="C93" s="439" t="s">
        <v>424</v>
      </c>
      <c r="D93" s="398" t="s">
        <v>625</v>
      </c>
      <c r="E93" s="405">
        <v>164.54</v>
      </c>
      <c r="F93" s="431">
        <v>177.10900000000001</v>
      </c>
      <c r="G93" s="410">
        <v>164.54</v>
      </c>
      <c r="H93" s="376">
        <f>+(G93-E93)/E93</f>
        <v>0</v>
      </c>
    </row>
    <row r="94" spans="1:9" s="77" customFormat="1" ht="31.95" customHeight="1" x14ac:dyDescent="0.4">
      <c r="A94" s="397"/>
      <c r="B94" s="149" t="s">
        <v>665</v>
      </c>
      <c r="C94" s="440"/>
      <c r="D94" s="399"/>
      <c r="E94" s="406"/>
      <c r="F94" s="432"/>
      <c r="G94" s="427"/>
      <c r="H94" s="377"/>
    </row>
    <row r="95" spans="1:9" s="77" customFormat="1" ht="30" x14ac:dyDescent="0.6">
      <c r="A95" s="389">
        <v>90734</v>
      </c>
      <c r="B95" s="154" t="s">
        <v>651</v>
      </c>
      <c r="C95" s="391" t="s">
        <v>254</v>
      </c>
      <c r="D95" s="183" t="s">
        <v>657</v>
      </c>
      <c r="E95" s="400">
        <v>156.58000000000001</v>
      </c>
      <c r="F95" s="381">
        <v>176.70699999999999</v>
      </c>
      <c r="G95" s="420">
        <v>156.58000000000001</v>
      </c>
      <c r="H95" s="421">
        <f>+(G95-E95)/E95</f>
        <v>0</v>
      </c>
    </row>
    <row r="96" spans="1:9" s="77" customFormat="1" ht="30.35" thickBot="1" x14ac:dyDescent="0.65">
      <c r="A96" s="390"/>
      <c r="B96" s="173" t="s">
        <v>255</v>
      </c>
      <c r="C96" s="392"/>
      <c r="D96" s="184" t="s">
        <v>656</v>
      </c>
      <c r="E96" s="401"/>
      <c r="F96" s="382"/>
      <c r="G96" s="415"/>
      <c r="H96" s="417"/>
    </row>
    <row r="97" spans="1:8" s="77" customFormat="1" ht="17.7" thickBot="1" x14ac:dyDescent="0.7">
      <c r="A97" s="402" t="s">
        <v>655</v>
      </c>
      <c r="B97" s="403"/>
      <c r="C97" s="403"/>
      <c r="D97" s="403"/>
      <c r="E97" s="403"/>
      <c r="F97" s="403"/>
      <c r="G97" s="403"/>
      <c r="H97" s="404"/>
    </row>
    <row r="98" spans="1:8" s="77" customFormat="1" ht="32.700000000000003" customHeight="1" x14ac:dyDescent="0.6">
      <c r="A98" s="199">
        <v>90623</v>
      </c>
      <c r="B98" s="153" t="s">
        <v>679</v>
      </c>
      <c r="C98" s="409" t="s">
        <v>650</v>
      </c>
      <c r="D98" s="358" t="s">
        <v>662</v>
      </c>
      <c r="E98" s="229">
        <v>219.21</v>
      </c>
      <c r="F98" s="200">
        <v>251.86</v>
      </c>
      <c r="G98" s="410">
        <v>219.21</v>
      </c>
      <c r="H98" s="327">
        <f>+(G98-E98)/E98</f>
        <v>0</v>
      </c>
    </row>
    <row r="99" spans="1:8" s="77" customFormat="1" ht="30.35" thickBot="1" x14ac:dyDescent="0.65">
      <c r="A99" s="225">
        <v>90624</v>
      </c>
      <c r="B99" s="212" t="s">
        <v>894</v>
      </c>
      <c r="C99" s="392"/>
      <c r="D99" s="224" t="s">
        <v>685</v>
      </c>
      <c r="E99" s="231" t="s">
        <v>237</v>
      </c>
      <c r="F99" s="180">
        <v>265.75</v>
      </c>
      <c r="G99" s="411"/>
      <c r="H99" s="329" t="s">
        <v>237</v>
      </c>
    </row>
    <row r="100" spans="1:8" s="77" customFormat="1" ht="17.7" thickBot="1" x14ac:dyDescent="0.7">
      <c r="A100" s="453" t="s">
        <v>663</v>
      </c>
      <c r="B100" s="454"/>
      <c r="C100" s="454"/>
      <c r="D100" s="454"/>
      <c r="E100" s="454"/>
      <c r="F100" s="454"/>
      <c r="G100" s="454"/>
      <c r="H100" s="455"/>
    </row>
    <row r="101" spans="1:8" s="77" customFormat="1" ht="45.35" thickBot="1" x14ac:dyDescent="0.45">
      <c r="A101" s="197">
        <v>90611</v>
      </c>
      <c r="B101" s="186" t="s">
        <v>680</v>
      </c>
      <c r="C101" s="185" t="s">
        <v>659</v>
      </c>
      <c r="D101" s="198" t="s">
        <v>658</v>
      </c>
      <c r="E101" s="231">
        <v>256.5</v>
      </c>
      <c r="F101" s="191">
        <v>264.55500000000001</v>
      </c>
      <c r="G101" s="240">
        <v>256.5</v>
      </c>
      <c r="H101" s="331">
        <f>+(G101-E101)/E101</f>
        <v>0</v>
      </c>
    </row>
    <row r="102" spans="1:8" s="266" customFormat="1" ht="17.350000000000001" x14ac:dyDescent="0.4">
      <c r="A102" s="267"/>
      <c r="B102" s="268"/>
      <c r="C102" s="268"/>
      <c r="D102" s="269"/>
      <c r="E102" s="262"/>
      <c r="F102" s="262"/>
      <c r="G102" s="264"/>
      <c r="H102" s="265"/>
    </row>
    <row r="104" spans="1:8" ht="15.35" thickBot="1" x14ac:dyDescent="0.65"/>
    <row r="105" spans="1:8" s="257" customFormat="1" x14ac:dyDescent="0.6">
      <c r="A105" s="303" t="s">
        <v>860</v>
      </c>
      <c r="B105" s="304"/>
      <c r="C105" s="305"/>
      <c r="D105" s="306"/>
      <c r="E105" s="307"/>
      <c r="F105" s="307"/>
      <c r="G105" s="247"/>
      <c r="H105" s="308"/>
    </row>
    <row r="106" spans="1:8" s="257" customFormat="1" x14ac:dyDescent="0.6">
      <c r="A106" s="272" t="s">
        <v>873</v>
      </c>
      <c r="B106" s="309"/>
      <c r="C106" s="310"/>
      <c r="D106" s="311"/>
      <c r="E106" s="312"/>
      <c r="F106" s="312"/>
      <c r="G106" s="251"/>
      <c r="H106" s="271"/>
    </row>
    <row r="107" spans="1:8" s="257" customFormat="1" x14ac:dyDescent="0.6">
      <c r="A107" s="272" t="s">
        <v>874</v>
      </c>
      <c r="B107" s="309"/>
      <c r="C107" s="310"/>
      <c r="D107" s="311"/>
      <c r="E107" s="312"/>
      <c r="F107" s="312"/>
      <c r="G107" s="251"/>
      <c r="H107" s="271"/>
    </row>
    <row r="108" spans="1:8" s="257" customFormat="1" ht="15.35" thickBot="1" x14ac:dyDescent="0.65">
      <c r="A108" s="272" t="s">
        <v>875</v>
      </c>
      <c r="B108" s="309"/>
      <c r="C108" s="310"/>
      <c r="D108" s="311"/>
      <c r="E108" s="312"/>
      <c r="F108" s="312"/>
      <c r="G108" s="251"/>
      <c r="H108" s="271"/>
    </row>
    <row r="109" spans="1:8" s="257" customFormat="1" ht="15.35" thickBot="1" x14ac:dyDescent="0.45">
      <c r="A109" s="443" t="s">
        <v>347</v>
      </c>
      <c r="B109" s="444"/>
      <c r="C109" s="444"/>
      <c r="D109" s="444"/>
      <c r="E109" s="444"/>
      <c r="F109" s="444"/>
      <c r="G109" s="444"/>
      <c r="H109" s="445"/>
    </row>
    <row r="110" spans="1:8" s="257" customFormat="1" x14ac:dyDescent="0.6">
      <c r="A110" s="254"/>
      <c r="B110" s="254"/>
      <c r="C110" s="255"/>
      <c r="D110" s="256"/>
      <c r="E110" s="250"/>
      <c r="F110" s="250"/>
      <c r="G110" s="251"/>
      <c r="H110" s="250"/>
    </row>
    <row r="111" spans="1:8" s="257" customFormat="1" x14ac:dyDescent="0.6">
      <c r="A111" s="254"/>
      <c r="B111" s="254"/>
      <c r="C111" s="255"/>
      <c r="D111" s="256"/>
      <c r="E111" s="250"/>
      <c r="F111" s="250"/>
      <c r="G111" s="251"/>
      <c r="H111" s="250"/>
    </row>
    <row r="112" spans="1:8" s="257" customFormat="1" x14ac:dyDescent="0.6">
      <c r="A112" s="254"/>
      <c r="B112" s="254"/>
      <c r="C112" s="255"/>
      <c r="D112" s="256"/>
      <c r="E112" s="250"/>
      <c r="F112" s="250"/>
      <c r="G112" s="251"/>
      <c r="H112" s="250"/>
    </row>
    <row r="113" spans="1:8" s="257" customFormat="1" x14ac:dyDescent="0.6">
      <c r="A113" s="254"/>
      <c r="B113" s="254"/>
      <c r="C113" s="255"/>
      <c r="D113" s="256"/>
      <c r="E113" s="250"/>
      <c r="F113" s="250"/>
      <c r="G113" s="251"/>
      <c r="H113" s="250"/>
    </row>
    <row r="114" spans="1:8" s="257" customFormat="1" x14ac:dyDescent="0.6">
      <c r="A114" s="254"/>
      <c r="B114" s="254"/>
      <c r="C114" s="255"/>
      <c r="D114" s="256"/>
      <c r="E114" s="250"/>
      <c r="F114" s="250"/>
      <c r="G114" s="251"/>
      <c r="H114" s="250"/>
    </row>
    <row r="115" spans="1:8" s="257" customFormat="1" x14ac:dyDescent="0.6">
      <c r="A115" s="254"/>
      <c r="B115" s="254"/>
      <c r="C115" s="255"/>
      <c r="D115" s="256"/>
      <c r="E115" s="250"/>
      <c r="F115" s="250"/>
      <c r="G115" s="251"/>
      <c r="H115" s="250"/>
    </row>
    <row r="116" spans="1:8" s="257" customFormat="1" x14ac:dyDescent="0.6">
      <c r="A116" s="254"/>
      <c r="B116" s="254"/>
      <c r="C116" s="255"/>
      <c r="D116" s="256"/>
      <c r="E116" s="250"/>
      <c r="F116" s="250"/>
      <c r="G116" s="251"/>
      <c r="H116" s="250"/>
    </row>
  </sheetData>
  <mergeCells count="100">
    <mergeCell ref="H95:H96"/>
    <mergeCell ref="G95:G96"/>
    <mergeCell ref="F55:F56"/>
    <mergeCell ref="A51:A52"/>
    <mergeCell ref="H51:H52"/>
    <mergeCell ref="H62:H63"/>
    <mergeCell ref="A67:H67"/>
    <mergeCell ref="E62:E63"/>
    <mergeCell ref="G62:G63"/>
    <mergeCell ref="G57:G59"/>
    <mergeCell ref="A92:H92"/>
    <mergeCell ref="A26:H26"/>
    <mergeCell ref="A10:H10"/>
    <mergeCell ref="F30:F31"/>
    <mergeCell ref="G30:G31"/>
    <mergeCell ref="A7:H7"/>
    <mergeCell ref="A8:H8"/>
    <mergeCell ref="A23:H23"/>
    <mergeCell ref="H27:H28"/>
    <mergeCell ref="E95:E96"/>
    <mergeCell ref="G74:G75"/>
    <mergeCell ref="H74:H75"/>
    <mergeCell ref="E27:E28"/>
    <mergeCell ref="F27:F28"/>
    <mergeCell ref="G27:G28"/>
    <mergeCell ref="G55:G56"/>
    <mergeCell ref="H55:H56"/>
    <mergeCell ref="A46:H46"/>
    <mergeCell ref="A47:A48"/>
    <mergeCell ref="C47:C48"/>
    <mergeCell ref="E47:E48"/>
    <mergeCell ref="A109:H109"/>
    <mergeCell ref="G51:G52"/>
    <mergeCell ref="A54:H54"/>
    <mergeCell ref="A73:H73"/>
    <mergeCell ref="A74:A75"/>
    <mergeCell ref="C74:C75"/>
    <mergeCell ref="E74:E75"/>
    <mergeCell ref="A57:A59"/>
    <mergeCell ref="A60:H60"/>
    <mergeCell ref="A62:A63"/>
    <mergeCell ref="C62:C63"/>
    <mergeCell ref="C51:C52"/>
    <mergeCell ref="E51:E52"/>
    <mergeCell ref="A100:H100"/>
    <mergeCell ref="E55:E56"/>
    <mergeCell ref="A97:H97"/>
    <mergeCell ref="E33:E34"/>
    <mergeCell ref="G33:G34"/>
    <mergeCell ref="H33:H34"/>
    <mergeCell ref="A15:H15"/>
    <mergeCell ref="H57:H59"/>
    <mergeCell ref="A77:H77"/>
    <mergeCell ref="F93:F94"/>
    <mergeCell ref="A6:H6"/>
    <mergeCell ref="A39:A40"/>
    <mergeCell ref="C39:C40"/>
    <mergeCell ref="D39:D40"/>
    <mergeCell ref="E39:E40"/>
    <mergeCell ref="F39:F40"/>
    <mergeCell ref="G39:G40"/>
    <mergeCell ref="H39:H40"/>
    <mergeCell ref="A35:H35"/>
    <mergeCell ref="A38:H38"/>
    <mergeCell ref="A32:H32"/>
    <mergeCell ref="A33:A34"/>
    <mergeCell ref="C93:C94"/>
    <mergeCell ref="C33:C34"/>
    <mergeCell ref="E93:E94"/>
    <mergeCell ref="H30:H31"/>
    <mergeCell ref="C98:C99"/>
    <mergeCell ref="G98:G99"/>
    <mergeCell ref="E36:E37"/>
    <mergeCell ref="G36:G37"/>
    <mergeCell ref="H36:H37"/>
    <mergeCell ref="C36:C37"/>
    <mergeCell ref="G47:G48"/>
    <mergeCell ref="H47:H48"/>
    <mergeCell ref="C57:C59"/>
    <mergeCell ref="D58:D59"/>
    <mergeCell ref="F58:F59"/>
    <mergeCell ref="C55:C56"/>
    <mergeCell ref="G93:G94"/>
    <mergeCell ref="A71:H71"/>
    <mergeCell ref="H93:H94"/>
    <mergeCell ref="A79:H79"/>
    <mergeCell ref="F95:F96"/>
    <mergeCell ref="C30:C31"/>
    <mergeCell ref="D30:D31"/>
    <mergeCell ref="E30:E31"/>
    <mergeCell ref="A95:A96"/>
    <mergeCell ref="C95:C96"/>
    <mergeCell ref="A30:A31"/>
    <mergeCell ref="A36:A37"/>
    <mergeCell ref="A55:A56"/>
    <mergeCell ref="D55:D56"/>
    <mergeCell ref="E57:E59"/>
    <mergeCell ref="A82:H82"/>
    <mergeCell ref="A93:A94"/>
    <mergeCell ref="D93:D94"/>
  </mergeCells>
  <pageMargins left="0.28125" right="0.25" top="0.75" bottom="0.5" header="0.3" footer="0.3"/>
  <pageSetup scale="75" fitToHeight="0" orientation="landscape" r:id="rId1"/>
  <headerFooter>
    <oddHeader xml:space="preserve">&amp;L&amp;G&amp;C&amp;"-,Bold"&amp;12&amp;KC00000APRIL 30, 2026
NDC / CPT Changes in Red Text&amp;R&amp;"Segoe UI,Regular"&amp;28 2026-27 Vaccine Assessment Grid </oddHeader>
    <oddFooter>&amp;L&amp;"Segoe UI,Regular"Page &amp;P&amp;C&amp;"Segoe UI,Regular"This document is available in PDF and Excel versions at: &amp;K0070C0https://wavaccine.org/assessment-grid/&amp;R&amp;"Segoe UI,Bold"&amp;12&amp;KFF0000
&amp;KC00000APPROVED APR 30, 2026
EFFECTIVE JUL 1, 2026</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DAC2D-7F3C-48D1-8D06-08FD9204928B}">
  <sheetPr>
    <tabColor theme="4" tint="0.39997558519241921"/>
    <pageSetUpPr fitToPage="1"/>
  </sheetPr>
  <dimension ref="A1:Q145"/>
  <sheetViews>
    <sheetView zoomScale="96" zoomScaleNormal="96" workbookViewId="0">
      <selection activeCell="J13" sqref="J13"/>
    </sheetView>
  </sheetViews>
  <sheetFormatPr defaultRowHeight="14.35" x14ac:dyDescent="0.5"/>
  <cols>
    <col min="1" max="1" width="13.703125" bestFit="1" customWidth="1"/>
    <col min="2" max="2" width="17.1171875" bestFit="1" customWidth="1"/>
    <col min="3" max="3" width="41.29296875" bestFit="1" customWidth="1"/>
    <col min="4" max="4" width="10.41015625" bestFit="1" customWidth="1"/>
    <col min="5" max="13" width="13.1171875" style="143" customWidth="1"/>
    <col min="14" max="14" width="13.1171875" style="143" bestFit="1" customWidth="1"/>
    <col min="15" max="15" width="11.87890625" style="275" bestFit="1" customWidth="1"/>
    <col min="16" max="17" width="8.703125"/>
  </cols>
  <sheetData>
    <row r="1" spans="1:15" x14ac:dyDescent="0.5">
      <c r="A1" s="213" t="s">
        <v>150</v>
      </c>
      <c r="B1" s="213" t="s">
        <v>686</v>
      </c>
      <c r="C1" s="213" t="s">
        <v>687</v>
      </c>
      <c r="D1" s="213" t="s">
        <v>688</v>
      </c>
      <c r="E1" s="215" t="s">
        <v>852</v>
      </c>
      <c r="F1" s="215" t="s">
        <v>853</v>
      </c>
      <c r="G1" s="215" t="s">
        <v>854</v>
      </c>
      <c r="H1" s="215" t="s">
        <v>855</v>
      </c>
      <c r="I1" s="215" t="s">
        <v>856</v>
      </c>
      <c r="J1" s="215" t="s">
        <v>857</v>
      </c>
      <c r="K1" s="215" t="s">
        <v>858</v>
      </c>
      <c r="L1" s="215" t="s">
        <v>849</v>
      </c>
      <c r="M1" s="215" t="s">
        <v>850</v>
      </c>
      <c r="N1" s="215" t="s">
        <v>851</v>
      </c>
      <c r="O1" s="273" t="s">
        <v>899</v>
      </c>
    </row>
    <row r="2" spans="1:15" s="75" customFormat="1" x14ac:dyDescent="0.5">
      <c r="A2" s="371" t="s">
        <v>904</v>
      </c>
      <c r="B2" s="371" t="s">
        <v>842</v>
      </c>
      <c r="C2" s="371" t="s">
        <v>646</v>
      </c>
      <c r="D2" s="371" t="s">
        <v>843</v>
      </c>
      <c r="E2" s="218"/>
      <c r="F2" s="218"/>
      <c r="G2" s="218"/>
      <c r="H2" s="218"/>
      <c r="I2" s="218"/>
      <c r="J2" s="218"/>
      <c r="K2" s="218"/>
      <c r="L2" s="218"/>
      <c r="M2" s="218"/>
      <c r="N2" s="216"/>
      <c r="O2" s="372">
        <v>289.10000000000002</v>
      </c>
    </row>
    <row r="3" spans="1:15" x14ac:dyDescent="0.5">
      <c r="A3" s="371" t="s">
        <v>870</v>
      </c>
      <c r="B3" s="371" t="s">
        <v>644</v>
      </c>
      <c r="C3" s="373" t="s">
        <v>690</v>
      </c>
      <c r="D3" s="371" t="s">
        <v>691</v>
      </c>
      <c r="E3" s="218"/>
      <c r="F3" s="218"/>
      <c r="G3" s="218"/>
      <c r="H3" s="218"/>
      <c r="I3" s="218"/>
      <c r="J3" s="218"/>
      <c r="K3" s="218"/>
      <c r="L3" s="218"/>
      <c r="M3" s="218"/>
      <c r="N3" s="277">
        <v>141</v>
      </c>
      <c r="O3" s="372">
        <v>153</v>
      </c>
    </row>
    <row r="4" spans="1:15" x14ac:dyDescent="0.5">
      <c r="A4" s="371" t="s">
        <v>868</v>
      </c>
      <c r="B4" s="371" t="s">
        <v>644</v>
      </c>
      <c r="C4" s="373" t="s">
        <v>869</v>
      </c>
      <c r="D4" s="371" t="s">
        <v>701</v>
      </c>
      <c r="E4" s="218"/>
      <c r="F4" s="218"/>
      <c r="G4" s="218"/>
      <c r="H4" s="218"/>
      <c r="I4" s="218"/>
      <c r="J4" s="218"/>
      <c r="K4" s="218"/>
      <c r="L4" s="218"/>
      <c r="M4" s="218"/>
      <c r="N4" s="277">
        <v>141</v>
      </c>
      <c r="O4" s="372">
        <v>70</v>
      </c>
    </row>
    <row r="5" spans="1:15" x14ac:dyDescent="0.5">
      <c r="A5" s="371" t="s">
        <v>902</v>
      </c>
      <c r="B5" s="371" t="s">
        <v>640</v>
      </c>
      <c r="C5" s="371" t="s">
        <v>671</v>
      </c>
      <c r="D5" s="371" t="s">
        <v>753</v>
      </c>
      <c r="E5" s="320"/>
      <c r="F5" s="320"/>
      <c r="G5" s="320"/>
      <c r="H5" s="320"/>
      <c r="I5" s="320"/>
      <c r="J5" s="320"/>
      <c r="K5" s="320"/>
      <c r="L5" s="320"/>
      <c r="M5" s="320"/>
      <c r="N5" s="313"/>
      <c r="O5" s="372">
        <v>39</v>
      </c>
    </row>
    <row r="6" spans="1:15" x14ac:dyDescent="0.5">
      <c r="A6" s="371" t="s">
        <v>901</v>
      </c>
      <c r="B6" s="371" t="s">
        <v>640</v>
      </c>
      <c r="C6" s="371" t="s">
        <v>670</v>
      </c>
      <c r="D6" s="374">
        <v>90686</v>
      </c>
      <c r="E6" s="320"/>
      <c r="F6" s="320"/>
      <c r="G6" s="320"/>
      <c r="H6" s="320"/>
      <c r="I6" s="320"/>
      <c r="J6" s="320"/>
      <c r="K6" s="320"/>
      <c r="L6" s="320"/>
      <c r="M6" s="320"/>
      <c r="N6" s="313"/>
      <c r="O6" s="372">
        <v>22</v>
      </c>
    </row>
    <row r="7" spans="1:15" x14ac:dyDescent="0.5">
      <c r="A7" s="371" t="s">
        <v>900</v>
      </c>
      <c r="B7" s="371" t="s">
        <v>640</v>
      </c>
      <c r="C7" s="371" t="s">
        <v>672</v>
      </c>
      <c r="D7" s="371" t="s">
        <v>775</v>
      </c>
      <c r="E7" s="320"/>
      <c r="F7" s="320"/>
      <c r="G7" s="320"/>
      <c r="H7" s="320"/>
      <c r="I7" s="320"/>
      <c r="J7" s="320"/>
      <c r="K7" s="320"/>
      <c r="L7" s="320"/>
      <c r="M7" s="320"/>
      <c r="N7" s="313"/>
      <c r="O7" s="372">
        <v>22</v>
      </c>
    </row>
    <row r="8" spans="1:15" x14ac:dyDescent="0.5">
      <c r="A8" s="371" t="s">
        <v>903</v>
      </c>
      <c r="B8" s="371" t="s">
        <v>640</v>
      </c>
      <c r="C8" s="371" t="s">
        <v>669</v>
      </c>
      <c r="D8" s="371" t="s">
        <v>764</v>
      </c>
      <c r="E8" s="320"/>
      <c r="F8" s="320"/>
      <c r="G8" s="320"/>
      <c r="H8" s="320"/>
      <c r="I8" s="320"/>
      <c r="J8" s="320"/>
      <c r="K8" s="320"/>
      <c r="L8" s="320"/>
      <c r="M8" s="218">
        <v>18</v>
      </c>
      <c r="N8" s="216">
        <v>22</v>
      </c>
      <c r="O8" s="372">
        <v>22</v>
      </c>
    </row>
    <row r="9" spans="1:15" x14ac:dyDescent="0.5">
      <c r="A9" s="375" t="s">
        <v>877</v>
      </c>
      <c r="B9" s="371" t="s">
        <v>644</v>
      </c>
      <c r="C9" s="371" t="s">
        <v>879</v>
      </c>
      <c r="D9" s="371" t="s">
        <v>698</v>
      </c>
      <c r="E9" s="320"/>
      <c r="F9" s="320"/>
      <c r="G9" s="320"/>
      <c r="H9" s="320"/>
      <c r="I9" s="320"/>
      <c r="J9" s="320"/>
      <c r="K9" s="320"/>
      <c r="L9" s="320"/>
      <c r="M9" s="320"/>
      <c r="N9" s="216">
        <v>141</v>
      </c>
      <c r="O9" s="372">
        <v>152</v>
      </c>
    </row>
    <row r="10" spans="1:15" x14ac:dyDescent="0.5">
      <c r="A10" s="371" t="s">
        <v>872</v>
      </c>
      <c r="B10" s="371" t="s">
        <v>644</v>
      </c>
      <c r="C10" s="373" t="s">
        <v>881</v>
      </c>
      <c r="D10" s="371" t="s">
        <v>707</v>
      </c>
      <c r="E10" s="315"/>
      <c r="F10" s="315"/>
      <c r="G10" s="315"/>
      <c r="H10" s="315"/>
      <c r="I10" s="315"/>
      <c r="J10" s="315"/>
      <c r="K10" s="315"/>
      <c r="L10" s="315"/>
      <c r="M10" s="315"/>
      <c r="N10" s="277">
        <v>141</v>
      </c>
      <c r="O10" s="372">
        <v>157</v>
      </c>
    </row>
    <row r="11" spans="1:15" x14ac:dyDescent="0.5">
      <c r="A11" s="371" t="s">
        <v>871</v>
      </c>
      <c r="B11" s="371" t="s">
        <v>644</v>
      </c>
      <c r="C11" s="373" t="s">
        <v>880</v>
      </c>
      <c r="D11" s="371" t="s">
        <v>695</v>
      </c>
      <c r="E11" s="218"/>
      <c r="F11" s="218"/>
      <c r="G11" s="218"/>
      <c r="H11" s="218"/>
      <c r="I11" s="218"/>
      <c r="J11" s="218"/>
      <c r="K11" s="218"/>
      <c r="L11" s="218"/>
      <c r="M11" s="218"/>
      <c r="N11" s="277">
        <v>141</v>
      </c>
      <c r="O11" s="372">
        <v>116</v>
      </c>
    </row>
    <row r="12" spans="1:15" x14ac:dyDescent="0.5">
      <c r="A12" s="207" t="s">
        <v>841</v>
      </c>
      <c r="B12" s="207" t="s">
        <v>842</v>
      </c>
      <c r="C12" s="207" t="s">
        <v>646</v>
      </c>
      <c r="D12" s="207" t="s">
        <v>843</v>
      </c>
      <c r="E12" s="218"/>
      <c r="F12" s="218"/>
      <c r="G12" s="218"/>
      <c r="H12" s="218"/>
      <c r="I12" s="218"/>
      <c r="J12" s="218"/>
      <c r="K12" s="218"/>
      <c r="L12" s="218">
        <v>265.5</v>
      </c>
      <c r="M12" s="218">
        <v>265.5</v>
      </c>
      <c r="N12" s="216">
        <v>289.10000000000002</v>
      </c>
      <c r="O12" s="216"/>
    </row>
    <row r="13" spans="1:15" x14ac:dyDescent="0.5">
      <c r="A13" s="207" t="s">
        <v>37</v>
      </c>
      <c r="B13" s="207" t="s">
        <v>36</v>
      </c>
      <c r="C13" s="207" t="s">
        <v>178</v>
      </c>
      <c r="D13" s="207" t="s">
        <v>736</v>
      </c>
      <c r="E13" s="218">
        <v>13.35</v>
      </c>
      <c r="F13" s="218">
        <v>13.35</v>
      </c>
      <c r="G13" s="218">
        <v>13.22</v>
      </c>
      <c r="H13" s="218">
        <v>10.55</v>
      </c>
      <c r="I13" s="218">
        <v>9.4600000000000009</v>
      </c>
      <c r="J13" s="218">
        <v>9.4600000000000009</v>
      </c>
      <c r="K13" s="218">
        <v>9.4600000000000009</v>
      </c>
      <c r="L13" s="218">
        <v>10.41</v>
      </c>
      <c r="M13" s="218">
        <v>10.72</v>
      </c>
      <c r="N13" s="216">
        <v>13.29</v>
      </c>
      <c r="O13" s="216">
        <v>13.29</v>
      </c>
    </row>
    <row r="14" spans="1:15" x14ac:dyDescent="0.5">
      <c r="A14" s="207" t="s">
        <v>847</v>
      </c>
      <c r="B14" s="207" t="s">
        <v>62</v>
      </c>
      <c r="C14" s="207" t="s">
        <v>207</v>
      </c>
      <c r="D14" s="207" t="s">
        <v>846</v>
      </c>
      <c r="E14" s="218">
        <v>43.41</v>
      </c>
      <c r="F14" s="218"/>
      <c r="G14" s="218"/>
      <c r="H14" s="218">
        <v>35.950000000000003</v>
      </c>
      <c r="I14" s="218">
        <v>32.729999999999997</v>
      </c>
      <c r="J14" s="218">
        <v>32.729999999999997</v>
      </c>
      <c r="K14" s="218">
        <v>32.729999999999997</v>
      </c>
      <c r="L14" s="218">
        <v>36</v>
      </c>
      <c r="M14" s="218">
        <v>39.590000000000003</v>
      </c>
      <c r="N14" s="216">
        <v>46.31</v>
      </c>
      <c r="O14" s="216">
        <v>46.31</v>
      </c>
    </row>
    <row r="15" spans="1:15" x14ac:dyDescent="0.5">
      <c r="A15" s="207" t="s">
        <v>63</v>
      </c>
      <c r="B15" s="207" t="s">
        <v>62</v>
      </c>
      <c r="C15" s="207" t="s">
        <v>207</v>
      </c>
      <c r="D15" s="207" t="s">
        <v>846</v>
      </c>
      <c r="E15" s="218">
        <v>43.41</v>
      </c>
      <c r="F15" s="218">
        <v>43.41</v>
      </c>
      <c r="G15" s="218">
        <v>42.98</v>
      </c>
      <c r="H15" s="218">
        <v>35.950000000000003</v>
      </c>
      <c r="I15" s="218">
        <v>32.729999999999997</v>
      </c>
      <c r="J15" s="218">
        <v>32.729999999999997</v>
      </c>
      <c r="K15" s="218">
        <v>32.729999999999997</v>
      </c>
      <c r="L15" s="218">
        <v>36</v>
      </c>
      <c r="M15" s="218">
        <v>39.590000000000003</v>
      </c>
      <c r="N15" s="216">
        <v>46.31</v>
      </c>
      <c r="O15" s="216">
        <v>46.31</v>
      </c>
    </row>
    <row r="16" spans="1:15" x14ac:dyDescent="0.5">
      <c r="A16" s="207" t="s">
        <v>407</v>
      </c>
      <c r="B16" s="207" t="s">
        <v>62</v>
      </c>
      <c r="C16" s="207" t="s">
        <v>207</v>
      </c>
      <c r="D16" s="207" t="s">
        <v>846</v>
      </c>
      <c r="E16" s="218"/>
      <c r="F16" s="218">
        <v>43.41</v>
      </c>
      <c r="G16" s="218">
        <v>42.98</v>
      </c>
      <c r="H16" s="218"/>
      <c r="I16" s="218"/>
      <c r="J16" s="218"/>
      <c r="K16" s="218"/>
      <c r="L16" s="218"/>
      <c r="M16" s="218"/>
      <c r="N16" s="217"/>
      <c r="O16" s="274"/>
    </row>
    <row r="17" spans="1:15" x14ac:dyDescent="0.5">
      <c r="A17" s="207" t="s">
        <v>43</v>
      </c>
      <c r="B17" s="207" t="s">
        <v>803</v>
      </c>
      <c r="C17" s="207" t="s">
        <v>184</v>
      </c>
      <c r="D17" s="207" t="s">
        <v>804</v>
      </c>
      <c r="E17" s="218">
        <v>160.74</v>
      </c>
      <c r="F17" s="218">
        <v>160.74</v>
      </c>
      <c r="G17" s="218">
        <v>159.13</v>
      </c>
      <c r="H17" s="218">
        <v>151.07</v>
      </c>
      <c r="I17" s="218">
        <v>120.84</v>
      </c>
      <c r="J17" s="218">
        <v>120.84</v>
      </c>
      <c r="K17" s="218">
        <v>120.84</v>
      </c>
      <c r="L17" s="218">
        <v>132.91999999999999</v>
      </c>
      <c r="M17" s="218">
        <v>179.76</v>
      </c>
      <c r="N17" s="216">
        <v>222.92</v>
      </c>
      <c r="O17" s="216">
        <v>222.92</v>
      </c>
    </row>
    <row r="18" spans="1:15" x14ac:dyDescent="0.5">
      <c r="A18" s="207" t="s">
        <v>805</v>
      </c>
      <c r="B18" s="207" t="s">
        <v>803</v>
      </c>
      <c r="C18" s="207" t="s">
        <v>184</v>
      </c>
      <c r="D18" s="207" t="s">
        <v>804</v>
      </c>
      <c r="E18" s="218">
        <v>160.74</v>
      </c>
      <c r="F18" s="218">
        <v>160.74</v>
      </c>
      <c r="G18" s="218">
        <v>159.13</v>
      </c>
      <c r="H18" s="218">
        <v>151.07</v>
      </c>
      <c r="I18" s="218">
        <v>120.84</v>
      </c>
      <c r="J18" s="218"/>
      <c r="K18" s="218"/>
      <c r="L18" s="218"/>
      <c r="M18" s="218"/>
      <c r="N18" s="217"/>
      <c r="O18" s="274"/>
    </row>
    <row r="19" spans="1:15" x14ac:dyDescent="0.5">
      <c r="A19" s="207" t="s">
        <v>835</v>
      </c>
      <c r="B19" s="207" t="s">
        <v>647</v>
      </c>
      <c r="C19" s="207" t="s">
        <v>836</v>
      </c>
      <c r="D19" s="207" t="s">
        <v>837</v>
      </c>
      <c r="E19" s="218"/>
      <c r="F19" s="218"/>
      <c r="G19" s="218"/>
      <c r="H19" s="218"/>
      <c r="I19" s="218"/>
      <c r="J19" s="218"/>
      <c r="K19" s="218"/>
      <c r="L19" s="218"/>
      <c r="M19" s="218">
        <v>450</v>
      </c>
      <c r="N19" s="216">
        <v>545</v>
      </c>
      <c r="O19" s="216">
        <v>545</v>
      </c>
    </row>
    <row r="20" spans="1:15" x14ac:dyDescent="0.5">
      <c r="A20" s="207" t="s">
        <v>838</v>
      </c>
      <c r="B20" s="207" t="s">
        <v>647</v>
      </c>
      <c r="C20" s="207" t="s">
        <v>839</v>
      </c>
      <c r="D20" s="207" t="s">
        <v>840</v>
      </c>
      <c r="E20" s="218"/>
      <c r="F20" s="218"/>
      <c r="G20" s="218"/>
      <c r="H20" s="218"/>
      <c r="I20" s="218"/>
      <c r="J20" s="218"/>
      <c r="K20" s="218"/>
      <c r="L20" s="218"/>
      <c r="M20" s="218">
        <v>450</v>
      </c>
      <c r="N20" s="216">
        <v>545</v>
      </c>
      <c r="O20" s="216">
        <v>545</v>
      </c>
    </row>
    <row r="21" spans="1:15" x14ac:dyDescent="0.5">
      <c r="A21" s="207" t="s">
        <v>403</v>
      </c>
      <c r="B21" s="207" t="s">
        <v>62</v>
      </c>
      <c r="C21" s="207" t="s">
        <v>206</v>
      </c>
      <c r="D21" s="207" t="s">
        <v>846</v>
      </c>
      <c r="E21" s="218">
        <v>43.41</v>
      </c>
      <c r="F21" s="218">
        <v>43.41</v>
      </c>
      <c r="G21" s="218">
        <v>42.98</v>
      </c>
      <c r="H21" s="218">
        <v>35.950000000000003</v>
      </c>
      <c r="I21" s="218">
        <v>32.729999999999997</v>
      </c>
      <c r="J21" s="218">
        <v>32.729999999999997</v>
      </c>
      <c r="K21" s="218">
        <v>32.729999999999997</v>
      </c>
      <c r="L21" s="218">
        <v>36</v>
      </c>
      <c r="M21" s="218">
        <v>39.590000000000003</v>
      </c>
      <c r="N21" s="216">
        <v>46.31</v>
      </c>
      <c r="O21" s="216">
        <v>46.31</v>
      </c>
    </row>
    <row r="22" spans="1:15" x14ac:dyDescent="0.5">
      <c r="A22" s="207" t="s">
        <v>61</v>
      </c>
      <c r="B22" s="207" t="s">
        <v>62</v>
      </c>
      <c r="C22" s="207" t="s">
        <v>206</v>
      </c>
      <c r="D22" s="207" t="s">
        <v>846</v>
      </c>
      <c r="E22" s="218">
        <v>43.41</v>
      </c>
      <c r="F22" s="218">
        <v>43.41</v>
      </c>
      <c r="G22" s="218">
        <v>42.98</v>
      </c>
      <c r="H22" s="218">
        <v>35.950000000000003</v>
      </c>
      <c r="I22" s="218">
        <v>32.729999999999997</v>
      </c>
      <c r="J22" s="218">
        <v>32.729999999999997</v>
      </c>
      <c r="K22" s="218">
        <v>32.729999999999997</v>
      </c>
      <c r="L22" s="218">
        <v>36</v>
      </c>
      <c r="M22" s="218"/>
      <c r="N22" s="216"/>
      <c r="O22" s="216"/>
    </row>
    <row r="23" spans="1:15" x14ac:dyDescent="0.5">
      <c r="A23" s="207" t="s">
        <v>116</v>
      </c>
      <c r="B23" s="207" t="s">
        <v>631</v>
      </c>
      <c r="C23" s="207" t="s">
        <v>281</v>
      </c>
      <c r="D23" s="207" t="s">
        <v>739</v>
      </c>
      <c r="E23" s="218"/>
      <c r="F23" s="218"/>
      <c r="G23" s="218"/>
      <c r="H23" s="218"/>
      <c r="I23" s="218"/>
      <c r="J23" s="218"/>
      <c r="K23" s="218"/>
      <c r="L23" s="218"/>
      <c r="M23" s="218"/>
      <c r="N23" s="217"/>
      <c r="O23" s="274"/>
    </row>
    <row r="24" spans="1:15" x14ac:dyDescent="0.5">
      <c r="A24" s="207" t="s">
        <v>689</v>
      </c>
      <c r="B24" s="207" t="s">
        <v>644</v>
      </c>
      <c r="C24" s="207" t="s">
        <v>690</v>
      </c>
      <c r="D24" s="207" t="s">
        <v>691</v>
      </c>
      <c r="E24" s="218"/>
      <c r="F24" s="218"/>
      <c r="G24" s="218"/>
      <c r="H24" s="218"/>
      <c r="I24" s="218"/>
      <c r="J24" s="218"/>
      <c r="K24" s="218"/>
      <c r="L24" s="218">
        <v>105</v>
      </c>
      <c r="M24" s="218">
        <v>113</v>
      </c>
      <c r="N24" s="277">
        <v>141</v>
      </c>
      <c r="O24" s="277"/>
    </row>
    <row r="25" spans="1:15" x14ac:dyDescent="0.5">
      <c r="A25" s="207" t="s">
        <v>692</v>
      </c>
      <c r="B25" s="207" t="s">
        <v>644</v>
      </c>
      <c r="C25" s="207" t="s">
        <v>690</v>
      </c>
      <c r="D25" s="207" t="s">
        <v>691</v>
      </c>
      <c r="E25" s="218"/>
      <c r="F25" s="218"/>
      <c r="G25" s="218"/>
      <c r="H25" s="218"/>
      <c r="I25" s="218"/>
      <c r="J25" s="218"/>
      <c r="K25" s="218"/>
      <c r="L25" s="218"/>
      <c r="M25" s="218">
        <v>113</v>
      </c>
      <c r="N25" s="277">
        <v>141</v>
      </c>
      <c r="O25" s="277"/>
    </row>
    <row r="26" spans="1:15" x14ac:dyDescent="0.5">
      <c r="A26" s="207" t="s">
        <v>870</v>
      </c>
      <c r="B26" s="207" t="s">
        <v>644</v>
      </c>
      <c r="C26" s="207" t="s">
        <v>690</v>
      </c>
      <c r="D26" s="207" t="s">
        <v>691</v>
      </c>
      <c r="E26" s="218"/>
      <c r="F26" s="218"/>
      <c r="G26" s="218"/>
      <c r="H26" s="218"/>
      <c r="I26" s="218"/>
      <c r="J26" s="218"/>
      <c r="K26" s="218"/>
      <c r="L26" s="218"/>
      <c r="M26" s="218"/>
      <c r="N26" s="277">
        <v>141</v>
      </c>
      <c r="O26" s="277"/>
    </row>
    <row r="27" spans="1:15" x14ac:dyDescent="0.5">
      <c r="A27" s="207" t="s">
        <v>693</v>
      </c>
      <c r="B27" s="207" t="s">
        <v>644</v>
      </c>
      <c r="C27" s="207" t="s">
        <v>690</v>
      </c>
      <c r="D27" s="207" t="s">
        <v>691</v>
      </c>
      <c r="E27" s="218"/>
      <c r="F27" s="218"/>
      <c r="G27" s="218"/>
      <c r="H27" s="218"/>
      <c r="I27" s="218"/>
      <c r="J27" s="218"/>
      <c r="K27" s="218"/>
      <c r="L27" s="218">
        <v>105</v>
      </c>
      <c r="M27" s="218"/>
      <c r="N27" s="217"/>
      <c r="O27" s="217"/>
    </row>
    <row r="28" spans="1:15" x14ac:dyDescent="0.5">
      <c r="A28" s="207" t="s">
        <v>702</v>
      </c>
      <c r="B28" s="207" t="s">
        <v>644</v>
      </c>
      <c r="C28" s="207" t="s">
        <v>882</v>
      </c>
      <c r="D28" s="207" t="s">
        <v>701</v>
      </c>
      <c r="E28" s="218"/>
      <c r="F28" s="218"/>
      <c r="G28" s="218"/>
      <c r="H28" s="218"/>
      <c r="I28" s="218"/>
      <c r="J28" s="218"/>
      <c r="K28" s="218"/>
      <c r="L28" s="218"/>
      <c r="M28" s="218">
        <v>113</v>
      </c>
      <c r="N28" s="277">
        <v>141</v>
      </c>
      <c r="O28" s="277"/>
    </row>
    <row r="29" spans="1:15" x14ac:dyDescent="0.5">
      <c r="A29" s="207" t="s">
        <v>700</v>
      </c>
      <c r="B29" s="207" t="s">
        <v>644</v>
      </c>
      <c r="C29" s="207" t="s">
        <v>882</v>
      </c>
      <c r="D29" s="207" t="s">
        <v>701</v>
      </c>
      <c r="E29" s="218"/>
      <c r="F29" s="218"/>
      <c r="G29" s="218"/>
      <c r="H29" s="218"/>
      <c r="I29" s="218"/>
      <c r="J29" s="218"/>
      <c r="K29" s="218"/>
      <c r="L29" s="218">
        <v>105</v>
      </c>
      <c r="M29" s="218">
        <v>113</v>
      </c>
      <c r="N29" s="217"/>
      <c r="O29" s="217"/>
    </row>
    <row r="30" spans="1:15" x14ac:dyDescent="0.5">
      <c r="A30" s="207" t="s">
        <v>705</v>
      </c>
      <c r="B30" s="207" t="s">
        <v>644</v>
      </c>
      <c r="C30" s="207" t="s">
        <v>883</v>
      </c>
      <c r="D30" s="207" t="s">
        <v>704</v>
      </c>
      <c r="E30" s="218"/>
      <c r="F30" s="218"/>
      <c r="G30" s="218"/>
      <c r="H30" s="218"/>
      <c r="I30" s="218"/>
      <c r="J30" s="218"/>
      <c r="K30" s="218"/>
      <c r="L30" s="218"/>
      <c r="M30" s="218">
        <v>113</v>
      </c>
      <c r="N30" s="277">
        <v>141</v>
      </c>
      <c r="O30" s="314"/>
    </row>
    <row r="31" spans="1:15" x14ac:dyDescent="0.5">
      <c r="A31" s="207" t="s">
        <v>703</v>
      </c>
      <c r="B31" s="207" t="s">
        <v>644</v>
      </c>
      <c r="C31" s="207" t="s">
        <v>883</v>
      </c>
      <c r="D31" s="207" t="s">
        <v>704</v>
      </c>
      <c r="E31" s="218"/>
      <c r="F31" s="218"/>
      <c r="G31" s="218"/>
      <c r="H31" s="218"/>
      <c r="I31" s="218"/>
      <c r="J31" s="218"/>
      <c r="K31" s="218"/>
      <c r="L31" s="218">
        <v>105</v>
      </c>
      <c r="M31" s="218">
        <v>113</v>
      </c>
      <c r="N31" s="277">
        <v>141</v>
      </c>
      <c r="O31" s="277"/>
    </row>
    <row r="32" spans="1:15" x14ac:dyDescent="0.5">
      <c r="A32" s="207" t="s">
        <v>17</v>
      </c>
      <c r="B32" s="207" t="s">
        <v>18</v>
      </c>
      <c r="C32" s="207" t="s">
        <v>154</v>
      </c>
      <c r="D32" s="207" t="s">
        <v>709</v>
      </c>
      <c r="E32" s="218">
        <v>23.38</v>
      </c>
      <c r="F32" s="218">
        <v>23.38</v>
      </c>
      <c r="G32" s="218">
        <v>23.15</v>
      </c>
      <c r="H32" s="218">
        <v>20.82</v>
      </c>
      <c r="I32" s="218">
        <v>18.63</v>
      </c>
      <c r="J32" s="218">
        <v>18.63</v>
      </c>
      <c r="K32" s="218">
        <v>18.63</v>
      </c>
      <c r="L32" s="218">
        <v>20.49</v>
      </c>
      <c r="M32" s="218">
        <v>22.47</v>
      </c>
      <c r="N32" s="216">
        <v>27.87</v>
      </c>
      <c r="O32" s="216">
        <v>27.87</v>
      </c>
    </row>
    <row r="33" spans="1:15" x14ac:dyDescent="0.5">
      <c r="A33" s="207" t="s">
        <v>710</v>
      </c>
      <c r="B33" s="207" t="s">
        <v>18</v>
      </c>
      <c r="C33" s="207" t="s">
        <v>236</v>
      </c>
      <c r="D33" s="207" t="s">
        <v>711</v>
      </c>
      <c r="E33" s="218"/>
      <c r="F33" s="218"/>
      <c r="G33" s="218"/>
      <c r="H33" s="218">
        <v>59.59</v>
      </c>
      <c r="I33" s="218">
        <v>59.59</v>
      </c>
      <c r="J33" s="218">
        <v>59.59</v>
      </c>
      <c r="K33" s="218">
        <v>59.59</v>
      </c>
      <c r="L33" s="218">
        <v>65.55</v>
      </c>
      <c r="M33" s="218"/>
      <c r="N33" s="217"/>
      <c r="O33" s="274"/>
    </row>
    <row r="34" spans="1:15" x14ac:dyDescent="0.5">
      <c r="A34" s="207" t="s">
        <v>866</v>
      </c>
      <c r="B34" s="207" t="s">
        <v>647</v>
      </c>
      <c r="C34" s="207" t="s">
        <v>865</v>
      </c>
      <c r="D34" s="278">
        <v>90382</v>
      </c>
      <c r="E34" s="218"/>
      <c r="F34" s="218"/>
      <c r="G34" s="218"/>
      <c r="H34" s="218"/>
      <c r="I34" s="218"/>
      <c r="J34" s="218"/>
      <c r="K34" s="218"/>
      <c r="L34" s="218"/>
      <c r="M34" s="218"/>
      <c r="N34" s="277">
        <v>545</v>
      </c>
      <c r="O34" s="216">
        <v>545</v>
      </c>
    </row>
    <row r="35" spans="1:15" x14ac:dyDescent="0.5">
      <c r="A35" s="207" t="s">
        <v>867</v>
      </c>
      <c r="B35" s="207" t="s">
        <v>647</v>
      </c>
      <c r="C35" s="207" t="s">
        <v>865</v>
      </c>
      <c r="D35" s="278">
        <v>90382</v>
      </c>
      <c r="E35" s="218"/>
      <c r="F35" s="218"/>
      <c r="G35" s="218"/>
      <c r="H35" s="218"/>
      <c r="I35" s="218"/>
      <c r="J35" s="218"/>
      <c r="K35" s="218"/>
      <c r="L35" s="218"/>
      <c r="M35" s="218"/>
      <c r="N35" s="277">
        <v>545</v>
      </c>
      <c r="O35" s="216">
        <v>545</v>
      </c>
    </row>
    <row r="36" spans="1:15" x14ac:dyDescent="0.5">
      <c r="A36" s="207" t="s">
        <v>32</v>
      </c>
      <c r="B36" s="207" t="s">
        <v>33</v>
      </c>
      <c r="C36" s="207" t="s">
        <v>175</v>
      </c>
      <c r="D36" s="207" t="s">
        <v>734</v>
      </c>
      <c r="E36" s="218">
        <v>16.21</v>
      </c>
      <c r="F36" s="218">
        <v>16.21</v>
      </c>
      <c r="G36" s="218">
        <v>16.05</v>
      </c>
      <c r="H36" s="218">
        <v>17.37</v>
      </c>
      <c r="I36" s="218">
        <v>12.54</v>
      </c>
      <c r="J36" s="218">
        <v>12.54</v>
      </c>
      <c r="K36" s="218">
        <v>12.54</v>
      </c>
      <c r="L36" s="218">
        <v>13.79</v>
      </c>
      <c r="M36" s="218">
        <v>18.190000000000001</v>
      </c>
      <c r="N36" s="216">
        <v>22.56</v>
      </c>
      <c r="O36" s="216">
        <v>22.56</v>
      </c>
    </row>
    <row r="37" spans="1:15" x14ac:dyDescent="0.5">
      <c r="A37" s="207" t="s">
        <v>743</v>
      </c>
      <c r="B37" s="207" t="s">
        <v>640</v>
      </c>
      <c r="C37" s="207" t="s">
        <v>287</v>
      </c>
      <c r="D37" s="207" t="s">
        <v>744</v>
      </c>
      <c r="E37" s="218">
        <v>16.809999999999999</v>
      </c>
      <c r="F37" s="218">
        <v>16.809999999999999</v>
      </c>
      <c r="G37" s="218"/>
      <c r="H37" s="218"/>
      <c r="I37" s="218"/>
      <c r="J37" s="218"/>
      <c r="K37" s="218"/>
      <c r="L37" s="218"/>
      <c r="M37" s="218"/>
      <c r="N37" s="217"/>
      <c r="O37" s="274"/>
    </row>
    <row r="38" spans="1:15" x14ac:dyDescent="0.5">
      <c r="A38" s="207" t="s">
        <v>745</v>
      </c>
      <c r="B38" s="207" t="s">
        <v>640</v>
      </c>
      <c r="C38" s="207" t="s">
        <v>284</v>
      </c>
      <c r="D38" s="207" t="s">
        <v>746</v>
      </c>
      <c r="E38" s="218"/>
      <c r="F38" s="218">
        <v>16.739999999999998</v>
      </c>
      <c r="G38" s="218"/>
      <c r="H38" s="218"/>
      <c r="I38" s="218"/>
      <c r="J38" s="218"/>
      <c r="K38" s="218"/>
      <c r="L38" s="218"/>
      <c r="M38" s="218"/>
      <c r="N38" s="217"/>
      <c r="O38" s="274"/>
    </row>
    <row r="39" spans="1:15" x14ac:dyDescent="0.5">
      <c r="A39" s="207" t="s">
        <v>747</v>
      </c>
      <c r="B39" s="207" t="s">
        <v>640</v>
      </c>
      <c r="C39" s="207" t="s">
        <v>284</v>
      </c>
      <c r="D39" s="207" t="s">
        <v>746</v>
      </c>
      <c r="E39" s="218"/>
      <c r="F39" s="218">
        <v>16.739999999999998</v>
      </c>
      <c r="G39" s="218"/>
      <c r="H39" s="218"/>
      <c r="I39" s="218"/>
      <c r="J39" s="218"/>
      <c r="K39" s="218"/>
      <c r="L39" s="218"/>
      <c r="M39" s="218"/>
      <c r="N39" s="217"/>
      <c r="O39" s="274"/>
    </row>
    <row r="40" spans="1:15" x14ac:dyDescent="0.5">
      <c r="A40" s="207" t="s">
        <v>75</v>
      </c>
      <c r="B40" s="207" t="s">
        <v>640</v>
      </c>
      <c r="C40" s="207" t="s">
        <v>284</v>
      </c>
      <c r="D40" s="207" t="s">
        <v>746</v>
      </c>
      <c r="E40" s="218"/>
      <c r="F40" s="218"/>
      <c r="G40" s="218"/>
      <c r="H40" s="218">
        <v>17.420000000000002</v>
      </c>
      <c r="I40" s="218"/>
      <c r="J40" s="218"/>
      <c r="K40" s="218"/>
      <c r="L40" s="218"/>
      <c r="M40" s="218"/>
      <c r="N40" s="217"/>
      <c r="O40" s="274"/>
    </row>
    <row r="41" spans="1:15" x14ac:dyDescent="0.5">
      <c r="A41" s="207" t="s">
        <v>748</v>
      </c>
      <c r="B41" s="207" t="s">
        <v>640</v>
      </c>
      <c r="C41" s="207" t="s">
        <v>211</v>
      </c>
      <c r="D41" s="207" t="s">
        <v>746</v>
      </c>
      <c r="E41" s="218"/>
      <c r="F41" s="218"/>
      <c r="G41" s="218"/>
      <c r="H41" s="218"/>
      <c r="I41" s="218">
        <v>16.02</v>
      </c>
      <c r="J41" s="218"/>
      <c r="K41" s="218"/>
      <c r="L41" s="218"/>
      <c r="M41" s="218"/>
      <c r="N41" s="217"/>
      <c r="O41" s="274"/>
    </row>
    <row r="42" spans="1:15" x14ac:dyDescent="0.5">
      <c r="A42" s="207" t="s">
        <v>749</v>
      </c>
      <c r="B42" s="207" t="s">
        <v>640</v>
      </c>
      <c r="C42" s="207" t="s">
        <v>211</v>
      </c>
      <c r="D42" s="207" t="s">
        <v>746</v>
      </c>
      <c r="E42" s="218"/>
      <c r="F42" s="218"/>
      <c r="G42" s="218"/>
      <c r="H42" s="218"/>
      <c r="I42" s="218"/>
      <c r="J42" s="218">
        <v>16.02</v>
      </c>
      <c r="K42" s="218"/>
      <c r="L42" s="218"/>
      <c r="M42" s="218"/>
      <c r="N42" s="217"/>
      <c r="O42" s="274"/>
    </row>
    <row r="43" spans="1:15" x14ac:dyDescent="0.5">
      <c r="A43" s="207" t="s">
        <v>750</v>
      </c>
      <c r="B43" s="207" t="s">
        <v>640</v>
      </c>
      <c r="C43" s="207" t="s">
        <v>211</v>
      </c>
      <c r="D43" s="207" t="s">
        <v>746</v>
      </c>
      <c r="E43" s="218"/>
      <c r="F43" s="218"/>
      <c r="G43" s="218"/>
      <c r="H43" s="218"/>
      <c r="I43" s="218"/>
      <c r="J43" s="218"/>
      <c r="K43" s="218">
        <v>16.02</v>
      </c>
      <c r="L43" s="218"/>
      <c r="M43" s="218"/>
      <c r="N43" s="217"/>
      <c r="O43" s="274"/>
    </row>
    <row r="44" spans="1:15" x14ac:dyDescent="0.5">
      <c r="A44" s="207" t="s">
        <v>751</v>
      </c>
      <c r="B44" s="207" t="s">
        <v>640</v>
      </c>
      <c r="C44" s="207" t="s">
        <v>211</v>
      </c>
      <c r="D44" s="207" t="s">
        <v>746</v>
      </c>
      <c r="E44" s="218"/>
      <c r="F44" s="218"/>
      <c r="G44" s="218"/>
      <c r="H44" s="218"/>
      <c r="I44" s="218"/>
      <c r="J44" s="218"/>
      <c r="K44" s="218"/>
      <c r="L44" s="218">
        <v>17.62</v>
      </c>
      <c r="M44" s="218"/>
      <c r="N44" s="217"/>
      <c r="O44" s="274"/>
    </row>
    <row r="45" spans="1:15" x14ac:dyDescent="0.5">
      <c r="A45" s="207" t="s">
        <v>752</v>
      </c>
      <c r="B45" s="207" t="s">
        <v>640</v>
      </c>
      <c r="C45" s="207" t="s">
        <v>671</v>
      </c>
      <c r="D45" s="207" t="s">
        <v>753</v>
      </c>
      <c r="E45" s="218"/>
      <c r="F45" s="218"/>
      <c r="G45" s="218"/>
      <c r="H45" s="218"/>
      <c r="I45" s="218"/>
      <c r="J45" s="218"/>
      <c r="K45" s="218"/>
      <c r="L45" s="218"/>
      <c r="M45" s="218">
        <v>18</v>
      </c>
      <c r="N45" s="216">
        <v>22</v>
      </c>
      <c r="O45" s="216"/>
    </row>
    <row r="46" spans="1:15" x14ac:dyDescent="0.5">
      <c r="A46" s="207" t="s">
        <v>754</v>
      </c>
      <c r="B46" s="207" t="s">
        <v>640</v>
      </c>
      <c r="C46" s="207" t="s">
        <v>671</v>
      </c>
      <c r="D46" s="207" t="s">
        <v>753</v>
      </c>
      <c r="E46" s="218"/>
      <c r="F46" s="218"/>
      <c r="G46" s="218"/>
      <c r="H46" s="218"/>
      <c r="I46" s="218"/>
      <c r="J46" s="218"/>
      <c r="K46" s="218"/>
      <c r="L46" s="218"/>
      <c r="M46" s="218"/>
      <c r="N46" s="216">
        <v>22</v>
      </c>
      <c r="O46" s="216"/>
    </row>
    <row r="47" spans="1:15" x14ac:dyDescent="0.5">
      <c r="A47" s="207" t="s">
        <v>747</v>
      </c>
      <c r="B47" s="207" t="s">
        <v>640</v>
      </c>
      <c r="C47" s="207" t="s">
        <v>291</v>
      </c>
      <c r="D47" s="207" t="s">
        <v>744</v>
      </c>
      <c r="E47" s="218">
        <v>16.809999999999999</v>
      </c>
      <c r="F47" s="218">
        <v>16.809999999999999</v>
      </c>
      <c r="G47" s="218"/>
      <c r="H47" s="218"/>
      <c r="I47" s="218"/>
      <c r="J47" s="218"/>
      <c r="K47" s="218"/>
      <c r="L47" s="218"/>
      <c r="M47" s="218"/>
      <c r="N47" s="217"/>
      <c r="O47" s="274"/>
    </row>
    <row r="48" spans="1:15" x14ac:dyDescent="0.5">
      <c r="A48" s="207" t="s">
        <v>755</v>
      </c>
      <c r="B48" s="207" t="s">
        <v>640</v>
      </c>
      <c r="C48" s="207" t="s">
        <v>291</v>
      </c>
      <c r="D48" s="207" t="s">
        <v>744</v>
      </c>
      <c r="E48" s="218"/>
      <c r="F48" s="218"/>
      <c r="G48" s="218"/>
      <c r="H48" s="218"/>
      <c r="I48" s="218"/>
      <c r="J48" s="218">
        <v>13.5</v>
      </c>
      <c r="K48" s="218"/>
      <c r="L48" s="218"/>
      <c r="M48" s="218"/>
      <c r="N48" s="217"/>
      <c r="O48" s="274"/>
    </row>
    <row r="49" spans="1:15" x14ac:dyDescent="0.5">
      <c r="A49" s="207" t="s">
        <v>757</v>
      </c>
      <c r="B49" s="207" t="s">
        <v>640</v>
      </c>
      <c r="C49" s="207" t="s">
        <v>291</v>
      </c>
      <c r="D49" s="207" t="s">
        <v>756</v>
      </c>
      <c r="E49" s="218"/>
      <c r="F49" s="218">
        <v>16.12</v>
      </c>
      <c r="G49" s="218"/>
      <c r="H49" s="218"/>
      <c r="I49" s="218"/>
      <c r="J49" s="218"/>
      <c r="K49" s="218"/>
      <c r="L49" s="218"/>
      <c r="M49" s="218"/>
      <c r="N49" s="217"/>
      <c r="O49" s="274"/>
    </row>
    <row r="50" spans="1:15" x14ac:dyDescent="0.5">
      <c r="A50" s="207" t="s">
        <v>70</v>
      </c>
      <c r="B50" s="207" t="s">
        <v>640</v>
      </c>
      <c r="C50" s="207" t="s">
        <v>291</v>
      </c>
      <c r="D50" s="207" t="s">
        <v>756</v>
      </c>
      <c r="E50" s="218">
        <v>16.61</v>
      </c>
      <c r="F50" s="218">
        <v>16.61</v>
      </c>
      <c r="G50" s="218"/>
      <c r="H50" s="218">
        <v>15.34</v>
      </c>
      <c r="I50" s="218"/>
      <c r="J50" s="218"/>
      <c r="K50" s="218"/>
      <c r="L50" s="218"/>
      <c r="M50" s="218"/>
      <c r="N50" s="217"/>
      <c r="O50" s="274"/>
    </row>
    <row r="51" spans="1:15" x14ac:dyDescent="0.5">
      <c r="A51" s="207" t="s">
        <v>758</v>
      </c>
      <c r="B51" s="207" t="s">
        <v>640</v>
      </c>
      <c r="C51" s="207" t="s">
        <v>210</v>
      </c>
      <c r="D51" s="207" t="s">
        <v>744</v>
      </c>
      <c r="E51" s="218"/>
      <c r="F51" s="218"/>
      <c r="G51" s="218">
        <v>15.13</v>
      </c>
      <c r="H51" s="218"/>
      <c r="I51" s="218"/>
      <c r="J51" s="218"/>
      <c r="K51" s="218"/>
      <c r="L51" s="218"/>
      <c r="M51" s="218"/>
      <c r="N51" s="217"/>
      <c r="O51" s="274"/>
    </row>
    <row r="52" spans="1:15" x14ac:dyDescent="0.5">
      <c r="A52" s="207" t="s">
        <v>68</v>
      </c>
      <c r="B52" s="207" t="s">
        <v>640</v>
      </c>
      <c r="C52" s="207" t="s">
        <v>210</v>
      </c>
      <c r="D52" s="207" t="s">
        <v>744</v>
      </c>
      <c r="E52" s="218"/>
      <c r="F52" s="218"/>
      <c r="G52" s="218"/>
      <c r="H52" s="218">
        <v>15.13</v>
      </c>
      <c r="I52" s="218"/>
      <c r="J52" s="218"/>
      <c r="K52" s="218"/>
      <c r="L52" s="218"/>
      <c r="M52" s="218"/>
      <c r="N52" s="217"/>
      <c r="O52" s="274"/>
    </row>
    <row r="53" spans="1:15" x14ac:dyDescent="0.5">
      <c r="A53" s="207" t="s">
        <v>759</v>
      </c>
      <c r="B53" s="207" t="s">
        <v>640</v>
      </c>
      <c r="C53" s="207" t="s">
        <v>210</v>
      </c>
      <c r="D53" s="207" t="s">
        <v>744</v>
      </c>
      <c r="E53" s="218"/>
      <c r="F53" s="218"/>
      <c r="G53" s="218"/>
      <c r="H53" s="218"/>
      <c r="I53" s="218">
        <v>13.5</v>
      </c>
      <c r="J53" s="218"/>
      <c r="K53" s="218"/>
      <c r="L53" s="218"/>
      <c r="M53" s="218"/>
      <c r="N53" s="217"/>
      <c r="O53" s="274"/>
    </row>
    <row r="54" spans="1:15" x14ac:dyDescent="0.5">
      <c r="A54" s="207" t="s">
        <v>760</v>
      </c>
      <c r="B54" s="207" t="s">
        <v>640</v>
      </c>
      <c r="C54" s="207" t="s">
        <v>357</v>
      </c>
      <c r="D54" s="207" t="s">
        <v>744</v>
      </c>
      <c r="E54" s="218"/>
      <c r="F54" s="218"/>
      <c r="G54" s="218"/>
      <c r="H54" s="218"/>
      <c r="I54" s="218"/>
      <c r="J54" s="218"/>
      <c r="K54" s="218">
        <v>13.5</v>
      </c>
      <c r="L54" s="218"/>
      <c r="M54" s="218"/>
      <c r="N54" s="217"/>
      <c r="O54" s="274"/>
    </row>
    <row r="55" spans="1:15" x14ac:dyDescent="0.5">
      <c r="A55" s="207" t="s">
        <v>761</v>
      </c>
      <c r="B55" s="207" t="s">
        <v>640</v>
      </c>
      <c r="C55" s="207" t="s">
        <v>762</v>
      </c>
      <c r="D55" s="207" t="s">
        <v>744</v>
      </c>
      <c r="E55" s="218"/>
      <c r="F55" s="218"/>
      <c r="G55" s="218"/>
      <c r="H55" s="218"/>
      <c r="I55" s="218"/>
      <c r="J55" s="218"/>
      <c r="K55" s="218"/>
      <c r="L55" s="218">
        <v>14.85</v>
      </c>
      <c r="M55" s="218"/>
      <c r="N55" s="217"/>
      <c r="O55" s="274"/>
    </row>
    <row r="56" spans="1:15" s="75" customFormat="1" x14ac:dyDescent="0.5">
      <c r="A56" s="207" t="s">
        <v>763</v>
      </c>
      <c r="B56" s="207" t="s">
        <v>640</v>
      </c>
      <c r="C56" s="207" t="s">
        <v>670</v>
      </c>
      <c r="D56" s="207" t="s">
        <v>764</v>
      </c>
      <c r="E56" s="218"/>
      <c r="F56" s="218"/>
      <c r="G56" s="218"/>
      <c r="H56" s="218"/>
      <c r="I56" s="218"/>
      <c r="J56" s="218"/>
      <c r="K56" s="218"/>
      <c r="L56" s="218"/>
      <c r="M56" s="218">
        <v>18</v>
      </c>
      <c r="N56" s="216">
        <v>22</v>
      </c>
      <c r="O56" s="216"/>
    </row>
    <row r="57" spans="1:15" x14ac:dyDescent="0.5">
      <c r="A57" s="207" t="s">
        <v>765</v>
      </c>
      <c r="B57" s="207" t="s">
        <v>640</v>
      </c>
      <c r="C57" s="207" t="s">
        <v>670</v>
      </c>
      <c r="D57" s="207" t="s">
        <v>764</v>
      </c>
      <c r="E57" s="218"/>
      <c r="F57" s="218"/>
      <c r="G57" s="218"/>
      <c r="H57" s="218"/>
      <c r="I57" s="218"/>
      <c r="J57" s="218"/>
      <c r="K57" s="218"/>
      <c r="L57" s="218"/>
      <c r="M57" s="218"/>
      <c r="N57" s="216">
        <v>22</v>
      </c>
      <c r="O57" s="216"/>
    </row>
    <row r="58" spans="1:15" x14ac:dyDescent="0.5">
      <c r="A58" s="207" t="s">
        <v>766</v>
      </c>
      <c r="B58" s="207" t="s">
        <v>640</v>
      </c>
      <c r="C58" s="207" t="s">
        <v>767</v>
      </c>
      <c r="D58" s="207" t="s">
        <v>768</v>
      </c>
      <c r="E58" s="218">
        <v>23.16</v>
      </c>
      <c r="F58" s="218">
        <v>23.69</v>
      </c>
      <c r="G58" s="218">
        <v>21.33</v>
      </c>
      <c r="H58" s="218"/>
      <c r="I58" s="218"/>
      <c r="J58" s="218"/>
      <c r="K58" s="218"/>
      <c r="L58" s="218"/>
      <c r="M58" s="218"/>
      <c r="N58" s="217"/>
      <c r="O58" s="274"/>
    </row>
    <row r="59" spans="1:15" x14ac:dyDescent="0.5">
      <c r="A59" s="207" t="s">
        <v>66</v>
      </c>
      <c r="B59" s="207" t="s">
        <v>640</v>
      </c>
      <c r="C59" s="207" t="s">
        <v>769</v>
      </c>
      <c r="D59" s="207" t="s">
        <v>768</v>
      </c>
      <c r="E59" s="218"/>
      <c r="F59" s="218"/>
      <c r="G59" s="218"/>
      <c r="H59" s="218">
        <v>21.05</v>
      </c>
      <c r="I59" s="218"/>
      <c r="J59" s="218"/>
      <c r="K59" s="218"/>
      <c r="L59" s="218"/>
      <c r="M59" s="218"/>
      <c r="N59" s="217"/>
      <c r="O59" s="274"/>
    </row>
    <row r="60" spans="1:15" x14ac:dyDescent="0.5">
      <c r="A60" s="207" t="s">
        <v>770</v>
      </c>
      <c r="B60" s="207" t="s">
        <v>640</v>
      </c>
      <c r="C60" s="207" t="s">
        <v>769</v>
      </c>
      <c r="D60" s="207" t="s">
        <v>768</v>
      </c>
      <c r="E60" s="218"/>
      <c r="F60" s="218"/>
      <c r="G60" s="218"/>
      <c r="H60" s="218"/>
      <c r="I60" s="218">
        <v>18.88</v>
      </c>
      <c r="J60" s="218"/>
      <c r="K60" s="218"/>
      <c r="L60" s="218"/>
      <c r="M60" s="218"/>
      <c r="N60" s="217"/>
      <c r="O60" s="274"/>
    </row>
    <row r="61" spans="1:15" x14ac:dyDescent="0.5">
      <c r="A61" s="207" t="s">
        <v>771</v>
      </c>
      <c r="B61" s="207" t="s">
        <v>640</v>
      </c>
      <c r="C61" s="207" t="s">
        <v>769</v>
      </c>
      <c r="D61" s="207" t="s">
        <v>768</v>
      </c>
      <c r="E61" s="218"/>
      <c r="F61" s="218"/>
      <c r="G61" s="218"/>
      <c r="H61" s="218"/>
      <c r="I61" s="218"/>
      <c r="J61" s="218">
        <v>18.88</v>
      </c>
      <c r="K61" s="218"/>
      <c r="L61" s="218"/>
      <c r="M61" s="218"/>
      <c r="N61" s="217"/>
      <c r="O61" s="274"/>
    </row>
    <row r="62" spans="1:15" s="75" customFormat="1" x14ac:dyDescent="0.5">
      <c r="A62" s="207" t="s">
        <v>772</v>
      </c>
      <c r="B62" s="207" t="s">
        <v>640</v>
      </c>
      <c r="C62" s="207" t="s">
        <v>653</v>
      </c>
      <c r="D62" s="207" t="s">
        <v>768</v>
      </c>
      <c r="E62" s="218"/>
      <c r="F62" s="218"/>
      <c r="G62" s="218"/>
      <c r="H62" s="218"/>
      <c r="I62" s="218"/>
      <c r="J62" s="218"/>
      <c r="K62" s="218">
        <v>18.88</v>
      </c>
      <c r="L62" s="218"/>
      <c r="M62" s="218"/>
      <c r="N62" s="217"/>
      <c r="O62" s="274"/>
    </row>
    <row r="63" spans="1:15" x14ac:dyDescent="0.5">
      <c r="A63" s="207" t="s">
        <v>773</v>
      </c>
      <c r="B63" s="207" t="s">
        <v>640</v>
      </c>
      <c r="C63" s="207" t="s">
        <v>653</v>
      </c>
      <c r="D63" s="207" t="s">
        <v>768</v>
      </c>
      <c r="E63" s="218"/>
      <c r="F63" s="218"/>
      <c r="G63" s="218"/>
      <c r="H63" s="218"/>
      <c r="I63" s="218"/>
      <c r="J63" s="218"/>
      <c r="K63" s="218"/>
      <c r="L63" s="218">
        <v>20.77</v>
      </c>
      <c r="M63" s="218"/>
      <c r="N63" s="217"/>
      <c r="O63" s="274"/>
    </row>
    <row r="64" spans="1:15" x14ac:dyDescent="0.5">
      <c r="A64" s="207" t="s">
        <v>774</v>
      </c>
      <c r="B64" s="207" t="s">
        <v>640</v>
      </c>
      <c r="C64" s="207" t="s">
        <v>672</v>
      </c>
      <c r="D64" s="207" t="s">
        <v>775</v>
      </c>
      <c r="E64" s="218"/>
      <c r="F64" s="218"/>
      <c r="G64" s="218"/>
      <c r="H64" s="218"/>
      <c r="I64" s="218"/>
      <c r="J64" s="218"/>
      <c r="K64" s="218"/>
      <c r="L64" s="218"/>
      <c r="M64" s="218">
        <v>18</v>
      </c>
      <c r="N64" s="216">
        <v>22</v>
      </c>
      <c r="O64" s="216"/>
    </row>
    <row r="65" spans="1:15" x14ac:dyDescent="0.5">
      <c r="A65" s="207" t="s">
        <v>776</v>
      </c>
      <c r="B65" s="207" t="s">
        <v>640</v>
      </c>
      <c r="C65" s="207" t="s">
        <v>672</v>
      </c>
      <c r="D65" s="207" t="s">
        <v>775</v>
      </c>
      <c r="E65" s="218"/>
      <c r="F65" s="218"/>
      <c r="G65" s="218"/>
      <c r="H65" s="218"/>
      <c r="I65" s="218"/>
      <c r="J65" s="218"/>
      <c r="K65" s="218"/>
      <c r="L65" s="218"/>
      <c r="M65" s="218"/>
      <c r="N65" s="216">
        <v>22</v>
      </c>
      <c r="O65" s="216"/>
    </row>
    <row r="66" spans="1:15" x14ac:dyDescent="0.5">
      <c r="A66" s="207" t="s">
        <v>346</v>
      </c>
      <c r="B66" s="207" t="s">
        <v>640</v>
      </c>
      <c r="C66" s="207" t="s">
        <v>290</v>
      </c>
      <c r="D66" s="207" t="s">
        <v>777</v>
      </c>
      <c r="E66" s="218">
        <v>18.47</v>
      </c>
      <c r="F66" s="218">
        <v>18.47</v>
      </c>
      <c r="G66" s="218"/>
      <c r="H66" s="218"/>
      <c r="I66" s="218"/>
      <c r="J66" s="218"/>
      <c r="K66" s="218"/>
      <c r="L66" s="218"/>
      <c r="M66" s="218"/>
      <c r="N66" s="217"/>
      <c r="O66" s="274"/>
    </row>
    <row r="67" spans="1:15" x14ac:dyDescent="0.5">
      <c r="A67" s="207" t="s">
        <v>778</v>
      </c>
      <c r="B67" s="207" t="s">
        <v>640</v>
      </c>
      <c r="C67" s="207" t="s">
        <v>290</v>
      </c>
      <c r="D67" s="207" t="s">
        <v>756</v>
      </c>
      <c r="E67" s="218">
        <v>16.61</v>
      </c>
      <c r="F67" s="218">
        <v>16.61</v>
      </c>
      <c r="G67" s="218">
        <v>16.62</v>
      </c>
      <c r="H67" s="218"/>
      <c r="I67" s="218"/>
      <c r="J67" s="218"/>
      <c r="K67" s="218"/>
      <c r="L67" s="218"/>
      <c r="M67" s="218"/>
      <c r="N67" s="217"/>
      <c r="O67" s="274"/>
    </row>
    <row r="68" spans="1:15" x14ac:dyDescent="0.5">
      <c r="A68" s="207" t="s">
        <v>346</v>
      </c>
      <c r="B68" s="207" t="s">
        <v>640</v>
      </c>
      <c r="C68" s="207" t="s">
        <v>285</v>
      </c>
      <c r="D68" s="207" t="s">
        <v>779</v>
      </c>
      <c r="E68" s="218">
        <v>23.16</v>
      </c>
      <c r="F68" s="218">
        <v>23.16</v>
      </c>
      <c r="G68" s="218"/>
      <c r="H68" s="218"/>
      <c r="I68" s="218"/>
      <c r="J68" s="218"/>
      <c r="K68" s="218"/>
      <c r="L68" s="218"/>
      <c r="M68" s="218"/>
      <c r="N68" s="217"/>
      <c r="O68" s="274"/>
    </row>
    <row r="69" spans="1:15" x14ac:dyDescent="0.5">
      <c r="A69" s="207" t="s">
        <v>780</v>
      </c>
      <c r="B69" s="207" t="s">
        <v>640</v>
      </c>
      <c r="C69" s="207" t="s">
        <v>285</v>
      </c>
      <c r="D69" s="207" t="s">
        <v>779</v>
      </c>
      <c r="E69" s="218"/>
      <c r="F69" s="218"/>
      <c r="G69" s="218">
        <v>18.53</v>
      </c>
      <c r="H69" s="218"/>
      <c r="I69" s="218"/>
      <c r="J69" s="218"/>
      <c r="K69" s="218"/>
      <c r="L69" s="218"/>
      <c r="M69" s="218"/>
      <c r="N69" s="217"/>
      <c r="O69" s="274"/>
    </row>
    <row r="70" spans="1:15" x14ac:dyDescent="0.5">
      <c r="A70" s="207" t="s">
        <v>781</v>
      </c>
      <c r="B70" s="207" t="s">
        <v>640</v>
      </c>
      <c r="C70" s="207" t="s">
        <v>286</v>
      </c>
      <c r="D70" s="207" t="s">
        <v>744</v>
      </c>
      <c r="E70" s="218">
        <v>16.809999999999999</v>
      </c>
      <c r="F70" s="218">
        <v>16.809999999999999</v>
      </c>
      <c r="G70" s="218"/>
      <c r="H70" s="218"/>
      <c r="I70" s="218"/>
      <c r="J70" s="218"/>
      <c r="K70" s="218"/>
      <c r="L70" s="218"/>
      <c r="M70" s="218"/>
      <c r="N70" s="217"/>
      <c r="O70" s="274"/>
    </row>
    <row r="71" spans="1:15" x14ac:dyDescent="0.5">
      <c r="A71" s="207" t="s">
        <v>782</v>
      </c>
      <c r="B71" s="207" t="s">
        <v>640</v>
      </c>
      <c r="C71" s="207" t="s">
        <v>286</v>
      </c>
      <c r="D71" s="207" t="s">
        <v>744</v>
      </c>
      <c r="E71" s="218">
        <v>16.809999999999999</v>
      </c>
      <c r="F71" s="218">
        <v>16.809999999999999</v>
      </c>
      <c r="G71" s="218"/>
      <c r="H71" s="218"/>
      <c r="I71" s="218"/>
      <c r="J71" s="218"/>
      <c r="K71" s="218"/>
      <c r="L71" s="218"/>
      <c r="M71" s="218"/>
      <c r="N71" s="217"/>
      <c r="O71" s="274"/>
    </row>
    <row r="72" spans="1:15" x14ac:dyDescent="0.5">
      <c r="A72" s="207" t="s">
        <v>73</v>
      </c>
      <c r="B72" s="207" t="s">
        <v>640</v>
      </c>
      <c r="C72" s="207" t="s">
        <v>783</v>
      </c>
      <c r="D72" s="207" t="s">
        <v>744</v>
      </c>
      <c r="E72" s="218"/>
      <c r="F72" s="218"/>
      <c r="G72" s="218"/>
      <c r="H72" s="218">
        <v>15.13</v>
      </c>
      <c r="I72" s="218"/>
      <c r="J72" s="218"/>
      <c r="K72" s="218"/>
      <c r="L72" s="218"/>
      <c r="M72" s="218"/>
      <c r="N72" s="217"/>
      <c r="O72" s="274"/>
    </row>
    <row r="73" spans="1:15" x14ac:dyDescent="0.5">
      <c r="A73" s="207" t="s">
        <v>784</v>
      </c>
      <c r="B73" s="207" t="s">
        <v>640</v>
      </c>
      <c r="C73" s="207" t="s">
        <v>785</v>
      </c>
      <c r="D73" s="207" t="s">
        <v>756</v>
      </c>
      <c r="E73" s="218"/>
      <c r="F73" s="218"/>
      <c r="G73" s="218"/>
      <c r="H73" s="218"/>
      <c r="I73" s="218">
        <v>13.55</v>
      </c>
      <c r="J73" s="218"/>
      <c r="K73" s="218"/>
      <c r="L73" s="218"/>
      <c r="M73" s="218"/>
      <c r="N73" s="217"/>
      <c r="O73" s="274"/>
    </row>
    <row r="74" spans="1:15" x14ac:dyDescent="0.5">
      <c r="A74" s="207" t="s">
        <v>786</v>
      </c>
      <c r="B74" s="207" t="s">
        <v>640</v>
      </c>
      <c r="C74" s="207" t="s">
        <v>785</v>
      </c>
      <c r="D74" s="207" t="s">
        <v>756</v>
      </c>
      <c r="E74" s="218"/>
      <c r="F74" s="218"/>
      <c r="G74" s="218"/>
      <c r="H74" s="218"/>
      <c r="I74" s="218"/>
      <c r="J74" s="218">
        <v>13.55</v>
      </c>
      <c r="K74" s="218"/>
      <c r="L74" s="218"/>
      <c r="M74" s="218"/>
      <c r="N74" s="217"/>
      <c r="O74" s="274"/>
    </row>
    <row r="75" spans="1:15" x14ac:dyDescent="0.5">
      <c r="A75" s="207" t="s">
        <v>787</v>
      </c>
      <c r="B75" s="207" t="s">
        <v>640</v>
      </c>
      <c r="C75" s="207" t="s">
        <v>788</v>
      </c>
      <c r="D75" s="207" t="s">
        <v>744</v>
      </c>
      <c r="E75" s="218"/>
      <c r="F75" s="218"/>
      <c r="G75" s="218"/>
      <c r="H75" s="218"/>
      <c r="I75" s="218">
        <v>13.5</v>
      </c>
      <c r="J75" s="218"/>
      <c r="K75" s="218"/>
      <c r="L75" s="218"/>
      <c r="M75" s="218"/>
      <c r="N75" s="217"/>
      <c r="O75" s="274"/>
    </row>
    <row r="76" spans="1:15" x14ac:dyDescent="0.5">
      <c r="A76" s="207" t="s">
        <v>789</v>
      </c>
      <c r="B76" s="207" t="s">
        <v>640</v>
      </c>
      <c r="C76" s="207" t="s">
        <v>788</v>
      </c>
      <c r="D76" s="207" t="s">
        <v>744</v>
      </c>
      <c r="E76" s="218"/>
      <c r="F76" s="218"/>
      <c r="G76" s="218"/>
      <c r="H76" s="218"/>
      <c r="I76" s="218"/>
      <c r="J76" s="218">
        <v>13.5</v>
      </c>
      <c r="K76" s="218"/>
      <c r="L76" s="218"/>
      <c r="M76" s="218"/>
      <c r="N76" s="217"/>
      <c r="O76" s="274"/>
    </row>
    <row r="77" spans="1:15" x14ac:dyDescent="0.5">
      <c r="A77" s="207" t="s">
        <v>790</v>
      </c>
      <c r="B77" s="207" t="s">
        <v>640</v>
      </c>
      <c r="C77" s="207" t="s">
        <v>381</v>
      </c>
      <c r="D77" s="207" t="s">
        <v>756</v>
      </c>
      <c r="E77" s="218"/>
      <c r="F77" s="218"/>
      <c r="G77" s="218"/>
      <c r="H77" s="218"/>
      <c r="I77" s="218"/>
      <c r="J77" s="218"/>
      <c r="K77" s="218">
        <v>13.55</v>
      </c>
      <c r="L77" s="218"/>
      <c r="M77" s="218"/>
      <c r="N77" s="217"/>
      <c r="O77" s="274"/>
    </row>
    <row r="78" spans="1:15" x14ac:dyDescent="0.5">
      <c r="A78" s="207" t="s">
        <v>791</v>
      </c>
      <c r="B78" s="207" t="s">
        <v>640</v>
      </c>
      <c r="C78" s="207" t="s">
        <v>381</v>
      </c>
      <c r="D78" s="207" t="s">
        <v>756</v>
      </c>
      <c r="E78" s="218"/>
      <c r="F78" s="218"/>
      <c r="G78" s="218"/>
      <c r="H78" s="218"/>
      <c r="I78" s="218"/>
      <c r="J78" s="218"/>
      <c r="K78" s="218"/>
      <c r="L78" s="218">
        <v>14.91</v>
      </c>
      <c r="M78" s="218"/>
      <c r="N78" s="217"/>
      <c r="O78" s="274"/>
    </row>
    <row r="79" spans="1:15" x14ac:dyDescent="0.5">
      <c r="A79" s="207" t="s">
        <v>792</v>
      </c>
      <c r="B79" s="207" t="s">
        <v>640</v>
      </c>
      <c r="C79" s="207" t="s">
        <v>367</v>
      </c>
      <c r="D79" s="207" t="s">
        <v>744</v>
      </c>
      <c r="E79" s="218"/>
      <c r="F79" s="218"/>
      <c r="G79" s="218"/>
      <c r="H79" s="218"/>
      <c r="I79" s="218"/>
      <c r="J79" s="218"/>
      <c r="K79" s="218">
        <v>13.5</v>
      </c>
      <c r="L79" s="218"/>
      <c r="M79" s="218"/>
      <c r="N79" s="217"/>
      <c r="O79" s="274"/>
    </row>
    <row r="80" spans="1:15" x14ac:dyDescent="0.5">
      <c r="A80" s="207" t="s">
        <v>793</v>
      </c>
      <c r="B80" s="207" t="s">
        <v>640</v>
      </c>
      <c r="C80" s="207" t="s">
        <v>794</v>
      </c>
      <c r="D80" s="207" t="s">
        <v>744</v>
      </c>
      <c r="E80" s="218"/>
      <c r="F80" s="218"/>
      <c r="G80" s="218"/>
      <c r="H80" s="218"/>
      <c r="I80" s="218"/>
      <c r="J80" s="218"/>
      <c r="K80" s="218"/>
      <c r="L80" s="218">
        <v>14.85</v>
      </c>
      <c r="M80" s="218"/>
      <c r="N80" s="217"/>
      <c r="O80" s="274"/>
    </row>
    <row r="81" spans="1:15" x14ac:dyDescent="0.5">
      <c r="A81" s="207" t="s">
        <v>797</v>
      </c>
      <c r="B81" s="207" t="s">
        <v>640</v>
      </c>
      <c r="C81" s="207" t="s">
        <v>669</v>
      </c>
      <c r="D81" s="207" t="s">
        <v>764</v>
      </c>
      <c r="E81" s="218"/>
      <c r="F81" s="218"/>
      <c r="G81" s="218"/>
      <c r="H81" s="218"/>
      <c r="I81" s="218"/>
      <c r="J81" s="218"/>
      <c r="K81" s="218"/>
      <c r="L81" s="218"/>
      <c r="M81" s="218">
        <v>18</v>
      </c>
      <c r="N81" s="216">
        <v>22</v>
      </c>
      <c r="O81" s="216"/>
    </row>
    <row r="82" spans="1:15" x14ac:dyDescent="0.5">
      <c r="A82" s="207" t="s">
        <v>795</v>
      </c>
      <c r="B82" s="207" t="s">
        <v>640</v>
      </c>
      <c r="C82" s="207" t="s">
        <v>669</v>
      </c>
      <c r="D82" s="207" t="s">
        <v>796</v>
      </c>
      <c r="E82" s="218"/>
      <c r="F82" s="218"/>
      <c r="G82" s="218"/>
      <c r="H82" s="218"/>
      <c r="I82" s="218"/>
      <c r="J82" s="218"/>
      <c r="K82" s="218"/>
      <c r="L82" s="218"/>
      <c r="M82" s="218">
        <v>18</v>
      </c>
      <c r="N82" s="216">
        <v>22</v>
      </c>
      <c r="O82" s="216"/>
    </row>
    <row r="83" spans="1:15" x14ac:dyDescent="0.5">
      <c r="A83" s="207" t="s">
        <v>114</v>
      </c>
      <c r="B83" s="207" t="s">
        <v>631</v>
      </c>
      <c r="C83" s="207" t="s">
        <v>280</v>
      </c>
      <c r="D83" s="207" t="s">
        <v>345</v>
      </c>
      <c r="E83" s="218"/>
      <c r="F83" s="218"/>
      <c r="G83" s="218"/>
      <c r="H83" s="218"/>
      <c r="I83" s="218"/>
      <c r="J83" s="218"/>
      <c r="K83" s="218"/>
      <c r="L83" s="218"/>
      <c r="M83" s="218"/>
      <c r="N83" s="217"/>
      <c r="O83" s="274"/>
    </row>
    <row r="84" spans="1:15" x14ac:dyDescent="0.5">
      <c r="A84" s="207" t="s">
        <v>740</v>
      </c>
      <c r="B84" s="207" t="s">
        <v>741</v>
      </c>
      <c r="C84" s="207" t="s">
        <v>181</v>
      </c>
      <c r="D84" s="207" t="s">
        <v>742</v>
      </c>
      <c r="E84" s="218"/>
      <c r="F84" s="218"/>
      <c r="G84" s="218">
        <v>175.91</v>
      </c>
      <c r="H84" s="218">
        <v>198.64</v>
      </c>
      <c r="I84" s="218">
        <v>189.08</v>
      </c>
      <c r="J84" s="218">
        <v>189.08</v>
      </c>
      <c r="K84" s="218">
        <v>189.08</v>
      </c>
      <c r="L84" s="218">
        <v>207.99</v>
      </c>
      <c r="M84" s="218">
        <v>215.02</v>
      </c>
      <c r="N84" s="216">
        <v>301.45999999999998</v>
      </c>
      <c r="O84" s="216">
        <v>301.45999999999998</v>
      </c>
    </row>
    <row r="85" spans="1:15" x14ac:dyDescent="0.5">
      <c r="A85" s="207" t="s">
        <v>303</v>
      </c>
      <c r="B85" s="207" t="s">
        <v>741</v>
      </c>
      <c r="C85" s="207" t="s">
        <v>181</v>
      </c>
      <c r="D85" s="207" t="s">
        <v>742</v>
      </c>
      <c r="E85" s="218">
        <v>177.69</v>
      </c>
      <c r="F85" s="218">
        <v>177.69</v>
      </c>
      <c r="G85" s="218">
        <v>175.91</v>
      </c>
      <c r="H85" s="218">
        <v>198.64</v>
      </c>
      <c r="I85" s="218">
        <v>189.08</v>
      </c>
      <c r="J85" s="218"/>
      <c r="K85" s="218"/>
      <c r="L85" s="218"/>
      <c r="M85" s="218"/>
      <c r="N85" s="217"/>
      <c r="O85" s="274"/>
    </row>
    <row r="86" spans="1:15" x14ac:dyDescent="0.5">
      <c r="A86" s="207" t="s">
        <v>728</v>
      </c>
      <c r="B86" s="207" t="s">
        <v>30</v>
      </c>
      <c r="C86" s="207" t="s">
        <v>171</v>
      </c>
      <c r="D86" s="207" t="s">
        <v>729</v>
      </c>
      <c r="E86" s="218">
        <v>24.98</v>
      </c>
      <c r="F86" s="218">
        <v>24.98</v>
      </c>
      <c r="G86" s="218">
        <v>24.73</v>
      </c>
      <c r="H86" s="218">
        <v>22.88</v>
      </c>
      <c r="I86" s="218">
        <v>20.72</v>
      </c>
      <c r="J86" s="218">
        <v>20.72</v>
      </c>
      <c r="K86" s="218">
        <v>20.72</v>
      </c>
      <c r="L86" s="218">
        <v>22.79</v>
      </c>
      <c r="M86" s="218">
        <v>29.54</v>
      </c>
      <c r="N86" s="216">
        <v>36.630000000000003</v>
      </c>
      <c r="O86" s="216">
        <v>36.630000000000003</v>
      </c>
    </row>
    <row r="87" spans="1:15" x14ac:dyDescent="0.5">
      <c r="A87" s="207" t="s">
        <v>730</v>
      </c>
      <c r="B87" s="207" t="s">
        <v>30</v>
      </c>
      <c r="C87" s="207" t="s">
        <v>171</v>
      </c>
      <c r="D87" s="207" t="s">
        <v>729</v>
      </c>
      <c r="E87" s="218">
        <v>24.98</v>
      </c>
      <c r="F87" s="218">
        <v>24.98</v>
      </c>
      <c r="G87" s="218">
        <v>24.73</v>
      </c>
      <c r="H87" s="218">
        <v>22.88</v>
      </c>
      <c r="I87" s="218">
        <v>20.72</v>
      </c>
      <c r="J87" s="218"/>
      <c r="K87" s="218"/>
      <c r="L87" s="218"/>
      <c r="M87" s="218"/>
      <c r="N87" s="216"/>
      <c r="O87" s="216"/>
    </row>
    <row r="88" spans="1:15" x14ac:dyDescent="0.5">
      <c r="A88" s="207" t="s">
        <v>737</v>
      </c>
      <c r="B88" s="207" t="s">
        <v>36</v>
      </c>
      <c r="C88" s="207" t="s">
        <v>179</v>
      </c>
      <c r="D88" s="207" t="s">
        <v>736</v>
      </c>
      <c r="E88" s="218"/>
      <c r="F88" s="218"/>
      <c r="G88" s="218"/>
      <c r="H88" s="218"/>
      <c r="I88" s="218"/>
      <c r="J88" s="218"/>
      <c r="K88" s="218"/>
      <c r="L88" s="218">
        <v>10.41</v>
      </c>
      <c r="M88" s="218">
        <v>10.72</v>
      </c>
      <c r="N88" s="216">
        <v>13.29</v>
      </c>
      <c r="O88" s="216">
        <v>13.29</v>
      </c>
    </row>
    <row r="89" spans="1:15" x14ac:dyDescent="0.5">
      <c r="A89" s="207" t="s">
        <v>38</v>
      </c>
      <c r="B89" s="207" t="s">
        <v>36</v>
      </c>
      <c r="C89" s="207" t="s">
        <v>179</v>
      </c>
      <c r="D89" s="207" t="s">
        <v>736</v>
      </c>
      <c r="E89" s="218">
        <v>13.35</v>
      </c>
      <c r="F89" s="218">
        <v>13.35</v>
      </c>
      <c r="G89" s="218">
        <v>13.22</v>
      </c>
      <c r="H89" s="218">
        <v>10.55</v>
      </c>
      <c r="I89" s="218">
        <v>9.4600000000000009</v>
      </c>
      <c r="J89" s="218">
        <v>9.4600000000000009</v>
      </c>
      <c r="K89" s="218">
        <v>9.4600000000000009</v>
      </c>
      <c r="L89" s="218">
        <v>10.41</v>
      </c>
      <c r="M89" s="218">
        <v>10.72</v>
      </c>
      <c r="N89" s="218"/>
      <c r="O89" s="218"/>
    </row>
    <row r="90" spans="1:15" x14ac:dyDescent="0.5">
      <c r="A90" s="207" t="s">
        <v>390</v>
      </c>
      <c r="B90" s="207" t="s">
        <v>18</v>
      </c>
      <c r="C90" s="207" t="s">
        <v>156</v>
      </c>
      <c r="D90" s="207" t="s">
        <v>709</v>
      </c>
      <c r="E90" s="218">
        <v>23.38</v>
      </c>
      <c r="F90" s="218">
        <v>23.38</v>
      </c>
      <c r="G90" s="218">
        <v>23.15</v>
      </c>
      <c r="H90" s="218">
        <v>20.82</v>
      </c>
      <c r="I90" s="218">
        <v>18.63</v>
      </c>
      <c r="J90" s="218">
        <v>18.63</v>
      </c>
      <c r="K90" s="218">
        <v>18.63</v>
      </c>
      <c r="L90" s="218">
        <v>20.49</v>
      </c>
      <c r="M90" s="218">
        <v>22.47</v>
      </c>
      <c r="N90" s="216">
        <v>27.87</v>
      </c>
      <c r="O90" s="216">
        <v>27.87</v>
      </c>
    </row>
    <row r="91" spans="1:15" x14ac:dyDescent="0.5">
      <c r="A91" s="207" t="s">
        <v>19</v>
      </c>
      <c r="B91" s="207" t="s">
        <v>18</v>
      </c>
      <c r="C91" s="207" t="s">
        <v>156</v>
      </c>
      <c r="D91" s="207" t="s">
        <v>709</v>
      </c>
      <c r="E91" s="218">
        <v>23.38</v>
      </c>
      <c r="F91" s="218">
        <v>23.38</v>
      </c>
      <c r="G91" s="218">
        <v>23.15</v>
      </c>
      <c r="H91" s="218">
        <v>20.82</v>
      </c>
      <c r="I91" s="218">
        <v>18.63</v>
      </c>
      <c r="J91" s="218">
        <v>18.63</v>
      </c>
      <c r="K91" s="218"/>
      <c r="L91" s="218"/>
      <c r="M91" s="218"/>
      <c r="N91" s="217"/>
      <c r="O91" s="274"/>
    </row>
    <row r="92" spans="1:15" x14ac:dyDescent="0.5">
      <c r="A92" s="207" t="s">
        <v>27</v>
      </c>
      <c r="B92" s="207" t="s">
        <v>726</v>
      </c>
      <c r="C92" s="207" t="s">
        <v>167</v>
      </c>
      <c r="D92" s="207" t="s">
        <v>727</v>
      </c>
      <c r="E92" s="218">
        <v>17.78</v>
      </c>
      <c r="F92" s="218">
        <v>17.78</v>
      </c>
      <c r="G92" s="218">
        <v>17.600000000000001</v>
      </c>
      <c r="H92" s="218">
        <v>15.11</v>
      </c>
      <c r="I92" s="218">
        <v>13.9</v>
      </c>
      <c r="J92" s="218">
        <v>13.9</v>
      </c>
      <c r="K92" s="218">
        <v>13.9</v>
      </c>
      <c r="L92" s="218">
        <v>15.29</v>
      </c>
      <c r="M92" s="218">
        <v>17.12</v>
      </c>
      <c r="N92" s="216">
        <v>21.23</v>
      </c>
      <c r="O92" s="216">
        <v>21.23</v>
      </c>
    </row>
    <row r="93" spans="1:15" x14ac:dyDescent="0.5">
      <c r="A93" s="207" t="s">
        <v>816</v>
      </c>
      <c r="B93" s="207" t="s">
        <v>817</v>
      </c>
      <c r="C93" s="207" t="s">
        <v>658</v>
      </c>
      <c r="D93" s="207" t="s">
        <v>818</v>
      </c>
      <c r="E93" s="218"/>
      <c r="F93" s="218"/>
      <c r="G93" s="218"/>
      <c r="H93" s="218"/>
      <c r="I93" s="218"/>
      <c r="J93" s="218"/>
      <c r="K93" s="218"/>
      <c r="L93" s="218"/>
      <c r="M93" s="218">
        <v>275.39999999999998</v>
      </c>
      <c r="N93" s="216">
        <v>256.5</v>
      </c>
      <c r="O93" s="216">
        <v>256.5</v>
      </c>
    </row>
    <row r="94" spans="1:15" x14ac:dyDescent="0.5">
      <c r="A94" s="207" t="s">
        <v>392</v>
      </c>
      <c r="B94" s="207" t="s">
        <v>718</v>
      </c>
      <c r="C94" s="207" t="s">
        <v>160</v>
      </c>
      <c r="D94" s="207" t="s">
        <v>719</v>
      </c>
      <c r="E94" s="218">
        <v>48.59</v>
      </c>
      <c r="F94" s="218">
        <v>48.59</v>
      </c>
      <c r="G94" s="218">
        <v>48.1</v>
      </c>
      <c r="H94" s="218">
        <v>46.06</v>
      </c>
      <c r="I94" s="218">
        <v>41.93</v>
      </c>
      <c r="J94" s="218">
        <v>41.93</v>
      </c>
      <c r="K94" s="218">
        <v>41.93</v>
      </c>
      <c r="L94" s="218">
        <v>46.12</v>
      </c>
      <c r="M94" s="218">
        <v>50.29</v>
      </c>
      <c r="N94" s="216">
        <v>62.37</v>
      </c>
      <c r="O94" s="216">
        <v>62.37</v>
      </c>
    </row>
    <row r="95" spans="1:15" x14ac:dyDescent="0.5">
      <c r="A95" s="207" t="s">
        <v>22</v>
      </c>
      <c r="B95" s="207" t="s">
        <v>718</v>
      </c>
      <c r="C95" s="207" t="s">
        <v>160</v>
      </c>
      <c r="D95" s="207" t="s">
        <v>719</v>
      </c>
      <c r="E95" s="218">
        <v>48.59</v>
      </c>
      <c r="F95" s="218">
        <v>48.59</v>
      </c>
      <c r="G95" s="218">
        <v>48.1</v>
      </c>
      <c r="H95" s="218">
        <v>46.06</v>
      </c>
      <c r="I95" s="218">
        <v>41.93</v>
      </c>
      <c r="J95" s="218">
        <v>41.93</v>
      </c>
      <c r="K95" s="218"/>
      <c r="L95" s="218"/>
      <c r="M95" s="218"/>
      <c r="N95" s="217"/>
      <c r="O95" s="274"/>
    </row>
    <row r="96" spans="1:15" x14ac:dyDescent="0.5">
      <c r="A96" s="207" t="s">
        <v>44</v>
      </c>
      <c r="B96" s="207" t="s">
        <v>45</v>
      </c>
      <c r="C96" s="207" t="s">
        <v>186</v>
      </c>
      <c r="D96" s="207" t="s">
        <v>798</v>
      </c>
      <c r="E96" s="218">
        <v>119.09</v>
      </c>
      <c r="F96" s="218">
        <v>119.09</v>
      </c>
      <c r="G96" s="218">
        <v>115.52</v>
      </c>
      <c r="H96" s="218">
        <v>105.76</v>
      </c>
      <c r="I96" s="218">
        <v>96.15</v>
      </c>
      <c r="J96" s="218">
        <v>96.15</v>
      </c>
      <c r="K96" s="218">
        <v>96.15</v>
      </c>
      <c r="L96" s="218">
        <v>105.77</v>
      </c>
      <c r="M96" s="218"/>
      <c r="N96" s="216"/>
      <c r="O96" s="216"/>
    </row>
    <row r="97" spans="1:15" x14ac:dyDescent="0.5">
      <c r="A97" s="207" t="s">
        <v>415</v>
      </c>
      <c r="B97" s="207" t="s">
        <v>811</v>
      </c>
      <c r="C97" s="207" t="s">
        <v>279</v>
      </c>
      <c r="D97" s="207" t="s">
        <v>812</v>
      </c>
      <c r="E97" s="218">
        <v>14.72</v>
      </c>
      <c r="F97" s="218">
        <v>14.72</v>
      </c>
      <c r="G97" s="218"/>
      <c r="H97" s="218"/>
      <c r="I97" s="218"/>
      <c r="J97" s="218"/>
      <c r="K97" s="218"/>
      <c r="L97" s="218"/>
      <c r="M97" s="218"/>
      <c r="N97" s="217"/>
      <c r="O97" s="274"/>
    </row>
    <row r="98" spans="1:15" x14ac:dyDescent="0.5">
      <c r="A98" s="207" t="s">
        <v>801</v>
      </c>
      <c r="B98" s="207" t="s">
        <v>45</v>
      </c>
      <c r="C98" s="207" t="s">
        <v>625</v>
      </c>
      <c r="D98" s="207" t="s">
        <v>800</v>
      </c>
      <c r="E98" s="218"/>
      <c r="F98" s="218"/>
      <c r="G98" s="218"/>
      <c r="H98" s="218"/>
      <c r="I98" s="218"/>
      <c r="J98" s="218"/>
      <c r="K98" s="218"/>
      <c r="L98" s="218"/>
      <c r="M98" s="218">
        <v>132.68</v>
      </c>
      <c r="N98" s="216">
        <v>164.54</v>
      </c>
      <c r="O98" s="216">
        <v>164.54</v>
      </c>
    </row>
    <row r="99" spans="1:15" x14ac:dyDescent="0.5">
      <c r="A99" s="207" t="s">
        <v>799</v>
      </c>
      <c r="B99" s="207" t="s">
        <v>45</v>
      </c>
      <c r="C99" s="207" t="s">
        <v>625</v>
      </c>
      <c r="D99" s="207" t="s">
        <v>800</v>
      </c>
      <c r="E99" s="218"/>
      <c r="F99" s="218"/>
      <c r="G99" s="218"/>
      <c r="H99" s="218"/>
      <c r="I99" s="218"/>
      <c r="J99" s="218">
        <v>96.15</v>
      </c>
      <c r="K99" s="218">
        <v>96.15</v>
      </c>
      <c r="L99" s="218">
        <v>105.77</v>
      </c>
      <c r="M99" s="218">
        <v>132.68</v>
      </c>
      <c r="N99" s="216">
        <v>164.54</v>
      </c>
      <c r="O99" s="216"/>
    </row>
    <row r="100" spans="1:15" x14ac:dyDescent="0.5">
      <c r="A100" s="207" t="s">
        <v>46</v>
      </c>
      <c r="B100" s="207" t="s">
        <v>45</v>
      </c>
      <c r="C100" s="207" t="s">
        <v>657</v>
      </c>
      <c r="D100" s="207" t="s">
        <v>798</v>
      </c>
      <c r="E100" s="218">
        <v>119.09</v>
      </c>
      <c r="F100" s="218">
        <v>119.09</v>
      </c>
      <c r="G100" s="218">
        <v>115.52</v>
      </c>
      <c r="H100" s="218">
        <v>105.76</v>
      </c>
      <c r="I100" s="218">
        <v>96.15</v>
      </c>
      <c r="J100" s="218">
        <v>96.15</v>
      </c>
      <c r="K100" s="218">
        <v>96.15</v>
      </c>
      <c r="L100" s="218">
        <v>105.77</v>
      </c>
      <c r="M100" s="218">
        <v>126.26</v>
      </c>
      <c r="N100" s="216">
        <v>156.58000000000001</v>
      </c>
      <c r="O100" s="216">
        <v>156.58000000000001</v>
      </c>
    </row>
    <row r="101" spans="1:15" x14ac:dyDescent="0.5">
      <c r="A101" s="207" t="s">
        <v>802</v>
      </c>
      <c r="B101" s="207" t="s">
        <v>45</v>
      </c>
      <c r="C101" s="207" t="s">
        <v>656</v>
      </c>
      <c r="D101" s="207" t="s">
        <v>798</v>
      </c>
      <c r="E101" s="218"/>
      <c r="F101" s="218"/>
      <c r="G101" s="218"/>
      <c r="H101" s="218"/>
      <c r="I101" s="218"/>
      <c r="J101" s="218"/>
      <c r="K101" s="218"/>
      <c r="L101" s="218">
        <v>105.77</v>
      </c>
      <c r="M101" s="218">
        <v>126.26</v>
      </c>
      <c r="N101" s="216">
        <v>156.58000000000001</v>
      </c>
      <c r="O101" s="216">
        <v>156.58000000000001</v>
      </c>
    </row>
    <row r="102" spans="1:15" x14ac:dyDescent="0.5">
      <c r="A102" s="207" t="s">
        <v>47</v>
      </c>
      <c r="B102" s="207" t="s">
        <v>124</v>
      </c>
      <c r="C102" s="207" t="s">
        <v>48</v>
      </c>
      <c r="D102" s="207" t="s">
        <v>813</v>
      </c>
      <c r="E102" s="218">
        <v>28.1</v>
      </c>
      <c r="F102" s="218">
        <v>28.1</v>
      </c>
      <c r="G102" s="218">
        <v>27.82</v>
      </c>
      <c r="H102" s="218">
        <v>23.66</v>
      </c>
      <c r="I102" s="218">
        <v>21.77</v>
      </c>
      <c r="J102" s="218">
        <v>21.77</v>
      </c>
      <c r="K102" s="218">
        <v>21.77</v>
      </c>
      <c r="L102" s="218">
        <v>23.95</v>
      </c>
      <c r="M102" s="218">
        <v>27.82</v>
      </c>
      <c r="N102" s="216">
        <v>34.5</v>
      </c>
      <c r="O102" s="216">
        <v>34.5</v>
      </c>
    </row>
    <row r="103" spans="1:15" x14ac:dyDescent="0.5">
      <c r="A103" s="207" t="s">
        <v>697</v>
      </c>
      <c r="B103" s="207" t="s">
        <v>644</v>
      </c>
      <c r="C103" s="207" t="s">
        <v>878</v>
      </c>
      <c r="D103" s="207" t="s">
        <v>698</v>
      </c>
      <c r="E103" s="218"/>
      <c r="F103" s="218"/>
      <c r="G103" s="218"/>
      <c r="H103" s="218"/>
      <c r="I103" s="218"/>
      <c r="J103" s="218"/>
      <c r="K103" s="218"/>
      <c r="L103" s="218"/>
      <c r="M103" s="218">
        <v>113</v>
      </c>
      <c r="N103" s="216"/>
      <c r="O103" s="216"/>
    </row>
    <row r="104" spans="1:15" x14ac:dyDescent="0.5">
      <c r="A104" s="207" t="s">
        <v>699</v>
      </c>
      <c r="B104" s="207" t="s">
        <v>644</v>
      </c>
      <c r="C104" s="207" t="s">
        <v>878</v>
      </c>
      <c r="D104" s="207" t="s">
        <v>698</v>
      </c>
      <c r="E104" s="218"/>
      <c r="F104" s="218"/>
      <c r="G104" s="218"/>
      <c r="H104" s="218"/>
      <c r="I104" s="218"/>
      <c r="J104" s="218"/>
      <c r="K104" s="218"/>
      <c r="L104" s="218">
        <v>105</v>
      </c>
      <c r="M104" s="218"/>
      <c r="N104" s="217"/>
      <c r="O104" s="217"/>
    </row>
    <row r="105" spans="1:15" x14ac:dyDescent="0.5">
      <c r="A105" s="207" t="s">
        <v>23</v>
      </c>
      <c r="B105" s="207" t="s">
        <v>712</v>
      </c>
      <c r="C105" s="207" t="s">
        <v>713</v>
      </c>
      <c r="D105" s="207" t="s">
        <v>714</v>
      </c>
      <c r="E105" s="218">
        <v>72.72</v>
      </c>
      <c r="F105" s="218">
        <v>72.72</v>
      </c>
      <c r="G105" s="218">
        <v>71.989999999999995</v>
      </c>
      <c r="H105" s="218">
        <v>65.849999999999994</v>
      </c>
      <c r="I105" s="218">
        <v>60.96</v>
      </c>
      <c r="J105" s="218">
        <v>60.96</v>
      </c>
      <c r="K105" s="218">
        <v>60.96</v>
      </c>
      <c r="L105" s="218">
        <v>67.069999999999993</v>
      </c>
      <c r="M105" s="218">
        <v>71.760000000000005</v>
      </c>
      <c r="N105" s="216">
        <v>88.99</v>
      </c>
      <c r="O105" s="216">
        <v>88.99</v>
      </c>
    </row>
    <row r="106" spans="1:15" x14ac:dyDescent="0.5">
      <c r="A106" s="207" t="s">
        <v>35</v>
      </c>
      <c r="B106" s="207" t="s">
        <v>36</v>
      </c>
      <c r="C106" s="207" t="s">
        <v>177</v>
      </c>
      <c r="D106" s="207" t="s">
        <v>738</v>
      </c>
      <c r="E106" s="218">
        <v>17.440000000000001</v>
      </c>
      <c r="F106" s="218">
        <v>17.440000000000001</v>
      </c>
      <c r="G106" s="218">
        <v>17.27</v>
      </c>
      <c r="H106" s="218">
        <v>14.73</v>
      </c>
      <c r="I106" s="218">
        <v>13.54</v>
      </c>
      <c r="J106" s="218">
        <v>13.54</v>
      </c>
      <c r="K106" s="218">
        <v>13.54</v>
      </c>
      <c r="L106" s="218">
        <v>14.89</v>
      </c>
      <c r="M106" s="218">
        <v>17.12</v>
      </c>
      <c r="N106" s="216">
        <v>21.23</v>
      </c>
      <c r="O106" s="216">
        <v>21.23</v>
      </c>
    </row>
    <row r="107" spans="1:15" ht="15" x14ac:dyDescent="0.5">
      <c r="A107" s="207" t="s">
        <v>810</v>
      </c>
      <c r="B107" s="207" t="s">
        <v>808</v>
      </c>
      <c r="C107" s="210" t="s">
        <v>662</v>
      </c>
      <c r="D107" s="207" t="s">
        <v>809</v>
      </c>
      <c r="E107" s="218"/>
      <c r="F107" s="218"/>
      <c r="G107" s="218"/>
      <c r="H107" s="218"/>
      <c r="I107" s="218"/>
      <c r="J107" s="218"/>
      <c r="K107" s="218"/>
      <c r="L107" s="218">
        <v>207.67</v>
      </c>
      <c r="M107" s="218">
        <v>207.67</v>
      </c>
      <c r="N107" s="216">
        <v>219.21</v>
      </c>
      <c r="O107" s="216">
        <v>219.21</v>
      </c>
    </row>
    <row r="108" spans="1:15" ht="15" x14ac:dyDescent="0.5">
      <c r="A108" s="207" t="s">
        <v>807</v>
      </c>
      <c r="B108" s="207" t="s">
        <v>808</v>
      </c>
      <c r="C108" s="210" t="s">
        <v>662</v>
      </c>
      <c r="D108" s="207" t="s">
        <v>809</v>
      </c>
      <c r="E108" s="218"/>
      <c r="F108" s="218"/>
      <c r="G108" s="218"/>
      <c r="H108" s="218"/>
      <c r="I108" s="218"/>
      <c r="J108" s="218"/>
      <c r="K108" s="218"/>
      <c r="L108" s="218">
        <v>207.67</v>
      </c>
      <c r="M108" s="218">
        <v>207.67</v>
      </c>
      <c r="N108" s="216">
        <v>219.21</v>
      </c>
      <c r="O108" s="216"/>
    </row>
    <row r="109" spans="1:15" x14ac:dyDescent="0.5">
      <c r="A109" s="316" t="s">
        <v>859</v>
      </c>
      <c r="B109" s="207" t="s">
        <v>808</v>
      </c>
      <c r="C109" s="207" t="s">
        <v>685</v>
      </c>
      <c r="D109" s="276">
        <v>90624</v>
      </c>
      <c r="E109" s="217"/>
      <c r="F109" s="217"/>
      <c r="G109" s="217"/>
      <c r="H109" s="217"/>
      <c r="I109" s="217"/>
      <c r="J109" s="217"/>
      <c r="K109" s="217"/>
      <c r="L109" s="217"/>
      <c r="M109" s="217"/>
      <c r="N109" s="277">
        <v>219.21</v>
      </c>
      <c r="O109" s="216">
        <v>219.21</v>
      </c>
    </row>
    <row r="110" spans="1:15" x14ac:dyDescent="0.5">
      <c r="A110" s="207" t="s">
        <v>715</v>
      </c>
      <c r="B110" s="207" t="s">
        <v>716</v>
      </c>
      <c r="C110" s="207" t="s">
        <v>164</v>
      </c>
      <c r="D110" s="207" t="s">
        <v>717</v>
      </c>
      <c r="E110" s="218"/>
      <c r="F110" s="218"/>
      <c r="G110" s="218"/>
      <c r="H110" s="218"/>
      <c r="I110" s="218"/>
      <c r="J110" s="218"/>
      <c r="K110" s="218">
        <v>61.94</v>
      </c>
      <c r="L110" s="218">
        <v>68.13</v>
      </c>
      <c r="M110" s="218">
        <v>95.23</v>
      </c>
      <c r="N110" s="216">
        <v>118.1</v>
      </c>
      <c r="O110" s="216">
        <v>118.1</v>
      </c>
    </row>
    <row r="111" spans="1:15" x14ac:dyDescent="0.5">
      <c r="A111" s="207" t="s">
        <v>25</v>
      </c>
      <c r="B111" s="207" t="s">
        <v>716</v>
      </c>
      <c r="C111" s="207" t="s">
        <v>164</v>
      </c>
      <c r="D111" s="207" t="s">
        <v>717</v>
      </c>
      <c r="E111" s="218">
        <v>79.53</v>
      </c>
      <c r="F111" s="218">
        <v>79.53</v>
      </c>
      <c r="G111" s="218">
        <v>78.73</v>
      </c>
      <c r="H111" s="218">
        <v>66.260000000000005</v>
      </c>
      <c r="I111" s="218">
        <v>61.94</v>
      </c>
      <c r="J111" s="218">
        <v>61.94</v>
      </c>
      <c r="K111" s="218"/>
      <c r="L111" s="218"/>
      <c r="M111" s="218"/>
      <c r="N111" s="217"/>
      <c r="O111" s="274"/>
    </row>
    <row r="112" spans="1:15" x14ac:dyDescent="0.5">
      <c r="A112" s="207" t="s">
        <v>344</v>
      </c>
      <c r="B112" s="207" t="s">
        <v>54</v>
      </c>
      <c r="C112" s="207" t="s">
        <v>195</v>
      </c>
      <c r="D112" s="207" t="s">
        <v>828</v>
      </c>
      <c r="E112" s="218"/>
      <c r="F112" s="218"/>
      <c r="G112" s="218"/>
      <c r="H112" s="218">
        <v>62.78</v>
      </c>
      <c r="I112" s="218">
        <v>59.78</v>
      </c>
      <c r="J112" s="218">
        <v>59.78</v>
      </c>
      <c r="K112" s="218">
        <v>59.78</v>
      </c>
      <c r="L112" s="218">
        <v>65.760000000000005</v>
      </c>
      <c r="M112" s="218">
        <v>93.67</v>
      </c>
      <c r="N112" s="216">
        <v>116.16</v>
      </c>
      <c r="O112" s="216">
        <v>116.16</v>
      </c>
    </row>
    <row r="113" spans="1:17" x14ac:dyDescent="0.5">
      <c r="A113" s="207" t="s">
        <v>830</v>
      </c>
      <c r="B113" s="207" t="s">
        <v>54</v>
      </c>
      <c r="C113" s="207" t="s">
        <v>195</v>
      </c>
      <c r="D113" s="207" t="s">
        <v>828</v>
      </c>
      <c r="E113" s="218">
        <v>64.84</v>
      </c>
      <c r="F113" s="218">
        <v>64.84</v>
      </c>
      <c r="G113" s="218"/>
      <c r="H113" s="218"/>
      <c r="I113" s="218"/>
      <c r="J113" s="218"/>
      <c r="K113" s="218"/>
      <c r="L113" s="218"/>
      <c r="M113" s="218"/>
      <c r="N113" s="217"/>
      <c r="O113" s="274"/>
    </row>
    <row r="114" spans="1:17" x14ac:dyDescent="0.5">
      <c r="A114" s="207" t="s">
        <v>829</v>
      </c>
      <c r="B114" s="207" t="s">
        <v>54</v>
      </c>
      <c r="C114" s="207" t="s">
        <v>195</v>
      </c>
      <c r="D114" s="207" t="s">
        <v>828</v>
      </c>
      <c r="E114" s="218">
        <v>64.84</v>
      </c>
      <c r="F114" s="218">
        <v>64.84</v>
      </c>
      <c r="G114" s="218">
        <v>64.19</v>
      </c>
      <c r="H114" s="218">
        <v>62.78</v>
      </c>
      <c r="I114" s="218">
        <v>59.78</v>
      </c>
      <c r="J114" s="218"/>
      <c r="K114" s="218"/>
      <c r="L114" s="218"/>
      <c r="M114" s="218"/>
      <c r="N114" s="217"/>
      <c r="O114" s="274"/>
    </row>
    <row r="115" spans="1:17" s="220" customFormat="1" x14ac:dyDescent="0.5">
      <c r="A115" s="100" t="s">
        <v>51</v>
      </c>
      <c r="B115" s="208" t="s">
        <v>52</v>
      </c>
      <c r="C115" s="208" t="s">
        <v>485</v>
      </c>
      <c r="D115" s="208" t="s">
        <v>819</v>
      </c>
      <c r="E115" s="219">
        <v>159.57</v>
      </c>
      <c r="F115" s="219">
        <v>159.57</v>
      </c>
      <c r="G115" s="219">
        <v>157.97</v>
      </c>
      <c r="H115" s="219">
        <v>152.78</v>
      </c>
      <c r="I115" s="219">
        <v>144.84</v>
      </c>
      <c r="J115" s="219">
        <v>144.84</v>
      </c>
      <c r="K115" s="219">
        <v>144.84</v>
      </c>
      <c r="L115" s="219">
        <v>159.32</v>
      </c>
      <c r="M115" s="219">
        <v>216.14</v>
      </c>
      <c r="N115" s="216">
        <v>268.04000000000002</v>
      </c>
      <c r="O115" s="216"/>
    </row>
    <row r="116" spans="1:17" x14ac:dyDescent="0.5">
      <c r="A116" s="207" t="s">
        <v>824</v>
      </c>
      <c r="B116" s="207" t="s">
        <v>825</v>
      </c>
      <c r="C116" s="207" t="s">
        <v>826</v>
      </c>
      <c r="D116" s="207" t="s">
        <v>827</v>
      </c>
      <c r="E116" s="218"/>
      <c r="F116" s="218"/>
      <c r="G116" s="218"/>
      <c r="H116" s="218"/>
      <c r="I116" s="218"/>
      <c r="J116" s="218"/>
      <c r="K116" s="218"/>
      <c r="L116" s="218">
        <v>159.32</v>
      </c>
      <c r="M116" s="218">
        <v>216.14</v>
      </c>
      <c r="N116" s="216">
        <v>268.04000000000002</v>
      </c>
      <c r="O116" s="216">
        <v>268.04000000000002</v>
      </c>
    </row>
    <row r="117" spans="1:17" x14ac:dyDescent="0.5">
      <c r="A117" s="207" t="s">
        <v>814</v>
      </c>
      <c r="B117" s="207" t="s">
        <v>124</v>
      </c>
      <c r="C117" s="207" t="s">
        <v>627</v>
      </c>
      <c r="D117" s="207" t="s">
        <v>813</v>
      </c>
      <c r="E117" s="218"/>
      <c r="F117" s="218"/>
      <c r="G117" s="218"/>
      <c r="H117" s="218"/>
      <c r="I117" s="218"/>
      <c r="J117" s="218"/>
      <c r="K117" s="218">
        <v>24.14</v>
      </c>
      <c r="L117" s="218">
        <v>23.95</v>
      </c>
      <c r="M117" s="218">
        <v>27.82</v>
      </c>
      <c r="N117" s="216">
        <v>34.5</v>
      </c>
      <c r="O117" s="216">
        <v>34.5</v>
      </c>
    </row>
    <row r="118" spans="1:17" x14ac:dyDescent="0.5">
      <c r="A118" s="207" t="s">
        <v>49</v>
      </c>
      <c r="B118" s="207" t="s">
        <v>50</v>
      </c>
      <c r="C118" s="207" t="s">
        <v>191</v>
      </c>
      <c r="D118" s="207" t="s">
        <v>815</v>
      </c>
      <c r="E118" s="218">
        <v>159.66</v>
      </c>
      <c r="F118" s="218">
        <v>159.66</v>
      </c>
      <c r="G118" s="218">
        <v>158.06</v>
      </c>
      <c r="H118" s="218">
        <v>146.52000000000001</v>
      </c>
      <c r="I118" s="218">
        <v>138.66999999999999</v>
      </c>
      <c r="J118" s="218">
        <v>138.66999999999999</v>
      </c>
      <c r="K118" s="218">
        <v>138.66999999999999</v>
      </c>
      <c r="L118" s="218">
        <v>152.54</v>
      </c>
      <c r="M118" s="218">
        <v>223.63</v>
      </c>
      <c r="N118" s="216">
        <v>277.33</v>
      </c>
      <c r="O118" s="216">
        <v>277.33</v>
      </c>
    </row>
    <row r="119" spans="1:17" x14ac:dyDescent="0.5">
      <c r="A119" s="207" t="s">
        <v>721</v>
      </c>
      <c r="B119" s="207" t="s">
        <v>718</v>
      </c>
      <c r="C119" s="207" t="s">
        <v>159</v>
      </c>
      <c r="D119" s="207" t="s">
        <v>719</v>
      </c>
      <c r="E119" s="218"/>
      <c r="F119" s="218"/>
      <c r="G119" s="218"/>
      <c r="H119" s="218"/>
      <c r="I119" s="218"/>
      <c r="J119" s="218"/>
      <c r="K119" s="218">
        <v>41.93</v>
      </c>
      <c r="L119" s="218">
        <v>46.12</v>
      </c>
      <c r="M119" s="218">
        <v>50.29</v>
      </c>
      <c r="N119" s="216">
        <v>62.37</v>
      </c>
      <c r="O119" s="216">
        <v>62.37</v>
      </c>
    </row>
    <row r="120" spans="1:17" s="209" customFormat="1" x14ac:dyDescent="0.5">
      <c r="A120" s="207" t="s">
        <v>20</v>
      </c>
      <c r="B120" s="207" t="s">
        <v>718</v>
      </c>
      <c r="C120" s="207" t="s">
        <v>159</v>
      </c>
      <c r="D120" s="207" t="s">
        <v>719</v>
      </c>
      <c r="E120" s="218">
        <v>48.59</v>
      </c>
      <c r="F120" s="218">
        <v>48.59</v>
      </c>
      <c r="G120" s="218">
        <v>48.1</v>
      </c>
      <c r="H120" s="218">
        <v>46.06</v>
      </c>
      <c r="I120" s="218">
        <v>41.93</v>
      </c>
      <c r="J120" s="218">
        <v>41.93</v>
      </c>
      <c r="K120" s="218">
        <v>41.93</v>
      </c>
      <c r="L120" s="218">
        <v>46.12</v>
      </c>
      <c r="M120" s="218">
        <v>50.29</v>
      </c>
      <c r="N120" s="217"/>
      <c r="O120" s="274"/>
      <c r="P120"/>
      <c r="Q120"/>
    </row>
    <row r="121" spans="1:17" x14ac:dyDescent="0.5">
      <c r="A121" s="207" t="s">
        <v>720</v>
      </c>
      <c r="B121" s="207" t="s">
        <v>718</v>
      </c>
      <c r="C121" s="207" t="s">
        <v>159</v>
      </c>
      <c r="D121" s="207" t="s">
        <v>719</v>
      </c>
      <c r="E121" s="218"/>
      <c r="F121" s="218"/>
      <c r="G121" s="218"/>
      <c r="H121" s="218"/>
      <c r="I121" s="218"/>
      <c r="J121" s="218"/>
      <c r="K121" s="218"/>
      <c r="L121" s="218">
        <v>46.12</v>
      </c>
      <c r="M121" s="218">
        <v>50.29</v>
      </c>
      <c r="N121" s="217"/>
      <c r="O121" s="274"/>
    </row>
    <row r="122" spans="1:17" x14ac:dyDescent="0.5">
      <c r="A122" s="207" t="s">
        <v>405</v>
      </c>
      <c r="B122" s="207" t="s">
        <v>33</v>
      </c>
      <c r="C122" s="207" t="s">
        <v>173</v>
      </c>
      <c r="D122" s="207" t="s">
        <v>734</v>
      </c>
      <c r="E122" s="218">
        <v>16.21</v>
      </c>
      <c r="F122" s="218"/>
      <c r="G122" s="218"/>
      <c r="H122" s="218"/>
      <c r="I122" s="218">
        <v>12.54</v>
      </c>
      <c r="J122" s="218">
        <v>12.54</v>
      </c>
      <c r="K122" s="218">
        <v>12.54</v>
      </c>
      <c r="L122" s="218">
        <v>13.79</v>
      </c>
      <c r="M122" s="218">
        <v>18.190000000000001</v>
      </c>
      <c r="N122" s="216">
        <v>22.56</v>
      </c>
      <c r="O122" s="216">
        <v>22.56</v>
      </c>
    </row>
    <row r="123" spans="1:17" x14ac:dyDescent="0.5">
      <c r="A123" s="207" t="s">
        <v>34</v>
      </c>
      <c r="B123" s="207" t="s">
        <v>33</v>
      </c>
      <c r="C123" s="207" t="s">
        <v>173</v>
      </c>
      <c r="D123" s="207" t="s">
        <v>735</v>
      </c>
      <c r="E123" s="218">
        <v>17.190000000000001</v>
      </c>
      <c r="F123" s="218">
        <v>17.190000000000001</v>
      </c>
      <c r="G123" s="218"/>
      <c r="H123" s="218"/>
      <c r="I123" s="218"/>
      <c r="J123" s="218">
        <v>12.54</v>
      </c>
      <c r="K123" s="218"/>
      <c r="L123" s="218"/>
      <c r="M123" s="218"/>
      <c r="N123" s="217"/>
      <c r="O123" s="274"/>
    </row>
    <row r="124" spans="1:17" x14ac:dyDescent="0.5">
      <c r="A124" s="207" t="s">
        <v>34</v>
      </c>
      <c r="B124" s="207" t="s">
        <v>33</v>
      </c>
      <c r="C124" s="207" t="s">
        <v>173</v>
      </c>
      <c r="D124" s="207" t="s">
        <v>734</v>
      </c>
      <c r="E124" s="218"/>
      <c r="F124" s="218"/>
      <c r="G124" s="218">
        <v>17.02</v>
      </c>
      <c r="H124" s="218">
        <v>17.37</v>
      </c>
      <c r="I124" s="218">
        <v>12.54</v>
      </c>
      <c r="J124" s="218">
        <v>12.54</v>
      </c>
      <c r="K124" s="218">
        <v>12.54</v>
      </c>
      <c r="L124" s="218">
        <v>13.79</v>
      </c>
      <c r="M124" s="218">
        <v>18.190000000000001</v>
      </c>
      <c r="N124" s="217"/>
      <c r="O124" s="274"/>
    </row>
    <row r="125" spans="1:17" x14ac:dyDescent="0.5">
      <c r="A125" s="207" t="s">
        <v>832</v>
      </c>
      <c r="B125" s="207" t="s">
        <v>56</v>
      </c>
      <c r="C125" s="207" t="s">
        <v>201</v>
      </c>
      <c r="D125" s="207" t="s">
        <v>831</v>
      </c>
      <c r="E125" s="218"/>
      <c r="F125" s="218"/>
      <c r="G125" s="218"/>
      <c r="H125" s="218"/>
      <c r="I125" s="218"/>
      <c r="J125" s="218"/>
      <c r="K125" s="218">
        <v>97.88</v>
      </c>
      <c r="L125" s="218">
        <v>107.67</v>
      </c>
      <c r="M125" s="218">
        <v>115.56</v>
      </c>
      <c r="N125" s="216">
        <v>143.31</v>
      </c>
      <c r="O125" s="216">
        <v>143.31</v>
      </c>
    </row>
    <row r="126" spans="1:17" x14ac:dyDescent="0.5">
      <c r="A126" s="207" t="s">
        <v>200</v>
      </c>
      <c r="B126" s="207" t="s">
        <v>56</v>
      </c>
      <c r="C126" s="207" t="s">
        <v>201</v>
      </c>
      <c r="D126" s="207" t="s">
        <v>831</v>
      </c>
      <c r="E126" s="218">
        <v>109.72</v>
      </c>
      <c r="F126" s="218">
        <v>109.72</v>
      </c>
      <c r="G126" s="218">
        <v>108.62</v>
      </c>
      <c r="H126" s="218">
        <v>105.59</v>
      </c>
      <c r="I126" s="218">
        <v>97.88</v>
      </c>
      <c r="J126" s="218">
        <v>97.88</v>
      </c>
      <c r="K126" s="218">
        <v>97.88</v>
      </c>
      <c r="L126" s="218">
        <v>107.67</v>
      </c>
      <c r="M126" s="218">
        <v>115.56</v>
      </c>
      <c r="N126" s="218"/>
      <c r="O126" s="218"/>
    </row>
    <row r="127" spans="1:17" x14ac:dyDescent="0.5">
      <c r="A127" s="207" t="s">
        <v>55</v>
      </c>
      <c r="B127" s="207" t="s">
        <v>833</v>
      </c>
      <c r="C127" s="207" t="s">
        <v>197</v>
      </c>
      <c r="D127" s="207" t="s">
        <v>834</v>
      </c>
      <c r="E127" s="218">
        <v>78.17</v>
      </c>
      <c r="F127" s="218">
        <v>78.17</v>
      </c>
      <c r="G127" s="218">
        <v>77.39</v>
      </c>
      <c r="H127" s="218">
        <v>78.599999999999994</v>
      </c>
      <c r="I127" s="218">
        <v>72.040000000000006</v>
      </c>
      <c r="J127" s="218">
        <v>72.040000000000006</v>
      </c>
      <c r="K127" s="218">
        <v>72.040000000000006</v>
      </c>
      <c r="L127" s="218">
        <v>79.239999999999995</v>
      </c>
      <c r="M127" s="218">
        <v>86.67</v>
      </c>
      <c r="N127" s="216">
        <v>93.88</v>
      </c>
      <c r="O127" s="216">
        <v>93.88</v>
      </c>
    </row>
    <row r="128" spans="1:17" x14ac:dyDescent="0.5">
      <c r="A128" s="207" t="s">
        <v>57</v>
      </c>
      <c r="B128" s="207" t="s">
        <v>833</v>
      </c>
      <c r="C128" s="207" t="s">
        <v>197</v>
      </c>
      <c r="D128" s="207" t="s">
        <v>834</v>
      </c>
      <c r="E128" s="218">
        <v>78.17</v>
      </c>
      <c r="F128" s="218">
        <v>78.17</v>
      </c>
      <c r="G128" s="218">
        <v>77.39</v>
      </c>
      <c r="H128" s="218">
        <v>78.599999999999994</v>
      </c>
      <c r="I128" s="218">
        <v>72.040000000000006</v>
      </c>
      <c r="J128" s="218">
        <v>72.040000000000006</v>
      </c>
      <c r="K128" s="218"/>
      <c r="L128" s="218">
        <v>79.239999999999995</v>
      </c>
      <c r="M128" s="218">
        <v>86.67</v>
      </c>
      <c r="N128" s="216">
        <v>93.88</v>
      </c>
      <c r="O128" s="216">
        <v>93.88</v>
      </c>
    </row>
    <row r="129" spans="1:15" x14ac:dyDescent="0.5">
      <c r="A129" s="207" t="s">
        <v>708</v>
      </c>
      <c r="B129" s="207" t="s">
        <v>644</v>
      </c>
      <c r="C129" s="207" t="s">
        <v>881</v>
      </c>
      <c r="D129" s="207" t="s">
        <v>707</v>
      </c>
      <c r="E129" s="315"/>
      <c r="F129" s="315"/>
      <c r="G129" s="315"/>
      <c r="H129" s="315"/>
      <c r="I129" s="315"/>
      <c r="J129" s="315"/>
      <c r="K129" s="315"/>
      <c r="L129" s="315"/>
      <c r="M129" s="315">
        <v>113</v>
      </c>
      <c r="N129" s="277">
        <v>141</v>
      </c>
      <c r="O129" s="277"/>
    </row>
    <row r="130" spans="1:15" x14ac:dyDescent="0.5">
      <c r="A130" s="207" t="s">
        <v>706</v>
      </c>
      <c r="B130" s="207" t="s">
        <v>644</v>
      </c>
      <c r="C130" s="207" t="s">
        <v>881</v>
      </c>
      <c r="D130" s="207" t="s">
        <v>707</v>
      </c>
      <c r="E130" s="218"/>
      <c r="F130" s="218"/>
      <c r="G130" s="218"/>
      <c r="H130" s="218"/>
      <c r="I130" s="218"/>
      <c r="J130" s="218"/>
      <c r="K130" s="218"/>
      <c r="L130" s="218">
        <v>105</v>
      </c>
      <c r="M130" s="218">
        <v>113</v>
      </c>
      <c r="N130" s="217"/>
      <c r="O130" s="274"/>
    </row>
    <row r="131" spans="1:15" x14ac:dyDescent="0.5">
      <c r="A131" s="207" t="s">
        <v>696</v>
      </c>
      <c r="B131" s="207" t="s">
        <v>644</v>
      </c>
      <c r="C131" s="207" t="s">
        <v>880</v>
      </c>
      <c r="D131" s="207" t="s">
        <v>695</v>
      </c>
      <c r="E131" s="218"/>
      <c r="F131" s="218"/>
      <c r="G131" s="218"/>
      <c r="H131" s="218"/>
      <c r="I131" s="218"/>
      <c r="J131" s="218"/>
      <c r="K131" s="218"/>
      <c r="L131" s="218"/>
      <c r="M131" s="218">
        <v>113</v>
      </c>
      <c r="N131" s="277">
        <v>141</v>
      </c>
      <c r="O131" s="277"/>
    </row>
    <row r="132" spans="1:15" x14ac:dyDescent="0.5">
      <c r="A132" s="207" t="s">
        <v>871</v>
      </c>
      <c r="B132" s="207" t="s">
        <v>644</v>
      </c>
      <c r="C132" s="207" t="s">
        <v>880</v>
      </c>
      <c r="D132" s="207" t="s">
        <v>695</v>
      </c>
      <c r="E132" s="218"/>
      <c r="F132" s="218"/>
      <c r="G132" s="218"/>
      <c r="H132" s="218"/>
      <c r="I132" s="218"/>
      <c r="J132" s="218"/>
      <c r="K132" s="218"/>
      <c r="L132" s="218"/>
      <c r="M132" s="218"/>
      <c r="N132" s="277">
        <v>141</v>
      </c>
      <c r="O132" s="277"/>
    </row>
    <row r="133" spans="1:15" s="220" customFormat="1" x14ac:dyDescent="0.5">
      <c r="A133" s="207" t="s">
        <v>694</v>
      </c>
      <c r="B133" s="207" t="s">
        <v>644</v>
      </c>
      <c r="C133" s="207" t="s">
        <v>880</v>
      </c>
      <c r="D133" s="207" t="s">
        <v>695</v>
      </c>
      <c r="E133" s="218"/>
      <c r="F133" s="218"/>
      <c r="G133" s="218"/>
      <c r="H133" s="218"/>
      <c r="I133" s="218"/>
      <c r="J133" s="218"/>
      <c r="K133" s="218"/>
      <c r="L133" s="218">
        <v>105</v>
      </c>
      <c r="M133" s="218">
        <v>113</v>
      </c>
      <c r="N133" s="217"/>
      <c r="O133" s="217"/>
    </row>
    <row r="134" spans="1:15" s="220" customFormat="1" x14ac:dyDescent="0.5">
      <c r="A134" s="207" t="s">
        <v>60</v>
      </c>
      <c r="B134" s="207" t="s">
        <v>59</v>
      </c>
      <c r="C134" s="207" t="s">
        <v>844</v>
      </c>
      <c r="D134" s="207" t="s">
        <v>845</v>
      </c>
      <c r="E134" s="218"/>
      <c r="F134" s="218">
        <v>25.6</v>
      </c>
      <c r="G134" s="218">
        <v>25.34</v>
      </c>
      <c r="H134" s="218">
        <v>22.98</v>
      </c>
      <c r="I134" s="218">
        <v>16.420000000000002</v>
      </c>
      <c r="J134" s="218">
        <v>16.420000000000002</v>
      </c>
      <c r="K134" s="218">
        <v>16.420000000000002</v>
      </c>
      <c r="L134" s="218">
        <v>18.059999999999999</v>
      </c>
      <c r="M134" s="218">
        <v>25.68</v>
      </c>
      <c r="N134" s="216">
        <v>23.95</v>
      </c>
      <c r="O134" s="216">
        <v>23.95</v>
      </c>
    </row>
    <row r="135" spans="1:15" x14ac:dyDescent="0.5">
      <c r="A135" s="207" t="s">
        <v>58</v>
      </c>
      <c r="B135" s="207" t="s">
        <v>59</v>
      </c>
      <c r="C135" s="207" t="s">
        <v>202</v>
      </c>
      <c r="D135" s="207" t="s">
        <v>845</v>
      </c>
      <c r="E135" s="218">
        <v>25.6</v>
      </c>
      <c r="F135" s="218">
        <v>25.6</v>
      </c>
      <c r="G135" s="218">
        <v>25.34</v>
      </c>
      <c r="H135" s="218">
        <v>22.98</v>
      </c>
      <c r="I135" s="218">
        <v>16.420000000000002</v>
      </c>
      <c r="J135" s="218">
        <v>16.420000000000002</v>
      </c>
      <c r="K135" s="218">
        <v>16.420000000000002</v>
      </c>
      <c r="L135" s="218">
        <v>18.059999999999999</v>
      </c>
      <c r="M135" s="218">
        <v>25.68</v>
      </c>
      <c r="N135" s="216">
        <v>23.95</v>
      </c>
      <c r="O135" s="216">
        <v>23.95</v>
      </c>
    </row>
    <row r="136" spans="1:15" x14ac:dyDescent="0.5">
      <c r="A136" s="207" t="s">
        <v>203</v>
      </c>
      <c r="B136" s="207" t="s">
        <v>59</v>
      </c>
      <c r="C136" s="207" t="s">
        <v>202</v>
      </c>
      <c r="D136" s="207" t="s">
        <v>845</v>
      </c>
      <c r="E136" s="218"/>
      <c r="F136" s="218">
        <v>25.6</v>
      </c>
      <c r="G136" s="218">
        <v>25.34</v>
      </c>
      <c r="H136" s="218">
        <v>22.98</v>
      </c>
      <c r="I136" s="218">
        <v>16.420000000000002</v>
      </c>
      <c r="J136" s="218">
        <v>16.420000000000002</v>
      </c>
      <c r="K136" s="218">
        <v>16.420000000000002</v>
      </c>
      <c r="L136" s="218">
        <v>18.059999999999999</v>
      </c>
      <c r="M136" s="218">
        <v>25.68</v>
      </c>
      <c r="N136" s="216">
        <v>23.95</v>
      </c>
      <c r="O136" s="216">
        <v>23.95</v>
      </c>
    </row>
    <row r="137" spans="1:15" x14ac:dyDescent="0.5">
      <c r="A137" s="207" t="s">
        <v>41</v>
      </c>
      <c r="B137" s="207" t="s">
        <v>803</v>
      </c>
      <c r="C137" s="207" t="s">
        <v>183</v>
      </c>
      <c r="D137" s="207" t="s">
        <v>806</v>
      </c>
      <c r="E137" s="218">
        <v>115.74</v>
      </c>
      <c r="F137" s="218">
        <v>115.74</v>
      </c>
      <c r="G137" s="218">
        <v>114.58</v>
      </c>
      <c r="H137" s="218">
        <v>121.49</v>
      </c>
      <c r="I137" s="218">
        <v>115.17</v>
      </c>
      <c r="J137" s="218">
        <v>115.17</v>
      </c>
      <c r="K137" s="218">
        <v>115.17</v>
      </c>
      <c r="L137" s="218">
        <v>126.69</v>
      </c>
      <c r="M137" s="218">
        <v>145.52000000000001</v>
      </c>
      <c r="N137" s="216">
        <v>180.46</v>
      </c>
      <c r="O137" s="216">
        <v>180.46</v>
      </c>
    </row>
    <row r="138" spans="1:15" x14ac:dyDescent="0.5">
      <c r="A138" s="207" t="s">
        <v>731</v>
      </c>
      <c r="B138" s="207" t="s">
        <v>732</v>
      </c>
      <c r="C138" s="207" t="s">
        <v>349</v>
      </c>
      <c r="D138" s="207" t="s">
        <v>733</v>
      </c>
      <c r="E138" s="218">
        <v>77.349999999999994</v>
      </c>
      <c r="F138" s="218">
        <v>77.349999999999994</v>
      </c>
      <c r="G138" s="218"/>
      <c r="H138" s="218"/>
      <c r="I138" s="218"/>
      <c r="J138" s="218"/>
      <c r="K138" s="218"/>
      <c r="L138" s="218"/>
      <c r="M138" s="218"/>
      <c r="N138" s="217"/>
      <c r="O138" s="274"/>
    </row>
    <row r="139" spans="1:15" x14ac:dyDescent="0.5">
      <c r="A139" s="207" t="s">
        <v>396</v>
      </c>
      <c r="B139" s="207" t="s">
        <v>732</v>
      </c>
      <c r="C139" s="207" t="s">
        <v>349</v>
      </c>
      <c r="D139" s="207" t="s">
        <v>733</v>
      </c>
      <c r="E139" s="218"/>
      <c r="F139" s="218"/>
      <c r="G139" s="218">
        <v>76.58</v>
      </c>
      <c r="H139" s="218">
        <v>67.290000000000006</v>
      </c>
      <c r="I139" s="218"/>
      <c r="J139" s="218"/>
      <c r="K139" s="218"/>
      <c r="L139" s="218"/>
      <c r="M139" s="218"/>
      <c r="N139" s="217"/>
      <c r="O139" s="274"/>
    </row>
    <row r="140" spans="1:15" x14ac:dyDescent="0.5">
      <c r="A140" s="207" t="s">
        <v>393</v>
      </c>
      <c r="B140" s="207" t="s">
        <v>30</v>
      </c>
      <c r="C140" s="207" t="s">
        <v>170</v>
      </c>
      <c r="D140" s="207" t="s">
        <v>729</v>
      </c>
      <c r="E140" s="218"/>
      <c r="F140" s="218"/>
      <c r="G140" s="218"/>
      <c r="H140" s="218">
        <v>22.88</v>
      </c>
      <c r="I140" s="218">
        <v>20.72</v>
      </c>
      <c r="J140" s="218">
        <v>20.72</v>
      </c>
      <c r="K140" s="218">
        <v>20.72</v>
      </c>
      <c r="L140" s="218">
        <v>22.79</v>
      </c>
      <c r="M140" s="218">
        <v>29.54</v>
      </c>
      <c r="N140" s="216">
        <v>36.630000000000003</v>
      </c>
      <c r="O140" s="216">
        <v>36.630000000000003</v>
      </c>
    </row>
    <row r="141" spans="1:15" x14ac:dyDescent="0.5">
      <c r="A141" s="207" t="s">
        <v>29</v>
      </c>
      <c r="B141" s="207" t="s">
        <v>30</v>
      </c>
      <c r="C141" s="207" t="s">
        <v>170</v>
      </c>
      <c r="D141" s="207" t="s">
        <v>729</v>
      </c>
      <c r="E141" s="218">
        <v>24.98</v>
      </c>
      <c r="F141" s="218">
        <v>24.98</v>
      </c>
      <c r="G141" s="218">
        <v>24.73</v>
      </c>
      <c r="H141" s="218">
        <v>22.88</v>
      </c>
      <c r="I141" s="218"/>
      <c r="J141" s="218"/>
      <c r="K141" s="218"/>
      <c r="L141" s="218"/>
      <c r="M141" s="218"/>
      <c r="N141" s="217"/>
      <c r="O141" s="274"/>
    </row>
    <row r="142" spans="1:15" x14ac:dyDescent="0.5">
      <c r="A142" s="207" t="s">
        <v>64</v>
      </c>
      <c r="B142" s="207" t="s">
        <v>65</v>
      </c>
      <c r="C142" s="207" t="s">
        <v>209</v>
      </c>
      <c r="D142" s="207" t="s">
        <v>848</v>
      </c>
      <c r="E142" s="218">
        <v>107.66</v>
      </c>
      <c r="F142" s="218">
        <v>107.66</v>
      </c>
      <c r="G142" s="218">
        <v>106.58</v>
      </c>
      <c r="H142" s="218">
        <v>116.07</v>
      </c>
      <c r="I142" s="218">
        <v>110.28</v>
      </c>
      <c r="J142" s="218">
        <v>110.28</v>
      </c>
      <c r="K142" s="218">
        <v>110.28</v>
      </c>
      <c r="L142" s="218">
        <v>121.31</v>
      </c>
      <c r="M142" s="218">
        <v>150.87</v>
      </c>
      <c r="N142" s="216">
        <v>173.85</v>
      </c>
      <c r="O142" s="216">
        <v>173.85</v>
      </c>
    </row>
    <row r="143" spans="1:15" x14ac:dyDescent="0.5">
      <c r="A143" s="207" t="s">
        <v>725</v>
      </c>
      <c r="B143" s="207" t="s">
        <v>723</v>
      </c>
      <c r="C143" s="207" t="s">
        <v>425</v>
      </c>
      <c r="D143" s="207" t="s">
        <v>724</v>
      </c>
      <c r="E143" s="218"/>
      <c r="F143" s="218"/>
      <c r="G143" s="218"/>
      <c r="H143" s="218"/>
      <c r="I143" s="218"/>
      <c r="J143" s="218">
        <v>83.38</v>
      </c>
      <c r="K143" s="218">
        <v>83.38</v>
      </c>
      <c r="L143" s="218">
        <v>91.72</v>
      </c>
      <c r="M143" s="218">
        <v>125.19</v>
      </c>
      <c r="N143" s="216">
        <v>155.25</v>
      </c>
      <c r="O143" s="216">
        <v>155.25</v>
      </c>
    </row>
    <row r="144" spans="1:15" x14ac:dyDescent="0.5">
      <c r="A144" s="207" t="s">
        <v>722</v>
      </c>
      <c r="B144" s="207" t="s">
        <v>723</v>
      </c>
      <c r="C144" s="207" t="s">
        <v>425</v>
      </c>
      <c r="D144" s="207" t="s">
        <v>724</v>
      </c>
      <c r="E144" s="218"/>
      <c r="F144" s="218"/>
      <c r="G144" s="218"/>
      <c r="H144" s="218"/>
      <c r="I144" s="218"/>
      <c r="J144" s="218"/>
      <c r="K144" s="218">
        <v>83.38</v>
      </c>
      <c r="L144" s="218">
        <v>91.72</v>
      </c>
      <c r="M144" s="218">
        <v>125.19</v>
      </c>
      <c r="N144" s="218"/>
      <c r="O144" s="218"/>
    </row>
    <row r="145" spans="1:15" x14ac:dyDescent="0.5">
      <c r="A145" s="207" t="s">
        <v>820</v>
      </c>
      <c r="B145" s="207" t="s">
        <v>821</v>
      </c>
      <c r="C145" s="207" t="s">
        <v>822</v>
      </c>
      <c r="D145" s="207" t="s">
        <v>823</v>
      </c>
      <c r="E145" s="218"/>
      <c r="F145" s="218"/>
      <c r="G145" s="218"/>
      <c r="H145" s="218"/>
      <c r="I145" s="218"/>
      <c r="J145" s="218"/>
      <c r="K145" s="218">
        <v>165.52</v>
      </c>
      <c r="L145" s="218">
        <v>182.07</v>
      </c>
      <c r="M145" s="218">
        <v>194.81</v>
      </c>
      <c r="N145" s="216">
        <v>217.74</v>
      </c>
      <c r="O145" s="216">
        <v>217.74</v>
      </c>
    </row>
  </sheetData>
  <autoFilter ref="A1:O145" xr:uid="{FD8DAC2D-7F3C-48D1-8D06-08FD9204928B}">
    <sortState xmlns:xlrd2="http://schemas.microsoft.com/office/spreadsheetml/2017/richdata2" ref="A2:O145">
      <sortCondition sortBy="fontColor" ref="O1:O145" dxfId="0"/>
    </sortState>
  </autoFilter>
  <sortState xmlns:xlrd2="http://schemas.microsoft.com/office/spreadsheetml/2017/richdata2" ref="A2:N145">
    <sortCondition ref="B2:B145"/>
    <sortCondition ref="D2:D145"/>
  </sortState>
  <pageMargins left="0.7" right="0.7" top="0.75" bottom="0.75" header="0.3" footer="0.3"/>
  <pageSetup scale="54" fitToHeight="0" orientation="landscape" r:id="rId1"/>
  <headerFooter>
    <oddHeader>&amp;C&amp;"Arial,Bold"&amp;KFF0000DRAFT APR 23, 2026
CPT / NDC Changes in Red Text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Y38"/>
  <sheetViews>
    <sheetView workbookViewId="0">
      <selection sqref="A1:C1"/>
    </sheetView>
  </sheetViews>
  <sheetFormatPr defaultRowHeight="14.35" x14ac:dyDescent="0.5"/>
  <cols>
    <col min="1" max="1" width="13.5859375" bestFit="1" customWidth="1"/>
    <col min="2" max="2" width="19.41015625" bestFit="1" customWidth="1"/>
    <col min="3" max="3" width="15.703125" bestFit="1" customWidth="1"/>
  </cols>
  <sheetData>
    <row r="1" spans="1:51" ht="14.7" thickBot="1" x14ac:dyDescent="0.55000000000000004">
      <c r="A1" s="479" t="s">
        <v>11</v>
      </c>
      <c r="B1" s="479"/>
      <c r="C1" s="479"/>
      <c r="D1" s="71">
        <v>2017</v>
      </c>
      <c r="E1" s="71">
        <v>2017</v>
      </c>
      <c r="F1" s="71">
        <v>2017</v>
      </c>
      <c r="G1" s="71">
        <v>2017</v>
      </c>
      <c r="H1" s="71">
        <v>2017</v>
      </c>
      <c r="I1" s="71">
        <v>2017</v>
      </c>
      <c r="J1" s="71">
        <v>2017</v>
      </c>
      <c r="K1" s="71">
        <v>2017</v>
      </c>
      <c r="L1" s="71">
        <v>2017</v>
      </c>
      <c r="M1" s="71">
        <v>2017</v>
      </c>
      <c r="N1" s="71">
        <v>2017</v>
      </c>
      <c r="O1" s="71">
        <v>2017</v>
      </c>
      <c r="P1" s="71">
        <f>D1+1</f>
        <v>2018</v>
      </c>
      <c r="Q1" s="71">
        <f t="shared" ref="Q1:AS1" si="0">E1+1</f>
        <v>2018</v>
      </c>
      <c r="R1" s="71">
        <f t="shared" si="0"/>
        <v>2018</v>
      </c>
      <c r="S1" s="71">
        <f t="shared" si="0"/>
        <v>2018</v>
      </c>
      <c r="T1" s="71">
        <f t="shared" si="0"/>
        <v>2018</v>
      </c>
      <c r="U1" s="71">
        <f t="shared" si="0"/>
        <v>2018</v>
      </c>
      <c r="V1" s="71">
        <f t="shared" si="0"/>
        <v>2018</v>
      </c>
      <c r="W1" s="71">
        <f t="shared" si="0"/>
        <v>2018</v>
      </c>
      <c r="X1" s="71">
        <f t="shared" si="0"/>
        <v>2018</v>
      </c>
      <c r="Y1" s="71">
        <f t="shared" si="0"/>
        <v>2018</v>
      </c>
      <c r="Z1" s="71">
        <f t="shared" si="0"/>
        <v>2018</v>
      </c>
      <c r="AA1" s="71">
        <f t="shared" si="0"/>
        <v>2018</v>
      </c>
      <c r="AB1" s="71">
        <f t="shared" si="0"/>
        <v>2019</v>
      </c>
      <c r="AC1" s="71">
        <f t="shared" si="0"/>
        <v>2019</v>
      </c>
      <c r="AD1" s="71">
        <f t="shared" si="0"/>
        <v>2019</v>
      </c>
      <c r="AE1" s="71">
        <f t="shared" si="0"/>
        <v>2019</v>
      </c>
      <c r="AF1" s="71">
        <f t="shared" si="0"/>
        <v>2019</v>
      </c>
      <c r="AG1" s="71">
        <f t="shared" si="0"/>
        <v>2019</v>
      </c>
      <c r="AH1" s="71">
        <f t="shared" si="0"/>
        <v>2019</v>
      </c>
      <c r="AI1" s="71">
        <f t="shared" si="0"/>
        <v>2019</v>
      </c>
      <c r="AJ1" s="71">
        <f t="shared" si="0"/>
        <v>2019</v>
      </c>
      <c r="AK1" s="71">
        <f t="shared" si="0"/>
        <v>2019</v>
      </c>
      <c r="AL1" s="71">
        <f t="shared" si="0"/>
        <v>2019</v>
      </c>
      <c r="AM1" s="71">
        <f t="shared" si="0"/>
        <v>2019</v>
      </c>
      <c r="AN1" s="71">
        <f t="shared" si="0"/>
        <v>2020</v>
      </c>
      <c r="AO1" s="71">
        <f t="shared" si="0"/>
        <v>2020</v>
      </c>
      <c r="AP1" s="71">
        <f t="shared" si="0"/>
        <v>2020</v>
      </c>
      <c r="AQ1" s="71">
        <f t="shared" si="0"/>
        <v>2020</v>
      </c>
      <c r="AR1" s="71">
        <f t="shared" si="0"/>
        <v>2020</v>
      </c>
      <c r="AS1" s="71">
        <f t="shared" si="0"/>
        <v>2020</v>
      </c>
      <c r="AT1" s="71">
        <f t="shared" ref="AT1:AY1" si="1">AH1+1</f>
        <v>2020</v>
      </c>
      <c r="AU1" s="71">
        <f t="shared" si="1"/>
        <v>2020</v>
      </c>
      <c r="AV1" s="71">
        <f t="shared" si="1"/>
        <v>2020</v>
      </c>
      <c r="AW1" s="71">
        <f t="shared" si="1"/>
        <v>2020</v>
      </c>
      <c r="AX1" s="71">
        <f t="shared" si="1"/>
        <v>2020</v>
      </c>
      <c r="AY1" s="71">
        <f t="shared" si="1"/>
        <v>2020</v>
      </c>
    </row>
    <row r="2" spans="1:51" x14ac:dyDescent="0.5">
      <c r="A2" s="4" t="s">
        <v>13</v>
      </c>
      <c r="B2" s="4" t="s">
        <v>14</v>
      </c>
      <c r="C2" s="4" t="s">
        <v>15</v>
      </c>
      <c r="D2" s="29">
        <v>42552</v>
      </c>
      <c r="E2" s="29">
        <v>42583</v>
      </c>
      <c r="F2" s="29">
        <v>42614</v>
      </c>
      <c r="G2" s="29">
        <v>42644</v>
      </c>
      <c r="H2" s="29">
        <v>42675</v>
      </c>
      <c r="I2" s="29">
        <v>42705</v>
      </c>
      <c r="J2" s="29">
        <v>42736</v>
      </c>
      <c r="K2" s="29">
        <v>42767</v>
      </c>
      <c r="L2" s="29">
        <v>42795</v>
      </c>
      <c r="M2" s="29">
        <v>42826</v>
      </c>
      <c r="N2" s="29">
        <v>42856</v>
      </c>
      <c r="O2" s="29">
        <v>42887</v>
      </c>
      <c r="P2" s="29">
        <v>42917</v>
      </c>
      <c r="Q2" s="29">
        <v>42948</v>
      </c>
      <c r="R2" s="29">
        <v>42979</v>
      </c>
      <c r="S2" s="29">
        <v>43009</v>
      </c>
      <c r="T2" s="29">
        <v>43040</v>
      </c>
      <c r="U2" s="29">
        <v>43070</v>
      </c>
      <c r="V2" s="29">
        <v>43101</v>
      </c>
      <c r="W2" s="29">
        <v>43132</v>
      </c>
      <c r="X2" s="29">
        <v>43160</v>
      </c>
      <c r="Y2" s="29">
        <v>43191</v>
      </c>
      <c r="Z2" s="29">
        <v>43221</v>
      </c>
      <c r="AA2" s="29">
        <v>43252</v>
      </c>
      <c r="AB2" s="29">
        <v>43282</v>
      </c>
      <c r="AC2" s="29">
        <v>43313</v>
      </c>
      <c r="AD2" s="29">
        <v>43344</v>
      </c>
      <c r="AE2" s="29">
        <v>43374</v>
      </c>
      <c r="AF2" s="29">
        <v>43405</v>
      </c>
      <c r="AG2" s="29">
        <v>43435</v>
      </c>
      <c r="AH2" s="29">
        <v>43466</v>
      </c>
      <c r="AI2" s="29">
        <v>43497</v>
      </c>
      <c r="AJ2" s="29">
        <v>43525</v>
      </c>
      <c r="AK2" s="29">
        <v>43556</v>
      </c>
      <c r="AL2" s="29">
        <v>43586</v>
      </c>
      <c r="AM2" s="29">
        <v>43617</v>
      </c>
      <c r="AN2" s="29">
        <v>43647</v>
      </c>
      <c r="AO2" s="29">
        <v>43678</v>
      </c>
      <c r="AP2" s="29">
        <v>43709</v>
      </c>
      <c r="AQ2" s="29">
        <v>43739</v>
      </c>
      <c r="AR2" s="29">
        <v>43770</v>
      </c>
      <c r="AS2" s="29">
        <v>43800</v>
      </c>
      <c r="AT2" s="29">
        <v>43831</v>
      </c>
      <c r="AU2" s="29">
        <v>43862</v>
      </c>
      <c r="AV2" s="29">
        <v>43891</v>
      </c>
      <c r="AW2" s="29">
        <v>43922</v>
      </c>
      <c r="AX2" s="29">
        <v>43952</v>
      </c>
      <c r="AY2" s="29">
        <v>43983</v>
      </c>
    </row>
    <row r="3" spans="1:51" x14ac:dyDescent="0.5">
      <c r="A3" s="82" t="e">
        <f>#REF!</f>
        <v>#REF!</v>
      </c>
      <c r="B3" s="82" t="e">
        <f>#REF!</f>
        <v>#REF!</v>
      </c>
      <c r="C3" s="82" t="e">
        <f>#REF!</f>
        <v>#REF!</v>
      </c>
      <c r="D3">
        <f>SUMIFS('Monster (2)'!D$9:D$54,'Monster (2)'!$B$9:$B$54,Units!$A3)</f>
        <v>0</v>
      </c>
      <c r="E3">
        <f>SUMIFS('Monster (2)'!E$9:E$54,'Monster (2)'!$B$9:$B$54,Units!$A3)</f>
        <v>0</v>
      </c>
      <c r="F3">
        <f>SUMIFS('Monster (2)'!F$9:F$54,'Monster (2)'!$B$9:$B$54,Units!$A3)</f>
        <v>0</v>
      </c>
      <c r="G3">
        <f>SUMIFS('Monster (2)'!G$9:G$54,'Monster (2)'!$B$9:$B$54,Units!$A3)</f>
        <v>0</v>
      </c>
      <c r="H3">
        <f>SUMIFS('Monster (2)'!H$9:H$54,'Monster (2)'!$B$9:$B$54,Units!$A3)</f>
        <v>0</v>
      </c>
      <c r="I3">
        <f>SUMIFS('Monster (2)'!I$9:I$54,'Monster (2)'!$B$9:$B$54,Units!$A3)</f>
        <v>0</v>
      </c>
      <c r="J3">
        <f>SUMIFS('Monster (2)'!J$9:J$54,'Monster (2)'!$B$9:$B$54,Units!$A3)</f>
        <v>0</v>
      </c>
      <c r="K3">
        <f>SUMIFS('Monster (2)'!K$9:K$54,'Monster (2)'!$B$9:$B$54,Units!$A3)</f>
        <v>0</v>
      </c>
      <c r="L3">
        <f>SUMIFS('Monster (2)'!L$9:L$54,'Monster (2)'!$B$9:$B$54,Units!$A3)</f>
        <v>0</v>
      </c>
      <c r="M3">
        <f>SUMIFS('Monster (2)'!M$9:M$54,'Monster (2)'!$B$9:$B$54,Units!$A3)</f>
        <v>0</v>
      </c>
      <c r="N3">
        <f>SUMIFS('Monster (2)'!N$9:N$54,'Monster (2)'!$B$9:$B$54,Units!$A3)</f>
        <v>0</v>
      </c>
      <c r="O3">
        <f>SUMIFS('Monster (2)'!O$9:O$54,'Monster (2)'!$B$9:$B$54,Units!$A3)</f>
        <v>0</v>
      </c>
      <c r="P3">
        <f>SUMIFS('Monster (2)'!P$9:P$54,'Monster (2)'!$B$9:$B$54,Units!$A3)</f>
        <v>0</v>
      </c>
      <c r="Q3">
        <f>SUMIFS('Monster (2)'!Q$9:Q$54,'Monster (2)'!$B$9:$B$54,Units!$A3)</f>
        <v>0</v>
      </c>
      <c r="R3">
        <f>SUMIFS('Monster (2)'!R$9:R$54,'Monster (2)'!$B$9:$B$54,Units!$A3)</f>
        <v>0</v>
      </c>
      <c r="S3">
        <f>SUMIFS('Monster (2)'!S$9:S$54,'Monster (2)'!$B$9:$B$54,Units!$A3)</f>
        <v>0</v>
      </c>
      <c r="T3">
        <f>SUMIFS('Monster (2)'!T$9:T$54,'Monster (2)'!$B$9:$B$54,Units!$A3)</f>
        <v>0</v>
      </c>
      <c r="U3">
        <f>SUMIFS('Monster (2)'!U$9:U$54,'Monster (2)'!$B$9:$B$54,Units!$A3)</f>
        <v>0</v>
      </c>
      <c r="V3">
        <f>SUMIFS('Monster (2)'!V$9:V$54,'Monster (2)'!$B$9:$B$54,Units!$A3)</f>
        <v>0</v>
      </c>
      <c r="W3">
        <f>SUMIFS('Monster (2)'!W$9:W$54,'Monster (2)'!$B$9:$B$54,Units!$A3)</f>
        <v>0</v>
      </c>
      <c r="X3">
        <f>SUMIFS('Monster (2)'!X$9:X$54,'Monster (2)'!$B$9:$B$54,Units!$A3)</f>
        <v>0</v>
      </c>
      <c r="Y3">
        <f>SUMIFS('Monster (2)'!Y$9:Y$54,'Monster (2)'!$B$9:$B$54,Units!$A3)</f>
        <v>0</v>
      </c>
      <c r="Z3">
        <f>SUMIFS('Monster (2)'!Z$9:Z$54,'Monster (2)'!$B$9:$B$54,Units!$A3)</f>
        <v>0</v>
      </c>
      <c r="AA3">
        <f>SUMIFS('Monster (2)'!AA$9:AA$54,'Monster (2)'!$B$9:$B$54,Units!$A3)</f>
        <v>0</v>
      </c>
      <c r="AB3">
        <f>SUMIFS('Monster (2)'!AB$9:AB$54,'Monster (2)'!$B$9:$B$54,Units!$A3)</f>
        <v>0</v>
      </c>
      <c r="AC3">
        <f>SUMIFS('Monster (2)'!AC$9:AC$54,'Monster (2)'!$B$9:$B$54,Units!$A3)</f>
        <v>0</v>
      </c>
      <c r="AD3">
        <f>SUMIFS('Monster (2)'!AD$9:AD$54,'Monster (2)'!$B$9:$B$54,Units!$A3)</f>
        <v>0</v>
      </c>
      <c r="AE3">
        <f>SUMIFS('Monster (2)'!AE$9:AE$54,'Monster (2)'!$B$9:$B$54,Units!$A3)</f>
        <v>0</v>
      </c>
      <c r="AF3">
        <f>SUMIFS('Monster (2)'!AF$9:AF$54,'Monster (2)'!$B$9:$B$54,Units!$A3)</f>
        <v>0</v>
      </c>
      <c r="AG3">
        <f>SUMIFS('Monster (2)'!AG$9:AG$54,'Monster (2)'!$B$9:$B$54,Units!$A3)</f>
        <v>0</v>
      </c>
      <c r="AH3">
        <f>SUMIFS('Monster (2)'!AH$9:AH$54,'Monster (2)'!$B$9:$B$54,Units!$A3)</f>
        <v>0</v>
      </c>
      <c r="AI3">
        <f>SUMIFS('Monster (2)'!AI$9:AI$54,'Monster (2)'!$B$9:$B$54,Units!$A3)</f>
        <v>0</v>
      </c>
      <c r="AJ3">
        <f>SUMIFS('Monster (2)'!AJ$9:AJ$54,'Monster (2)'!$B$9:$B$54,Units!$A3)</f>
        <v>0</v>
      </c>
      <c r="AK3">
        <f>SUMIFS('Monster (2)'!AK$9:AK$54,'Monster (2)'!$B$9:$B$54,Units!$A3)</f>
        <v>0</v>
      </c>
      <c r="AL3">
        <f>SUMIFS('Monster (2)'!AL$9:AL$54,'Monster (2)'!$B$9:$B$54,Units!$A3)</f>
        <v>0</v>
      </c>
      <c r="AM3">
        <f>SUMIFS('Monster (2)'!AM$9:AM$54,'Monster (2)'!$B$9:$B$54,Units!$A3)</f>
        <v>0</v>
      </c>
      <c r="AN3">
        <f>SUMIFS('Monster (2)'!AN$9:AN$54,'Monster (2)'!$B$9:$B$54,Units!$A3)</f>
        <v>0</v>
      </c>
      <c r="AO3">
        <f>SUMIFS('Monster (2)'!AO$9:AO$54,'Monster (2)'!$B$9:$B$54,Units!$A3)</f>
        <v>0</v>
      </c>
      <c r="AP3">
        <f>SUMIFS('Monster (2)'!AP$9:AP$54,'Monster (2)'!$B$9:$B$54,Units!$A3)</f>
        <v>0</v>
      </c>
      <c r="AQ3">
        <f>SUMIFS('Monster (2)'!AQ$9:AQ$54,'Monster (2)'!$B$9:$B$54,Units!$A3)</f>
        <v>0</v>
      </c>
      <c r="AR3">
        <f>SUMIFS('Monster (2)'!AR$9:AR$54,'Monster (2)'!$B$9:$B$54,Units!$A3)</f>
        <v>0</v>
      </c>
      <c r="AS3">
        <f>SUMIFS('Monster (2)'!AS$9:AS$54,'Monster (2)'!$B$9:$B$54,Units!$A3)</f>
        <v>0</v>
      </c>
      <c r="AT3" s="3">
        <v>1970</v>
      </c>
      <c r="AU3" s="3">
        <v>2200</v>
      </c>
      <c r="AV3" s="3">
        <v>1710</v>
      </c>
      <c r="AW3" s="3">
        <v>3140</v>
      </c>
      <c r="AX3" s="3">
        <v>2890</v>
      </c>
      <c r="AY3" s="3">
        <v>2570</v>
      </c>
    </row>
    <row r="4" spans="1:51" x14ac:dyDescent="0.5">
      <c r="A4" s="82" t="e">
        <f>#REF!</f>
        <v>#REF!</v>
      </c>
      <c r="B4" s="82" t="e">
        <f>#REF!</f>
        <v>#REF!</v>
      </c>
      <c r="C4" s="82" t="e">
        <f>#REF!</f>
        <v>#REF!</v>
      </c>
      <c r="D4">
        <f>SUMIFS('Monster (2)'!D$9:D$54,'Monster (2)'!$B$9:$B$54,Units!$A4)</f>
        <v>0</v>
      </c>
      <c r="E4">
        <f>SUMIFS('Monster (2)'!E$9:E$54,'Monster (2)'!$B$9:$B$54,Units!$A4)</f>
        <v>0</v>
      </c>
      <c r="F4">
        <f>SUMIFS('Monster (2)'!F$9:F$54,'Monster (2)'!$B$9:$B$54,Units!$A4)</f>
        <v>0</v>
      </c>
      <c r="G4">
        <f>SUMIFS('Monster (2)'!G$9:G$54,'Monster (2)'!$B$9:$B$54,Units!$A4)</f>
        <v>0</v>
      </c>
      <c r="H4">
        <f>SUMIFS('Monster (2)'!H$9:H$54,'Monster (2)'!$B$9:$B$54,Units!$A4)</f>
        <v>0</v>
      </c>
      <c r="I4">
        <f>SUMIFS('Monster (2)'!I$9:I$54,'Monster (2)'!$B$9:$B$54,Units!$A4)</f>
        <v>0</v>
      </c>
      <c r="J4">
        <f>SUMIFS('Monster (2)'!J$9:J$54,'Monster (2)'!$B$9:$B$54,Units!$A4)</f>
        <v>0</v>
      </c>
      <c r="K4">
        <f>SUMIFS('Monster (2)'!K$9:K$54,'Monster (2)'!$B$9:$B$54,Units!$A4)</f>
        <v>0</v>
      </c>
      <c r="L4">
        <f>SUMIFS('Monster (2)'!L$9:L$54,'Monster (2)'!$B$9:$B$54,Units!$A4)</f>
        <v>0</v>
      </c>
      <c r="M4">
        <f>SUMIFS('Monster (2)'!M$9:M$54,'Monster (2)'!$B$9:$B$54,Units!$A4)</f>
        <v>0</v>
      </c>
      <c r="N4">
        <f>SUMIFS('Monster (2)'!N$9:N$54,'Monster (2)'!$B$9:$B$54,Units!$A4)</f>
        <v>0</v>
      </c>
      <c r="O4">
        <f>SUMIFS('Monster (2)'!O$9:O$54,'Monster (2)'!$B$9:$B$54,Units!$A4)</f>
        <v>0</v>
      </c>
      <c r="P4">
        <f>SUMIFS('Monster (2)'!P$9:P$54,'Monster (2)'!$B$9:$B$54,Units!$A4)</f>
        <v>0</v>
      </c>
      <c r="Q4">
        <f>SUMIFS('Monster (2)'!Q$9:Q$54,'Monster (2)'!$B$9:$B$54,Units!$A4)</f>
        <v>0</v>
      </c>
      <c r="R4">
        <f>SUMIFS('Monster (2)'!R$9:R$54,'Monster (2)'!$B$9:$B$54,Units!$A4)</f>
        <v>0</v>
      </c>
      <c r="S4">
        <f>SUMIFS('Monster (2)'!S$9:S$54,'Monster (2)'!$B$9:$B$54,Units!$A4)</f>
        <v>0</v>
      </c>
      <c r="T4">
        <f>SUMIFS('Monster (2)'!T$9:T$54,'Monster (2)'!$B$9:$B$54,Units!$A4)</f>
        <v>0</v>
      </c>
      <c r="U4">
        <f>SUMIFS('Monster (2)'!U$9:U$54,'Monster (2)'!$B$9:$B$54,Units!$A4)</f>
        <v>0</v>
      </c>
      <c r="V4">
        <f>SUMIFS('Monster (2)'!V$9:V$54,'Monster (2)'!$B$9:$B$54,Units!$A4)</f>
        <v>0</v>
      </c>
      <c r="W4">
        <f>SUMIFS('Monster (2)'!W$9:W$54,'Monster (2)'!$B$9:$B$54,Units!$A4)</f>
        <v>0</v>
      </c>
      <c r="X4">
        <f>SUMIFS('Monster (2)'!X$9:X$54,'Monster (2)'!$B$9:$B$54,Units!$A4)</f>
        <v>0</v>
      </c>
      <c r="Y4">
        <f>SUMIFS('Monster (2)'!Y$9:Y$54,'Monster (2)'!$B$9:$B$54,Units!$A4)</f>
        <v>0</v>
      </c>
      <c r="Z4">
        <f>SUMIFS('Monster (2)'!Z$9:Z$54,'Monster (2)'!$B$9:$B$54,Units!$A4)</f>
        <v>0</v>
      </c>
      <c r="AA4">
        <f>SUMIFS('Monster (2)'!AA$9:AA$54,'Monster (2)'!$B$9:$B$54,Units!$A4)</f>
        <v>0</v>
      </c>
      <c r="AB4">
        <f>SUMIFS('Monster (2)'!AB$9:AB$54,'Monster (2)'!$B$9:$B$54,Units!$A4)</f>
        <v>0</v>
      </c>
      <c r="AC4">
        <f>SUMIFS('Monster (2)'!AC$9:AC$54,'Monster (2)'!$B$9:$B$54,Units!$A4)</f>
        <v>0</v>
      </c>
      <c r="AD4">
        <f>SUMIFS('Monster (2)'!AD$9:AD$54,'Monster (2)'!$B$9:$B$54,Units!$A4)</f>
        <v>0</v>
      </c>
      <c r="AE4">
        <f>SUMIFS('Monster (2)'!AE$9:AE$54,'Monster (2)'!$B$9:$B$54,Units!$A4)</f>
        <v>0</v>
      </c>
      <c r="AF4">
        <f>SUMIFS('Monster (2)'!AF$9:AF$54,'Monster (2)'!$B$9:$B$54,Units!$A4)</f>
        <v>0</v>
      </c>
      <c r="AG4">
        <f>SUMIFS('Monster (2)'!AG$9:AG$54,'Monster (2)'!$B$9:$B$54,Units!$A4)</f>
        <v>0</v>
      </c>
      <c r="AH4">
        <f>SUMIFS('Monster (2)'!AH$9:AH$54,'Monster (2)'!$B$9:$B$54,Units!$A4)</f>
        <v>0</v>
      </c>
      <c r="AI4">
        <f>SUMIFS('Monster (2)'!AI$9:AI$54,'Monster (2)'!$B$9:$B$54,Units!$A4)</f>
        <v>0</v>
      </c>
      <c r="AJ4">
        <f>SUMIFS('Monster (2)'!AJ$9:AJ$54,'Monster (2)'!$B$9:$B$54,Units!$A4)</f>
        <v>0</v>
      </c>
      <c r="AK4">
        <f>SUMIFS('Monster (2)'!AK$9:AK$54,'Monster (2)'!$B$9:$B$54,Units!$A4)</f>
        <v>0</v>
      </c>
      <c r="AL4">
        <f>SUMIFS('Monster (2)'!AL$9:AL$54,'Monster (2)'!$B$9:$B$54,Units!$A4)</f>
        <v>0</v>
      </c>
      <c r="AM4">
        <f>SUMIFS('Monster (2)'!AM$9:AM$54,'Monster (2)'!$B$9:$B$54,Units!$A4)</f>
        <v>0</v>
      </c>
      <c r="AN4">
        <f>SUMIFS('Monster (2)'!AN$9:AN$54,'Monster (2)'!$B$9:$B$54,Units!$A4)</f>
        <v>0</v>
      </c>
      <c r="AO4">
        <f>SUMIFS('Monster (2)'!AO$9:AO$54,'Monster (2)'!$B$9:$B$54,Units!$A4)</f>
        <v>0</v>
      </c>
      <c r="AP4">
        <f>SUMIFS('Monster (2)'!AP$9:AP$54,'Monster (2)'!$B$9:$B$54,Units!$A4)</f>
        <v>0</v>
      </c>
      <c r="AQ4">
        <f>SUMIFS('Monster (2)'!AQ$9:AQ$54,'Monster (2)'!$B$9:$B$54,Units!$A4)</f>
        <v>0</v>
      </c>
      <c r="AR4">
        <f>SUMIFS('Monster (2)'!AR$9:AR$54,'Monster (2)'!$B$9:$B$54,Units!$A4)</f>
        <v>0</v>
      </c>
      <c r="AS4">
        <f>SUMIFS('Monster (2)'!AS$9:AS$54,'Monster (2)'!$B$9:$B$54,Units!$A4)</f>
        <v>0</v>
      </c>
      <c r="AT4" s="3">
        <v>430</v>
      </c>
      <c r="AU4" s="3">
        <v>460</v>
      </c>
      <c r="AV4" s="3">
        <v>370</v>
      </c>
      <c r="AW4" s="3">
        <v>480</v>
      </c>
      <c r="AX4" s="3">
        <v>470</v>
      </c>
      <c r="AY4" s="3">
        <v>420</v>
      </c>
    </row>
    <row r="5" spans="1:51" x14ac:dyDescent="0.5">
      <c r="A5" s="82" t="e">
        <f>#REF!</f>
        <v>#REF!</v>
      </c>
      <c r="B5" s="82" t="e">
        <f>#REF!</f>
        <v>#REF!</v>
      </c>
      <c r="C5" s="82" t="e">
        <f>#REF!</f>
        <v>#REF!</v>
      </c>
      <c r="D5">
        <f>SUMIFS('Monster (2)'!D$9:D$54,'Monster (2)'!$B$9:$B$54,Units!$A5)</f>
        <v>0</v>
      </c>
      <c r="E5">
        <f>SUMIFS('Monster (2)'!E$9:E$54,'Monster (2)'!$B$9:$B$54,Units!$A5)</f>
        <v>0</v>
      </c>
      <c r="F5">
        <f>SUMIFS('Monster (2)'!F$9:F$54,'Monster (2)'!$B$9:$B$54,Units!$A5)</f>
        <v>0</v>
      </c>
      <c r="G5">
        <f>SUMIFS('Monster (2)'!G$9:G$54,'Monster (2)'!$B$9:$B$54,Units!$A5)</f>
        <v>0</v>
      </c>
      <c r="H5">
        <f>SUMIFS('Monster (2)'!H$9:H$54,'Monster (2)'!$B$9:$B$54,Units!$A5)</f>
        <v>0</v>
      </c>
      <c r="I5">
        <f>SUMIFS('Monster (2)'!I$9:I$54,'Monster (2)'!$B$9:$B$54,Units!$A5)</f>
        <v>0</v>
      </c>
      <c r="J5">
        <f>SUMIFS('Monster (2)'!J$9:J$54,'Monster (2)'!$B$9:$B$54,Units!$A5)</f>
        <v>0</v>
      </c>
      <c r="K5">
        <f>SUMIFS('Monster (2)'!K$9:K$54,'Monster (2)'!$B$9:$B$54,Units!$A5)</f>
        <v>0</v>
      </c>
      <c r="L5">
        <f>SUMIFS('Monster (2)'!L$9:L$54,'Monster (2)'!$B$9:$B$54,Units!$A5)</f>
        <v>0</v>
      </c>
      <c r="M5">
        <f>SUMIFS('Monster (2)'!M$9:M$54,'Monster (2)'!$B$9:$B$54,Units!$A5)</f>
        <v>0</v>
      </c>
      <c r="N5">
        <f>SUMIFS('Monster (2)'!N$9:N$54,'Monster (2)'!$B$9:$B$54,Units!$A5)</f>
        <v>0</v>
      </c>
      <c r="O5">
        <f>SUMIFS('Monster (2)'!O$9:O$54,'Monster (2)'!$B$9:$B$54,Units!$A5)</f>
        <v>0</v>
      </c>
      <c r="P5">
        <f>SUMIFS('Monster (2)'!P$9:P$54,'Monster (2)'!$B$9:$B$54,Units!$A5)</f>
        <v>0</v>
      </c>
      <c r="Q5">
        <f>SUMIFS('Monster (2)'!Q$9:Q$54,'Monster (2)'!$B$9:$B$54,Units!$A5)</f>
        <v>0</v>
      </c>
      <c r="R5">
        <f>SUMIFS('Monster (2)'!R$9:R$54,'Monster (2)'!$B$9:$B$54,Units!$A5)</f>
        <v>0</v>
      </c>
      <c r="S5">
        <f>SUMIFS('Monster (2)'!S$9:S$54,'Monster (2)'!$B$9:$B$54,Units!$A5)</f>
        <v>0</v>
      </c>
      <c r="T5">
        <f>SUMIFS('Monster (2)'!T$9:T$54,'Monster (2)'!$B$9:$B$54,Units!$A5)</f>
        <v>0</v>
      </c>
      <c r="U5">
        <f>SUMIFS('Monster (2)'!U$9:U$54,'Monster (2)'!$B$9:$B$54,Units!$A5)</f>
        <v>0</v>
      </c>
      <c r="V5">
        <f>SUMIFS('Monster (2)'!V$9:V$54,'Monster (2)'!$B$9:$B$54,Units!$A5)</f>
        <v>0</v>
      </c>
      <c r="W5">
        <f>SUMIFS('Monster (2)'!W$9:W$54,'Monster (2)'!$B$9:$B$54,Units!$A5)</f>
        <v>0</v>
      </c>
      <c r="X5">
        <f>SUMIFS('Monster (2)'!X$9:X$54,'Monster (2)'!$B$9:$B$54,Units!$A5)</f>
        <v>0</v>
      </c>
      <c r="Y5">
        <f>SUMIFS('Monster (2)'!Y$9:Y$54,'Monster (2)'!$B$9:$B$54,Units!$A5)</f>
        <v>0</v>
      </c>
      <c r="Z5">
        <f>SUMIFS('Monster (2)'!Z$9:Z$54,'Monster (2)'!$B$9:$B$54,Units!$A5)</f>
        <v>0</v>
      </c>
      <c r="AA5">
        <f>SUMIFS('Monster (2)'!AA$9:AA$54,'Monster (2)'!$B$9:$B$54,Units!$A5)</f>
        <v>0</v>
      </c>
      <c r="AB5">
        <f>SUMIFS('Monster (2)'!AB$9:AB$54,'Monster (2)'!$B$9:$B$54,Units!$A5)</f>
        <v>0</v>
      </c>
      <c r="AC5">
        <f>SUMIFS('Monster (2)'!AC$9:AC$54,'Monster (2)'!$B$9:$B$54,Units!$A5)</f>
        <v>0</v>
      </c>
      <c r="AD5">
        <f>SUMIFS('Monster (2)'!AD$9:AD$54,'Monster (2)'!$B$9:$B$54,Units!$A5)</f>
        <v>0</v>
      </c>
      <c r="AE5">
        <f>SUMIFS('Monster (2)'!AE$9:AE$54,'Monster (2)'!$B$9:$B$54,Units!$A5)</f>
        <v>0</v>
      </c>
      <c r="AF5">
        <f>SUMIFS('Monster (2)'!AF$9:AF$54,'Monster (2)'!$B$9:$B$54,Units!$A5)</f>
        <v>0</v>
      </c>
      <c r="AG5">
        <f>SUMIFS('Monster (2)'!AG$9:AG$54,'Monster (2)'!$B$9:$B$54,Units!$A5)</f>
        <v>0</v>
      </c>
      <c r="AH5">
        <f>SUMIFS('Monster (2)'!AH$9:AH$54,'Monster (2)'!$B$9:$B$54,Units!$A5)</f>
        <v>0</v>
      </c>
      <c r="AI5">
        <f>SUMIFS('Monster (2)'!AI$9:AI$54,'Monster (2)'!$B$9:$B$54,Units!$A5)</f>
        <v>0</v>
      </c>
      <c r="AJ5">
        <f>SUMIFS('Monster (2)'!AJ$9:AJ$54,'Monster (2)'!$B$9:$B$54,Units!$A5)</f>
        <v>0</v>
      </c>
      <c r="AK5">
        <f>SUMIFS('Monster (2)'!AK$9:AK$54,'Monster (2)'!$B$9:$B$54,Units!$A5)</f>
        <v>0</v>
      </c>
      <c r="AL5">
        <f>SUMIFS('Monster (2)'!AL$9:AL$54,'Monster (2)'!$B$9:$B$54,Units!$A5)</f>
        <v>0</v>
      </c>
      <c r="AM5">
        <f>SUMIFS('Monster (2)'!AM$9:AM$54,'Monster (2)'!$B$9:$B$54,Units!$A5)</f>
        <v>0</v>
      </c>
      <c r="AN5">
        <f>SUMIFS('Monster (2)'!AN$9:AN$54,'Monster (2)'!$B$9:$B$54,Units!$A5)</f>
        <v>0</v>
      </c>
      <c r="AO5">
        <f>SUMIFS('Monster (2)'!AO$9:AO$54,'Monster (2)'!$B$9:$B$54,Units!$A5)</f>
        <v>0</v>
      </c>
      <c r="AP5">
        <f>SUMIFS('Monster (2)'!AP$9:AP$54,'Monster (2)'!$B$9:$B$54,Units!$A5)</f>
        <v>0</v>
      </c>
      <c r="AQ5">
        <f>SUMIFS('Monster (2)'!AQ$9:AQ$54,'Monster (2)'!$B$9:$B$54,Units!$A5)</f>
        <v>0</v>
      </c>
      <c r="AR5">
        <f>SUMIFS('Monster (2)'!AR$9:AR$54,'Monster (2)'!$B$9:$B$54,Units!$A5)</f>
        <v>0</v>
      </c>
      <c r="AS5">
        <f>SUMIFS('Monster (2)'!AS$9:AS$54,'Monster (2)'!$B$9:$B$54,Units!$A5)</f>
        <v>0</v>
      </c>
      <c r="AT5" s="3">
        <v>370</v>
      </c>
      <c r="AU5" s="3">
        <v>770</v>
      </c>
      <c r="AV5" s="3">
        <v>280</v>
      </c>
      <c r="AW5" s="3">
        <v>1040</v>
      </c>
      <c r="AX5" s="3">
        <v>610</v>
      </c>
      <c r="AY5" s="3">
        <v>1100</v>
      </c>
    </row>
    <row r="6" spans="1:51" x14ac:dyDescent="0.5">
      <c r="A6" s="82" t="e">
        <f>#REF!</f>
        <v>#REF!</v>
      </c>
      <c r="B6" s="82" t="e">
        <f>#REF!</f>
        <v>#REF!</v>
      </c>
      <c r="C6" s="82" t="e">
        <f>#REF!</f>
        <v>#REF!</v>
      </c>
      <c r="D6">
        <f>SUMIFS('Monster (2)'!D$9:D$54,'Monster (2)'!$B$9:$B$54,Units!$A6)</f>
        <v>0</v>
      </c>
      <c r="E6">
        <f>SUMIFS('Monster (2)'!E$9:E$54,'Monster (2)'!$B$9:$B$54,Units!$A6)</f>
        <v>0</v>
      </c>
      <c r="F6">
        <f>SUMIFS('Monster (2)'!F$9:F$54,'Monster (2)'!$B$9:$B$54,Units!$A6)</f>
        <v>0</v>
      </c>
      <c r="G6">
        <f>SUMIFS('Monster (2)'!G$9:G$54,'Monster (2)'!$B$9:$B$54,Units!$A6)</f>
        <v>0</v>
      </c>
      <c r="H6">
        <f>SUMIFS('Monster (2)'!H$9:H$54,'Monster (2)'!$B$9:$B$54,Units!$A6)</f>
        <v>0</v>
      </c>
      <c r="I6">
        <f>SUMIFS('Monster (2)'!I$9:I$54,'Monster (2)'!$B$9:$B$54,Units!$A6)</f>
        <v>0</v>
      </c>
      <c r="J6">
        <f>SUMIFS('Monster (2)'!J$9:J$54,'Monster (2)'!$B$9:$B$54,Units!$A6)</f>
        <v>0</v>
      </c>
      <c r="K6">
        <f>SUMIFS('Monster (2)'!K$9:K$54,'Monster (2)'!$B$9:$B$54,Units!$A6)</f>
        <v>0</v>
      </c>
      <c r="L6">
        <f>SUMIFS('Monster (2)'!L$9:L$54,'Monster (2)'!$B$9:$B$54,Units!$A6)</f>
        <v>0</v>
      </c>
      <c r="M6">
        <f>SUMIFS('Monster (2)'!M$9:M$54,'Monster (2)'!$B$9:$B$54,Units!$A6)</f>
        <v>0</v>
      </c>
      <c r="N6">
        <f>SUMIFS('Monster (2)'!N$9:N$54,'Monster (2)'!$B$9:$B$54,Units!$A6)</f>
        <v>0</v>
      </c>
      <c r="O6">
        <f>SUMIFS('Monster (2)'!O$9:O$54,'Monster (2)'!$B$9:$B$54,Units!$A6)</f>
        <v>0</v>
      </c>
      <c r="P6">
        <f>SUMIFS('Monster (2)'!P$9:P$54,'Monster (2)'!$B$9:$B$54,Units!$A6)</f>
        <v>0</v>
      </c>
      <c r="Q6">
        <f>SUMIFS('Monster (2)'!Q$9:Q$54,'Monster (2)'!$B$9:$B$54,Units!$A6)</f>
        <v>0</v>
      </c>
      <c r="R6">
        <f>SUMIFS('Monster (2)'!R$9:R$54,'Monster (2)'!$B$9:$B$54,Units!$A6)</f>
        <v>0</v>
      </c>
      <c r="S6">
        <f>SUMIFS('Monster (2)'!S$9:S$54,'Monster (2)'!$B$9:$B$54,Units!$A6)</f>
        <v>0</v>
      </c>
      <c r="T6">
        <f>SUMIFS('Monster (2)'!T$9:T$54,'Monster (2)'!$B$9:$B$54,Units!$A6)</f>
        <v>0</v>
      </c>
      <c r="U6">
        <f>SUMIFS('Monster (2)'!U$9:U$54,'Monster (2)'!$B$9:$B$54,Units!$A6)</f>
        <v>0</v>
      </c>
      <c r="V6">
        <f>SUMIFS('Monster (2)'!V$9:V$54,'Monster (2)'!$B$9:$B$54,Units!$A6)</f>
        <v>0</v>
      </c>
      <c r="W6">
        <f>SUMIFS('Monster (2)'!W$9:W$54,'Monster (2)'!$B$9:$B$54,Units!$A6)</f>
        <v>0</v>
      </c>
      <c r="X6">
        <f>SUMIFS('Monster (2)'!X$9:X$54,'Monster (2)'!$B$9:$B$54,Units!$A6)</f>
        <v>0</v>
      </c>
      <c r="Y6">
        <f>SUMIFS('Monster (2)'!Y$9:Y$54,'Monster (2)'!$B$9:$B$54,Units!$A6)</f>
        <v>0</v>
      </c>
      <c r="Z6">
        <f>SUMIFS('Monster (2)'!Z$9:Z$54,'Monster (2)'!$B$9:$B$54,Units!$A6)</f>
        <v>0</v>
      </c>
      <c r="AA6">
        <f>SUMIFS('Monster (2)'!AA$9:AA$54,'Monster (2)'!$B$9:$B$54,Units!$A6)</f>
        <v>0</v>
      </c>
      <c r="AB6">
        <f>SUMIFS('Monster (2)'!AB$9:AB$54,'Monster (2)'!$B$9:$B$54,Units!$A6)</f>
        <v>0</v>
      </c>
      <c r="AC6">
        <f>SUMIFS('Monster (2)'!AC$9:AC$54,'Monster (2)'!$B$9:$B$54,Units!$A6)</f>
        <v>0</v>
      </c>
      <c r="AD6">
        <f>SUMIFS('Monster (2)'!AD$9:AD$54,'Monster (2)'!$B$9:$B$54,Units!$A6)</f>
        <v>0</v>
      </c>
      <c r="AE6">
        <f>SUMIFS('Monster (2)'!AE$9:AE$54,'Monster (2)'!$B$9:$B$54,Units!$A6)</f>
        <v>0</v>
      </c>
      <c r="AF6">
        <f>SUMIFS('Monster (2)'!AF$9:AF$54,'Monster (2)'!$B$9:$B$54,Units!$A6)</f>
        <v>0</v>
      </c>
      <c r="AG6">
        <f>SUMIFS('Monster (2)'!AG$9:AG$54,'Monster (2)'!$B$9:$B$54,Units!$A6)</f>
        <v>0</v>
      </c>
      <c r="AH6">
        <f>SUMIFS('Monster (2)'!AH$9:AH$54,'Monster (2)'!$B$9:$B$54,Units!$A6)</f>
        <v>0</v>
      </c>
      <c r="AI6">
        <f>SUMIFS('Monster (2)'!AI$9:AI$54,'Monster (2)'!$B$9:$B$54,Units!$A6)</f>
        <v>0</v>
      </c>
      <c r="AJ6">
        <f>SUMIFS('Monster (2)'!AJ$9:AJ$54,'Monster (2)'!$B$9:$B$54,Units!$A6)</f>
        <v>0</v>
      </c>
      <c r="AK6">
        <f>SUMIFS('Monster (2)'!AK$9:AK$54,'Monster (2)'!$B$9:$B$54,Units!$A6)</f>
        <v>0</v>
      </c>
      <c r="AL6">
        <f>SUMIFS('Monster (2)'!AL$9:AL$54,'Monster (2)'!$B$9:$B$54,Units!$A6)</f>
        <v>0</v>
      </c>
      <c r="AM6">
        <f>SUMIFS('Monster (2)'!AM$9:AM$54,'Monster (2)'!$B$9:$B$54,Units!$A6)</f>
        <v>0</v>
      </c>
      <c r="AN6">
        <f>SUMIFS('Monster (2)'!AN$9:AN$54,'Monster (2)'!$B$9:$B$54,Units!$A6)</f>
        <v>0</v>
      </c>
      <c r="AO6">
        <f>SUMIFS('Monster (2)'!AO$9:AO$54,'Monster (2)'!$B$9:$B$54,Units!$A6)</f>
        <v>0</v>
      </c>
      <c r="AP6">
        <f>SUMIFS('Monster (2)'!AP$9:AP$54,'Monster (2)'!$B$9:$B$54,Units!$A6)</f>
        <v>0</v>
      </c>
      <c r="AQ6">
        <f>SUMIFS('Monster (2)'!AQ$9:AQ$54,'Monster (2)'!$B$9:$B$54,Units!$A6)</f>
        <v>0</v>
      </c>
      <c r="AR6">
        <f>SUMIFS('Monster (2)'!AR$9:AR$54,'Monster (2)'!$B$9:$B$54,Units!$A6)</f>
        <v>0</v>
      </c>
      <c r="AS6">
        <f>SUMIFS('Monster (2)'!AS$9:AS$54,'Monster (2)'!$B$9:$B$54,Units!$A6)</f>
        <v>0</v>
      </c>
      <c r="AT6" s="3">
        <v>1380</v>
      </c>
      <c r="AU6" s="3">
        <v>1800</v>
      </c>
      <c r="AV6" s="3">
        <v>1740</v>
      </c>
      <c r="AW6" s="3">
        <v>2540</v>
      </c>
      <c r="AX6" s="3">
        <v>2020</v>
      </c>
      <c r="AY6" s="3">
        <v>2400</v>
      </c>
    </row>
    <row r="7" spans="1:51" x14ac:dyDescent="0.5">
      <c r="A7" s="82" t="e">
        <f>#REF!</f>
        <v>#REF!</v>
      </c>
      <c r="B7" s="82" t="e">
        <f>#REF!</f>
        <v>#REF!</v>
      </c>
      <c r="C7" s="82" t="e">
        <f>#REF!</f>
        <v>#REF!</v>
      </c>
      <c r="D7">
        <f>SUMIFS('Monster (2)'!D$9:D$54,'Monster (2)'!$B$9:$B$54,Units!$A7)</f>
        <v>0</v>
      </c>
      <c r="E7">
        <f>SUMIFS('Monster (2)'!E$9:E$54,'Monster (2)'!$B$9:$B$54,Units!$A7)</f>
        <v>0</v>
      </c>
      <c r="F7">
        <f>SUMIFS('Monster (2)'!F$9:F$54,'Monster (2)'!$B$9:$B$54,Units!$A7)</f>
        <v>0</v>
      </c>
      <c r="G7">
        <f>SUMIFS('Monster (2)'!G$9:G$54,'Monster (2)'!$B$9:$B$54,Units!$A7)</f>
        <v>0</v>
      </c>
      <c r="H7">
        <f>SUMIFS('Monster (2)'!H$9:H$54,'Monster (2)'!$B$9:$B$54,Units!$A7)</f>
        <v>0</v>
      </c>
      <c r="I7">
        <f>SUMIFS('Monster (2)'!I$9:I$54,'Monster (2)'!$B$9:$B$54,Units!$A7)</f>
        <v>0</v>
      </c>
      <c r="J7">
        <f>SUMIFS('Monster (2)'!J$9:J$54,'Monster (2)'!$B$9:$B$54,Units!$A7)</f>
        <v>0</v>
      </c>
      <c r="K7">
        <f>SUMIFS('Monster (2)'!K$9:K$54,'Monster (2)'!$B$9:$B$54,Units!$A7)</f>
        <v>0</v>
      </c>
      <c r="L7">
        <f>SUMIFS('Monster (2)'!L$9:L$54,'Monster (2)'!$B$9:$B$54,Units!$A7)</f>
        <v>0</v>
      </c>
      <c r="M7">
        <f>SUMIFS('Monster (2)'!M$9:M$54,'Monster (2)'!$B$9:$B$54,Units!$A7)</f>
        <v>0</v>
      </c>
      <c r="N7">
        <f>SUMIFS('Monster (2)'!N$9:N$54,'Monster (2)'!$B$9:$B$54,Units!$A7)</f>
        <v>0</v>
      </c>
      <c r="O7">
        <f>SUMIFS('Monster (2)'!O$9:O$54,'Monster (2)'!$B$9:$B$54,Units!$A7)</f>
        <v>0</v>
      </c>
      <c r="P7">
        <f>SUMIFS('Monster (2)'!P$9:P$54,'Monster (2)'!$B$9:$B$54,Units!$A7)</f>
        <v>0</v>
      </c>
      <c r="Q7">
        <f>SUMIFS('Monster (2)'!Q$9:Q$54,'Monster (2)'!$B$9:$B$54,Units!$A7)</f>
        <v>0</v>
      </c>
      <c r="R7">
        <f>SUMIFS('Monster (2)'!R$9:R$54,'Monster (2)'!$B$9:$B$54,Units!$A7)</f>
        <v>0</v>
      </c>
      <c r="S7">
        <f>SUMIFS('Monster (2)'!S$9:S$54,'Monster (2)'!$B$9:$B$54,Units!$A7)</f>
        <v>0</v>
      </c>
      <c r="T7">
        <f>SUMIFS('Monster (2)'!T$9:T$54,'Monster (2)'!$B$9:$B$54,Units!$A7)</f>
        <v>0</v>
      </c>
      <c r="U7">
        <f>SUMIFS('Monster (2)'!U$9:U$54,'Monster (2)'!$B$9:$B$54,Units!$A7)</f>
        <v>0</v>
      </c>
      <c r="V7">
        <f>SUMIFS('Monster (2)'!V$9:V$54,'Monster (2)'!$B$9:$B$54,Units!$A7)</f>
        <v>0</v>
      </c>
      <c r="W7">
        <f>SUMIFS('Monster (2)'!W$9:W$54,'Monster (2)'!$B$9:$B$54,Units!$A7)</f>
        <v>0</v>
      </c>
      <c r="X7">
        <f>SUMIFS('Monster (2)'!X$9:X$54,'Monster (2)'!$B$9:$B$54,Units!$A7)</f>
        <v>0</v>
      </c>
      <c r="Y7">
        <f>SUMIFS('Monster (2)'!Y$9:Y$54,'Monster (2)'!$B$9:$B$54,Units!$A7)</f>
        <v>0</v>
      </c>
      <c r="Z7">
        <f>SUMIFS('Monster (2)'!Z$9:Z$54,'Monster (2)'!$B$9:$B$54,Units!$A7)</f>
        <v>0</v>
      </c>
      <c r="AA7">
        <f>SUMIFS('Monster (2)'!AA$9:AA$54,'Monster (2)'!$B$9:$B$54,Units!$A7)</f>
        <v>0</v>
      </c>
      <c r="AB7">
        <f>SUMIFS('Monster (2)'!AB$9:AB$54,'Monster (2)'!$B$9:$B$54,Units!$A7)</f>
        <v>0</v>
      </c>
      <c r="AC7">
        <f>SUMIFS('Monster (2)'!AC$9:AC$54,'Monster (2)'!$B$9:$B$54,Units!$A7)</f>
        <v>0</v>
      </c>
      <c r="AD7">
        <f>SUMIFS('Monster (2)'!AD$9:AD$54,'Monster (2)'!$B$9:$B$54,Units!$A7)</f>
        <v>0</v>
      </c>
      <c r="AE7">
        <f>SUMIFS('Monster (2)'!AE$9:AE$54,'Monster (2)'!$B$9:$B$54,Units!$A7)</f>
        <v>0</v>
      </c>
      <c r="AF7">
        <f>SUMIFS('Monster (2)'!AF$9:AF$54,'Monster (2)'!$B$9:$B$54,Units!$A7)</f>
        <v>0</v>
      </c>
      <c r="AG7">
        <f>SUMIFS('Monster (2)'!AG$9:AG$54,'Monster (2)'!$B$9:$B$54,Units!$A7)</f>
        <v>0</v>
      </c>
      <c r="AH7">
        <f>SUMIFS('Monster (2)'!AH$9:AH$54,'Monster (2)'!$B$9:$B$54,Units!$A7)</f>
        <v>0</v>
      </c>
      <c r="AI7">
        <f>SUMIFS('Monster (2)'!AI$9:AI$54,'Monster (2)'!$B$9:$B$54,Units!$A7)</f>
        <v>0</v>
      </c>
      <c r="AJ7">
        <f>SUMIFS('Monster (2)'!AJ$9:AJ$54,'Monster (2)'!$B$9:$B$54,Units!$A7)</f>
        <v>0</v>
      </c>
      <c r="AK7">
        <f>SUMIFS('Monster (2)'!AK$9:AK$54,'Monster (2)'!$B$9:$B$54,Units!$A7)</f>
        <v>0</v>
      </c>
      <c r="AL7">
        <f>SUMIFS('Monster (2)'!AL$9:AL$54,'Monster (2)'!$B$9:$B$54,Units!$A7)</f>
        <v>0</v>
      </c>
      <c r="AM7">
        <f>SUMIFS('Monster (2)'!AM$9:AM$54,'Monster (2)'!$B$9:$B$54,Units!$A7)</f>
        <v>0</v>
      </c>
      <c r="AN7">
        <f>SUMIFS('Monster (2)'!AN$9:AN$54,'Monster (2)'!$B$9:$B$54,Units!$A7)</f>
        <v>0</v>
      </c>
      <c r="AO7">
        <f>SUMIFS('Monster (2)'!AO$9:AO$54,'Monster (2)'!$B$9:$B$54,Units!$A7)</f>
        <v>0</v>
      </c>
      <c r="AP7">
        <f>SUMIFS('Monster (2)'!AP$9:AP$54,'Monster (2)'!$B$9:$B$54,Units!$A7)</f>
        <v>0</v>
      </c>
      <c r="AQ7">
        <f>SUMIFS('Monster (2)'!AQ$9:AQ$54,'Monster (2)'!$B$9:$B$54,Units!$A7)</f>
        <v>0</v>
      </c>
      <c r="AR7">
        <f>SUMIFS('Monster (2)'!AR$9:AR$54,'Monster (2)'!$B$9:$B$54,Units!$A7)</f>
        <v>0</v>
      </c>
      <c r="AS7">
        <f>SUMIFS('Monster (2)'!AS$9:AS$54,'Monster (2)'!$B$9:$B$54,Units!$A7)</f>
        <v>0</v>
      </c>
      <c r="AT7" s="3">
        <v>3580</v>
      </c>
      <c r="AU7" s="3">
        <v>4010</v>
      </c>
      <c r="AV7" s="3">
        <v>3330</v>
      </c>
      <c r="AW7" s="3">
        <v>5200</v>
      </c>
      <c r="AX7" s="3">
        <v>3820</v>
      </c>
      <c r="AY7" s="3">
        <v>3830</v>
      </c>
    </row>
    <row r="8" spans="1:51" x14ac:dyDescent="0.5">
      <c r="A8" s="82" t="e">
        <f>#REF!</f>
        <v>#REF!</v>
      </c>
      <c r="B8" s="82" t="e">
        <f>#REF!</f>
        <v>#REF!</v>
      </c>
      <c r="C8" s="82" t="e">
        <f>#REF!</f>
        <v>#REF!</v>
      </c>
      <c r="D8">
        <f>SUMIFS('Monster (2)'!D$9:D$54,'Monster (2)'!$B$9:$B$54,Units!$A8)</f>
        <v>0</v>
      </c>
      <c r="E8">
        <f>SUMIFS('Monster (2)'!E$9:E$54,'Monster (2)'!$B$9:$B$54,Units!$A8)</f>
        <v>0</v>
      </c>
      <c r="F8">
        <f>SUMIFS('Monster (2)'!F$9:F$54,'Monster (2)'!$B$9:$B$54,Units!$A8)</f>
        <v>0</v>
      </c>
      <c r="G8">
        <f>SUMIFS('Monster (2)'!G$9:G$54,'Monster (2)'!$B$9:$B$54,Units!$A8)</f>
        <v>0</v>
      </c>
      <c r="H8">
        <f>SUMIFS('Monster (2)'!H$9:H$54,'Monster (2)'!$B$9:$B$54,Units!$A8)</f>
        <v>0</v>
      </c>
      <c r="I8">
        <f>SUMIFS('Monster (2)'!I$9:I$54,'Monster (2)'!$B$9:$B$54,Units!$A8)</f>
        <v>0</v>
      </c>
      <c r="J8">
        <f>SUMIFS('Monster (2)'!J$9:J$54,'Monster (2)'!$B$9:$B$54,Units!$A8)</f>
        <v>0</v>
      </c>
      <c r="K8">
        <f>SUMIFS('Monster (2)'!K$9:K$54,'Monster (2)'!$B$9:$B$54,Units!$A8)</f>
        <v>0</v>
      </c>
      <c r="L8">
        <f>SUMIFS('Monster (2)'!L$9:L$54,'Monster (2)'!$B$9:$B$54,Units!$A8)</f>
        <v>0</v>
      </c>
      <c r="M8">
        <f>SUMIFS('Monster (2)'!M$9:M$54,'Monster (2)'!$B$9:$B$54,Units!$A8)</f>
        <v>0</v>
      </c>
      <c r="N8">
        <f>SUMIFS('Monster (2)'!N$9:N$54,'Monster (2)'!$B$9:$B$54,Units!$A8)</f>
        <v>0</v>
      </c>
      <c r="O8">
        <f>SUMIFS('Monster (2)'!O$9:O$54,'Monster (2)'!$B$9:$B$54,Units!$A8)</f>
        <v>0</v>
      </c>
      <c r="P8">
        <f>SUMIFS('Monster (2)'!P$9:P$54,'Monster (2)'!$B$9:$B$54,Units!$A8)</f>
        <v>0</v>
      </c>
      <c r="Q8">
        <f>SUMIFS('Monster (2)'!Q$9:Q$54,'Monster (2)'!$B$9:$B$54,Units!$A8)</f>
        <v>0</v>
      </c>
      <c r="R8">
        <f>SUMIFS('Monster (2)'!R$9:R$54,'Monster (2)'!$B$9:$B$54,Units!$A8)</f>
        <v>0</v>
      </c>
      <c r="S8">
        <f>SUMIFS('Monster (2)'!S$9:S$54,'Monster (2)'!$B$9:$B$54,Units!$A8)</f>
        <v>0</v>
      </c>
      <c r="T8">
        <f>SUMIFS('Monster (2)'!T$9:T$54,'Monster (2)'!$B$9:$B$54,Units!$A8)</f>
        <v>0</v>
      </c>
      <c r="U8">
        <f>SUMIFS('Monster (2)'!U$9:U$54,'Monster (2)'!$B$9:$B$54,Units!$A8)</f>
        <v>0</v>
      </c>
      <c r="V8">
        <f>SUMIFS('Monster (2)'!V$9:V$54,'Monster (2)'!$B$9:$B$54,Units!$A8)</f>
        <v>0</v>
      </c>
      <c r="W8">
        <f>SUMIFS('Monster (2)'!W$9:W$54,'Monster (2)'!$B$9:$B$54,Units!$A8)</f>
        <v>0</v>
      </c>
      <c r="X8">
        <f>SUMIFS('Monster (2)'!X$9:X$54,'Monster (2)'!$B$9:$B$54,Units!$A8)</f>
        <v>0</v>
      </c>
      <c r="Y8">
        <f>SUMIFS('Monster (2)'!Y$9:Y$54,'Monster (2)'!$B$9:$B$54,Units!$A8)</f>
        <v>0</v>
      </c>
      <c r="Z8">
        <f>SUMIFS('Monster (2)'!Z$9:Z$54,'Monster (2)'!$B$9:$B$54,Units!$A8)</f>
        <v>0</v>
      </c>
      <c r="AA8">
        <f>SUMIFS('Monster (2)'!AA$9:AA$54,'Monster (2)'!$B$9:$B$54,Units!$A8)</f>
        <v>0</v>
      </c>
      <c r="AB8">
        <f>SUMIFS('Monster (2)'!AB$9:AB$54,'Monster (2)'!$B$9:$B$54,Units!$A8)</f>
        <v>0</v>
      </c>
      <c r="AC8">
        <f>SUMIFS('Monster (2)'!AC$9:AC$54,'Monster (2)'!$B$9:$B$54,Units!$A8)</f>
        <v>0</v>
      </c>
      <c r="AD8">
        <f>SUMIFS('Monster (2)'!AD$9:AD$54,'Monster (2)'!$B$9:$B$54,Units!$A8)</f>
        <v>0</v>
      </c>
      <c r="AE8">
        <f>SUMIFS('Monster (2)'!AE$9:AE$54,'Monster (2)'!$B$9:$B$54,Units!$A8)</f>
        <v>0</v>
      </c>
      <c r="AF8">
        <f>SUMIFS('Monster (2)'!AF$9:AF$54,'Monster (2)'!$B$9:$B$54,Units!$A8)</f>
        <v>0</v>
      </c>
      <c r="AG8">
        <f>SUMIFS('Monster (2)'!AG$9:AG$54,'Monster (2)'!$B$9:$B$54,Units!$A8)</f>
        <v>0</v>
      </c>
      <c r="AH8">
        <f>SUMIFS('Monster (2)'!AH$9:AH$54,'Monster (2)'!$B$9:$B$54,Units!$A8)</f>
        <v>0</v>
      </c>
      <c r="AI8">
        <f>SUMIFS('Monster (2)'!AI$9:AI$54,'Monster (2)'!$B$9:$B$54,Units!$A8)</f>
        <v>0</v>
      </c>
      <c r="AJ8">
        <f>SUMIFS('Monster (2)'!AJ$9:AJ$54,'Monster (2)'!$B$9:$B$54,Units!$A8)</f>
        <v>0</v>
      </c>
      <c r="AK8">
        <f>SUMIFS('Monster (2)'!AK$9:AK$54,'Monster (2)'!$B$9:$B$54,Units!$A8)</f>
        <v>0</v>
      </c>
      <c r="AL8">
        <f>SUMIFS('Monster (2)'!AL$9:AL$54,'Monster (2)'!$B$9:$B$54,Units!$A8)</f>
        <v>0</v>
      </c>
      <c r="AM8">
        <f>SUMIFS('Monster (2)'!AM$9:AM$54,'Monster (2)'!$B$9:$B$54,Units!$A8)</f>
        <v>0</v>
      </c>
      <c r="AN8">
        <f>SUMIFS('Monster (2)'!AN$9:AN$54,'Monster (2)'!$B$9:$B$54,Units!$A8)</f>
        <v>0</v>
      </c>
      <c r="AO8">
        <f>SUMIFS('Monster (2)'!AO$9:AO$54,'Monster (2)'!$B$9:$B$54,Units!$A8)</f>
        <v>0</v>
      </c>
      <c r="AP8">
        <f>SUMIFS('Monster (2)'!AP$9:AP$54,'Monster (2)'!$B$9:$B$54,Units!$A8)</f>
        <v>0</v>
      </c>
      <c r="AQ8">
        <f>SUMIFS('Monster (2)'!AQ$9:AQ$54,'Monster (2)'!$B$9:$B$54,Units!$A8)</f>
        <v>0</v>
      </c>
      <c r="AR8">
        <f>SUMIFS('Monster (2)'!AR$9:AR$54,'Monster (2)'!$B$9:$B$54,Units!$A8)</f>
        <v>0</v>
      </c>
      <c r="AS8">
        <f>SUMIFS('Monster (2)'!AS$9:AS$54,'Monster (2)'!$B$9:$B$54,Units!$A8)</f>
        <v>0</v>
      </c>
      <c r="AT8" s="3">
        <v>4970</v>
      </c>
      <c r="AU8" s="3">
        <v>5640</v>
      </c>
      <c r="AV8" s="3">
        <v>3980</v>
      </c>
      <c r="AW8" s="3">
        <v>5880</v>
      </c>
      <c r="AX8" s="3">
        <v>4540</v>
      </c>
      <c r="AY8" s="3">
        <v>4980</v>
      </c>
    </row>
    <row r="9" spans="1:51" x14ac:dyDescent="0.5">
      <c r="A9" s="82" t="e">
        <f>#REF!</f>
        <v>#REF!</v>
      </c>
      <c r="B9" s="82" t="e">
        <f>#REF!</f>
        <v>#REF!</v>
      </c>
      <c r="C9" s="82" t="e">
        <f>#REF!</f>
        <v>#REF!</v>
      </c>
      <c r="D9">
        <f>SUMIFS('Monster (2)'!D$9:D$54,'Monster (2)'!$B$9:$B$54,Units!$A9)</f>
        <v>0</v>
      </c>
      <c r="E9">
        <f>SUMIFS('Monster (2)'!E$9:E$54,'Monster (2)'!$B$9:$B$54,Units!$A9)</f>
        <v>0</v>
      </c>
      <c r="F9">
        <f>SUMIFS('Monster (2)'!F$9:F$54,'Monster (2)'!$B$9:$B$54,Units!$A9)</f>
        <v>0</v>
      </c>
      <c r="G9">
        <f>SUMIFS('Monster (2)'!G$9:G$54,'Monster (2)'!$B$9:$B$54,Units!$A9)</f>
        <v>0</v>
      </c>
      <c r="H9">
        <f>SUMIFS('Monster (2)'!H$9:H$54,'Monster (2)'!$B$9:$B$54,Units!$A9)</f>
        <v>0</v>
      </c>
      <c r="I9">
        <f>SUMIFS('Monster (2)'!I$9:I$54,'Monster (2)'!$B$9:$B$54,Units!$A9)</f>
        <v>0</v>
      </c>
      <c r="J9">
        <f>SUMIFS('Monster (2)'!J$9:J$54,'Monster (2)'!$B$9:$B$54,Units!$A9)</f>
        <v>0</v>
      </c>
      <c r="K9">
        <f>SUMIFS('Monster (2)'!K$9:K$54,'Monster (2)'!$B$9:$B$54,Units!$A9)</f>
        <v>0</v>
      </c>
      <c r="L9">
        <f>SUMIFS('Monster (2)'!L$9:L$54,'Monster (2)'!$B$9:$B$54,Units!$A9)</f>
        <v>0</v>
      </c>
      <c r="M9">
        <f>SUMIFS('Monster (2)'!M$9:M$54,'Monster (2)'!$B$9:$B$54,Units!$A9)</f>
        <v>0</v>
      </c>
      <c r="N9">
        <f>SUMIFS('Monster (2)'!N$9:N$54,'Monster (2)'!$B$9:$B$54,Units!$A9)</f>
        <v>0</v>
      </c>
      <c r="O9">
        <f>SUMIFS('Monster (2)'!O$9:O$54,'Monster (2)'!$B$9:$B$54,Units!$A9)</f>
        <v>0</v>
      </c>
      <c r="P9">
        <f>SUMIFS('Monster (2)'!P$9:P$54,'Monster (2)'!$B$9:$B$54,Units!$A9)</f>
        <v>0</v>
      </c>
      <c r="Q9">
        <f>SUMIFS('Monster (2)'!Q$9:Q$54,'Monster (2)'!$B$9:$B$54,Units!$A9)</f>
        <v>0</v>
      </c>
      <c r="R9">
        <f>SUMIFS('Monster (2)'!R$9:R$54,'Monster (2)'!$B$9:$B$54,Units!$A9)</f>
        <v>0</v>
      </c>
      <c r="S9">
        <f>SUMIFS('Monster (2)'!S$9:S$54,'Monster (2)'!$B$9:$B$54,Units!$A9)</f>
        <v>0</v>
      </c>
      <c r="T9">
        <f>SUMIFS('Monster (2)'!T$9:T$54,'Monster (2)'!$B$9:$B$54,Units!$A9)</f>
        <v>0</v>
      </c>
      <c r="U9">
        <f>SUMIFS('Monster (2)'!U$9:U$54,'Monster (2)'!$B$9:$B$54,Units!$A9)</f>
        <v>0</v>
      </c>
      <c r="V9">
        <f>SUMIFS('Monster (2)'!V$9:V$54,'Monster (2)'!$B$9:$B$54,Units!$A9)</f>
        <v>0</v>
      </c>
      <c r="W9">
        <f>SUMIFS('Monster (2)'!W$9:W$54,'Monster (2)'!$B$9:$B$54,Units!$A9)</f>
        <v>0</v>
      </c>
      <c r="X9">
        <f>SUMIFS('Monster (2)'!X$9:X$54,'Monster (2)'!$B$9:$B$54,Units!$A9)</f>
        <v>0</v>
      </c>
      <c r="Y9">
        <f>SUMIFS('Monster (2)'!Y$9:Y$54,'Monster (2)'!$B$9:$B$54,Units!$A9)</f>
        <v>0</v>
      </c>
      <c r="Z9">
        <f>SUMIFS('Monster (2)'!Z$9:Z$54,'Monster (2)'!$B$9:$B$54,Units!$A9)</f>
        <v>0</v>
      </c>
      <c r="AA9">
        <f>SUMIFS('Monster (2)'!AA$9:AA$54,'Monster (2)'!$B$9:$B$54,Units!$A9)</f>
        <v>0</v>
      </c>
      <c r="AB9">
        <f>SUMIFS('Monster (2)'!AB$9:AB$54,'Monster (2)'!$B$9:$B$54,Units!$A9)</f>
        <v>0</v>
      </c>
      <c r="AC9">
        <f>SUMIFS('Monster (2)'!AC$9:AC$54,'Monster (2)'!$B$9:$B$54,Units!$A9)</f>
        <v>0</v>
      </c>
      <c r="AD9">
        <f>SUMIFS('Monster (2)'!AD$9:AD$54,'Monster (2)'!$B$9:$B$54,Units!$A9)</f>
        <v>0</v>
      </c>
      <c r="AE9">
        <f>SUMIFS('Monster (2)'!AE$9:AE$54,'Monster (2)'!$B$9:$B$54,Units!$A9)</f>
        <v>0</v>
      </c>
      <c r="AF9">
        <f>SUMIFS('Monster (2)'!AF$9:AF$54,'Monster (2)'!$B$9:$B$54,Units!$A9)</f>
        <v>0</v>
      </c>
      <c r="AG9">
        <f>SUMIFS('Monster (2)'!AG$9:AG$54,'Monster (2)'!$B$9:$B$54,Units!$A9)</f>
        <v>0</v>
      </c>
      <c r="AH9">
        <f>SUMIFS('Monster (2)'!AH$9:AH$54,'Monster (2)'!$B$9:$B$54,Units!$A9)</f>
        <v>0</v>
      </c>
      <c r="AI9">
        <f>SUMIFS('Monster (2)'!AI$9:AI$54,'Monster (2)'!$B$9:$B$54,Units!$A9)</f>
        <v>0</v>
      </c>
      <c r="AJ9">
        <f>SUMIFS('Monster (2)'!AJ$9:AJ$54,'Monster (2)'!$B$9:$B$54,Units!$A9)</f>
        <v>0</v>
      </c>
      <c r="AK9">
        <f>SUMIFS('Monster (2)'!AK$9:AK$54,'Monster (2)'!$B$9:$B$54,Units!$A9)</f>
        <v>0</v>
      </c>
      <c r="AL9">
        <f>SUMIFS('Monster (2)'!AL$9:AL$54,'Monster (2)'!$B$9:$B$54,Units!$A9)</f>
        <v>0</v>
      </c>
      <c r="AM9">
        <f>SUMIFS('Monster (2)'!AM$9:AM$54,'Monster (2)'!$B$9:$B$54,Units!$A9)</f>
        <v>0</v>
      </c>
      <c r="AN9">
        <f>SUMIFS('Monster (2)'!AN$9:AN$54,'Monster (2)'!$B$9:$B$54,Units!$A9)</f>
        <v>0</v>
      </c>
      <c r="AO9">
        <f>SUMIFS('Monster (2)'!AO$9:AO$54,'Monster (2)'!$B$9:$B$54,Units!$A9)</f>
        <v>0</v>
      </c>
      <c r="AP9">
        <f>SUMIFS('Monster (2)'!AP$9:AP$54,'Monster (2)'!$B$9:$B$54,Units!$A9)</f>
        <v>0</v>
      </c>
      <c r="AQ9">
        <f>SUMIFS('Monster (2)'!AQ$9:AQ$54,'Monster (2)'!$B$9:$B$54,Units!$A9)</f>
        <v>0</v>
      </c>
      <c r="AR9">
        <f>SUMIFS('Monster (2)'!AR$9:AR$54,'Monster (2)'!$B$9:$B$54,Units!$A9)</f>
        <v>0</v>
      </c>
      <c r="AS9">
        <f>SUMIFS('Monster (2)'!AS$9:AS$54,'Monster (2)'!$B$9:$B$54,Units!$A9)</f>
        <v>0</v>
      </c>
      <c r="AT9" s="3">
        <v>1080</v>
      </c>
      <c r="AU9" s="3">
        <v>1580</v>
      </c>
      <c r="AV9" s="3">
        <v>0</v>
      </c>
      <c r="AW9" s="3">
        <v>1569.8</v>
      </c>
      <c r="AX9" s="3">
        <v>860</v>
      </c>
      <c r="AY9" s="3">
        <v>1250.1999999999998</v>
      </c>
    </row>
    <row r="10" spans="1:51" x14ac:dyDescent="0.5">
      <c r="A10" s="82" t="e">
        <f>#REF!</f>
        <v>#REF!</v>
      </c>
      <c r="B10" s="82" t="e">
        <f>#REF!</f>
        <v>#REF!</v>
      </c>
      <c r="C10" s="82" t="e">
        <f>#REF!</f>
        <v>#REF!</v>
      </c>
      <c r="D10">
        <f>SUMIFS('Monster (2)'!D$9:D$54,'Monster (2)'!$B$9:$B$54,Units!$A10)</f>
        <v>0</v>
      </c>
      <c r="E10">
        <f>SUMIFS('Monster (2)'!E$9:E$54,'Monster (2)'!$B$9:$B$54,Units!$A10)</f>
        <v>0</v>
      </c>
      <c r="F10">
        <f>SUMIFS('Monster (2)'!F$9:F$54,'Monster (2)'!$B$9:$B$54,Units!$A10)</f>
        <v>0</v>
      </c>
      <c r="G10">
        <f>SUMIFS('Monster (2)'!G$9:G$54,'Monster (2)'!$B$9:$B$54,Units!$A10)</f>
        <v>0</v>
      </c>
      <c r="H10">
        <f>SUMIFS('Monster (2)'!H$9:H$54,'Monster (2)'!$B$9:$B$54,Units!$A10)</f>
        <v>0</v>
      </c>
      <c r="I10">
        <f>SUMIFS('Monster (2)'!I$9:I$54,'Monster (2)'!$B$9:$B$54,Units!$A10)</f>
        <v>0</v>
      </c>
      <c r="J10">
        <f>SUMIFS('Monster (2)'!J$9:J$54,'Monster (2)'!$B$9:$B$54,Units!$A10)</f>
        <v>0</v>
      </c>
      <c r="K10">
        <f>SUMIFS('Monster (2)'!K$9:K$54,'Monster (2)'!$B$9:$B$54,Units!$A10)</f>
        <v>0</v>
      </c>
      <c r="L10">
        <f>SUMIFS('Monster (2)'!L$9:L$54,'Monster (2)'!$B$9:$B$54,Units!$A10)</f>
        <v>0</v>
      </c>
      <c r="M10">
        <f>SUMIFS('Monster (2)'!M$9:M$54,'Monster (2)'!$B$9:$B$54,Units!$A10)</f>
        <v>0</v>
      </c>
      <c r="N10">
        <f>SUMIFS('Monster (2)'!N$9:N$54,'Monster (2)'!$B$9:$B$54,Units!$A10)</f>
        <v>0</v>
      </c>
      <c r="O10">
        <f>SUMIFS('Monster (2)'!O$9:O$54,'Monster (2)'!$B$9:$B$54,Units!$A10)</f>
        <v>0</v>
      </c>
      <c r="P10">
        <f>SUMIFS('Monster (2)'!P$9:P$54,'Monster (2)'!$B$9:$B$54,Units!$A10)</f>
        <v>0</v>
      </c>
      <c r="Q10">
        <f>SUMIFS('Monster (2)'!Q$9:Q$54,'Monster (2)'!$B$9:$B$54,Units!$A10)</f>
        <v>0</v>
      </c>
      <c r="R10">
        <f>SUMIFS('Monster (2)'!R$9:R$54,'Monster (2)'!$B$9:$B$54,Units!$A10)</f>
        <v>0</v>
      </c>
      <c r="S10">
        <f>SUMIFS('Monster (2)'!S$9:S$54,'Monster (2)'!$B$9:$B$54,Units!$A10)</f>
        <v>0</v>
      </c>
      <c r="T10">
        <f>SUMIFS('Monster (2)'!T$9:T$54,'Monster (2)'!$B$9:$B$54,Units!$A10)</f>
        <v>0</v>
      </c>
      <c r="U10">
        <f>SUMIFS('Monster (2)'!U$9:U$54,'Monster (2)'!$B$9:$B$54,Units!$A10)</f>
        <v>0</v>
      </c>
      <c r="V10">
        <f>SUMIFS('Monster (2)'!V$9:V$54,'Monster (2)'!$B$9:$B$54,Units!$A10)</f>
        <v>0</v>
      </c>
      <c r="W10">
        <f>SUMIFS('Monster (2)'!W$9:W$54,'Monster (2)'!$B$9:$B$54,Units!$A10)</f>
        <v>0</v>
      </c>
      <c r="X10">
        <f>SUMIFS('Monster (2)'!X$9:X$54,'Monster (2)'!$B$9:$B$54,Units!$A10)</f>
        <v>0</v>
      </c>
      <c r="Y10">
        <f>SUMIFS('Monster (2)'!Y$9:Y$54,'Monster (2)'!$B$9:$B$54,Units!$A10)</f>
        <v>0</v>
      </c>
      <c r="Z10">
        <f>SUMIFS('Monster (2)'!Z$9:Z$54,'Monster (2)'!$B$9:$B$54,Units!$A10)</f>
        <v>0</v>
      </c>
      <c r="AA10">
        <f>SUMIFS('Monster (2)'!AA$9:AA$54,'Monster (2)'!$B$9:$B$54,Units!$A10)</f>
        <v>0</v>
      </c>
      <c r="AB10">
        <f>SUMIFS('Monster (2)'!AB$9:AB$54,'Monster (2)'!$B$9:$B$54,Units!$A10)</f>
        <v>0</v>
      </c>
      <c r="AC10">
        <f>SUMIFS('Monster (2)'!AC$9:AC$54,'Monster (2)'!$B$9:$B$54,Units!$A10)</f>
        <v>0</v>
      </c>
      <c r="AD10">
        <f>SUMIFS('Monster (2)'!AD$9:AD$54,'Monster (2)'!$B$9:$B$54,Units!$A10)</f>
        <v>0</v>
      </c>
      <c r="AE10">
        <f>SUMIFS('Monster (2)'!AE$9:AE$54,'Monster (2)'!$B$9:$B$54,Units!$A10)</f>
        <v>0</v>
      </c>
      <c r="AF10">
        <f>SUMIFS('Monster (2)'!AF$9:AF$54,'Monster (2)'!$B$9:$B$54,Units!$A10)</f>
        <v>0</v>
      </c>
      <c r="AG10">
        <f>SUMIFS('Monster (2)'!AG$9:AG$54,'Monster (2)'!$B$9:$B$54,Units!$A10)</f>
        <v>0</v>
      </c>
      <c r="AH10">
        <f>SUMIFS('Monster (2)'!AH$9:AH$54,'Monster (2)'!$B$9:$B$54,Units!$A10)</f>
        <v>0</v>
      </c>
      <c r="AI10">
        <f>SUMIFS('Monster (2)'!AI$9:AI$54,'Monster (2)'!$B$9:$B$54,Units!$A10)</f>
        <v>0</v>
      </c>
      <c r="AJ10">
        <f>SUMIFS('Monster (2)'!AJ$9:AJ$54,'Monster (2)'!$B$9:$B$54,Units!$A10)</f>
        <v>0</v>
      </c>
      <c r="AK10">
        <f>SUMIFS('Monster (2)'!AK$9:AK$54,'Monster (2)'!$B$9:$B$54,Units!$A10)</f>
        <v>0</v>
      </c>
      <c r="AL10">
        <f>SUMIFS('Monster (2)'!AL$9:AL$54,'Monster (2)'!$B$9:$B$54,Units!$A10)</f>
        <v>0</v>
      </c>
      <c r="AM10">
        <f>SUMIFS('Monster (2)'!AM$9:AM$54,'Monster (2)'!$B$9:$B$54,Units!$A10)</f>
        <v>0</v>
      </c>
      <c r="AN10">
        <f>SUMIFS('Monster (2)'!AN$9:AN$54,'Monster (2)'!$B$9:$B$54,Units!$A10)</f>
        <v>0</v>
      </c>
      <c r="AO10">
        <f>SUMIFS('Monster (2)'!AO$9:AO$54,'Monster (2)'!$B$9:$B$54,Units!$A10)</f>
        <v>0</v>
      </c>
      <c r="AP10">
        <f>SUMIFS('Monster (2)'!AP$9:AP$54,'Monster (2)'!$B$9:$B$54,Units!$A10)</f>
        <v>0</v>
      </c>
      <c r="AQ10">
        <f>SUMIFS('Monster (2)'!AQ$9:AQ$54,'Monster (2)'!$B$9:$B$54,Units!$A10)</f>
        <v>0</v>
      </c>
      <c r="AR10">
        <f>SUMIFS('Monster (2)'!AR$9:AR$54,'Monster (2)'!$B$9:$B$54,Units!$A10)</f>
        <v>0</v>
      </c>
      <c r="AS10">
        <f>SUMIFS('Monster (2)'!AS$9:AS$54,'Monster (2)'!$B$9:$B$54,Units!$A10)</f>
        <v>0</v>
      </c>
      <c r="AT10" s="3">
        <v>990</v>
      </c>
      <c r="AU10" s="3">
        <v>1230</v>
      </c>
      <c r="AV10" s="3">
        <v>390</v>
      </c>
      <c r="AW10" s="3">
        <v>1420</v>
      </c>
      <c r="AX10" s="3">
        <v>1320</v>
      </c>
      <c r="AY10" s="3">
        <v>1270</v>
      </c>
    </row>
    <row r="11" spans="1:51" x14ac:dyDescent="0.5">
      <c r="A11" s="82" t="e">
        <f>#REF!</f>
        <v>#REF!</v>
      </c>
      <c r="B11" s="82" t="e">
        <f>#REF!</f>
        <v>#REF!</v>
      </c>
      <c r="C11" s="82" t="e">
        <f>#REF!</f>
        <v>#REF!</v>
      </c>
      <c r="D11">
        <f>SUMIFS('Monster (2)'!D$9:D$54,'Monster (2)'!$B$9:$B$54,Units!$A11)</f>
        <v>0</v>
      </c>
      <c r="E11">
        <f>SUMIFS('Monster (2)'!E$9:E$54,'Monster (2)'!$B$9:$B$54,Units!$A11)</f>
        <v>0</v>
      </c>
      <c r="F11">
        <f>SUMIFS('Monster (2)'!F$9:F$54,'Monster (2)'!$B$9:$B$54,Units!$A11)</f>
        <v>0</v>
      </c>
      <c r="G11">
        <f>SUMIFS('Monster (2)'!G$9:G$54,'Monster (2)'!$B$9:$B$54,Units!$A11)</f>
        <v>0</v>
      </c>
      <c r="H11">
        <f>SUMIFS('Monster (2)'!H$9:H$54,'Monster (2)'!$B$9:$B$54,Units!$A11)</f>
        <v>0</v>
      </c>
      <c r="I11">
        <f>SUMIFS('Monster (2)'!I$9:I$54,'Monster (2)'!$B$9:$B$54,Units!$A11)</f>
        <v>0</v>
      </c>
      <c r="J11">
        <f>SUMIFS('Monster (2)'!J$9:J$54,'Monster (2)'!$B$9:$B$54,Units!$A11)</f>
        <v>0</v>
      </c>
      <c r="K11">
        <f>SUMIFS('Monster (2)'!K$9:K$54,'Monster (2)'!$B$9:$B$54,Units!$A11)</f>
        <v>0</v>
      </c>
      <c r="L11">
        <f>SUMIFS('Monster (2)'!L$9:L$54,'Monster (2)'!$B$9:$B$54,Units!$A11)</f>
        <v>0</v>
      </c>
      <c r="M11">
        <f>SUMIFS('Monster (2)'!M$9:M$54,'Monster (2)'!$B$9:$B$54,Units!$A11)</f>
        <v>0</v>
      </c>
      <c r="N11">
        <f>SUMIFS('Monster (2)'!N$9:N$54,'Monster (2)'!$B$9:$B$54,Units!$A11)</f>
        <v>0</v>
      </c>
      <c r="O11">
        <f>SUMIFS('Monster (2)'!O$9:O$54,'Monster (2)'!$B$9:$B$54,Units!$A11)</f>
        <v>0</v>
      </c>
      <c r="P11">
        <f>SUMIFS('Monster (2)'!P$9:P$54,'Monster (2)'!$B$9:$B$54,Units!$A11)</f>
        <v>0</v>
      </c>
      <c r="Q11">
        <f>SUMIFS('Monster (2)'!Q$9:Q$54,'Monster (2)'!$B$9:$B$54,Units!$A11)</f>
        <v>0</v>
      </c>
      <c r="R11">
        <f>SUMIFS('Monster (2)'!R$9:R$54,'Monster (2)'!$B$9:$B$54,Units!$A11)</f>
        <v>0</v>
      </c>
      <c r="S11">
        <f>SUMIFS('Monster (2)'!S$9:S$54,'Monster (2)'!$B$9:$B$54,Units!$A11)</f>
        <v>0</v>
      </c>
      <c r="T11">
        <f>SUMIFS('Monster (2)'!T$9:T$54,'Monster (2)'!$B$9:$B$54,Units!$A11)</f>
        <v>0</v>
      </c>
      <c r="U11">
        <f>SUMIFS('Monster (2)'!U$9:U$54,'Monster (2)'!$B$9:$B$54,Units!$A11)</f>
        <v>0</v>
      </c>
      <c r="V11">
        <f>SUMIFS('Monster (2)'!V$9:V$54,'Monster (2)'!$B$9:$B$54,Units!$A11)</f>
        <v>0</v>
      </c>
      <c r="W11">
        <f>SUMIFS('Monster (2)'!W$9:W$54,'Monster (2)'!$B$9:$B$54,Units!$A11)</f>
        <v>0</v>
      </c>
      <c r="X11">
        <f>SUMIFS('Monster (2)'!X$9:X$54,'Monster (2)'!$B$9:$B$54,Units!$A11)</f>
        <v>0</v>
      </c>
      <c r="Y11">
        <f>SUMIFS('Monster (2)'!Y$9:Y$54,'Monster (2)'!$B$9:$B$54,Units!$A11)</f>
        <v>0</v>
      </c>
      <c r="Z11">
        <f>SUMIFS('Monster (2)'!Z$9:Z$54,'Monster (2)'!$B$9:$B$54,Units!$A11)</f>
        <v>0</v>
      </c>
      <c r="AA11">
        <f>SUMIFS('Monster (2)'!AA$9:AA$54,'Monster (2)'!$B$9:$B$54,Units!$A11)</f>
        <v>0</v>
      </c>
      <c r="AB11">
        <f>SUMIFS('Monster (2)'!AB$9:AB$54,'Monster (2)'!$B$9:$B$54,Units!$A11)</f>
        <v>0</v>
      </c>
      <c r="AC11">
        <f>SUMIFS('Monster (2)'!AC$9:AC$54,'Monster (2)'!$B$9:$B$54,Units!$A11)</f>
        <v>0</v>
      </c>
      <c r="AD11">
        <f>SUMIFS('Monster (2)'!AD$9:AD$54,'Monster (2)'!$B$9:$B$54,Units!$A11)</f>
        <v>0</v>
      </c>
      <c r="AE11">
        <f>SUMIFS('Monster (2)'!AE$9:AE$54,'Monster (2)'!$B$9:$B$54,Units!$A11)</f>
        <v>0</v>
      </c>
      <c r="AF11">
        <f>SUMIFS('Monster (2)'!AF$9:AF$54,'Monster (2)'!$B$9:$B$54,Units!$A11)</f>
        <v>0</v>
      </c>
      <c r="AG11">
        <f>SUMIFS('Monster (2)'!AG$9:AG$54,'Monster (2)'!$B$9:$B$54,Units!$A11)</f>
        <v>0</v>
      </c>
      <c r="AH11">
        <f>SUMIFS('Monster (2)'!AH$9:AH$54,'Monster (2)'!$B$9:$B$54,Units!$A11)</f>
        <v>0</v>
      </c>
      <c r="AI11">
        <f>SUMIFS('Monster (2)'!AI$9:AI$54,'Monster (2)'!$B$9:$B$54,Units!$A11)</f>
        <v>0</v>
      </c>
      <c r="AJ11">
        <f>SUMIFS('Monster (2)'!AJ$9:AJ$54,'Monster (2)'!$B$9:$B$54,Units!$A11)</f>
        <v>0</v>
      </c>
      <c r="AK11">
        <f>SUMIFS('Monster (2)'!AK$9:AK$54,'Monster (2)'!$B$9:$B$54,Units!$A11)</f>
        <v>0</v>
      </c>
      <c r="AL11">
        <f>SUMIFS('Monster (2)'!AL$9:AL$54,'Monster (2)'!$B$9:$B$54,Units!$A11)</f>
        <v>0</v>
      </c>
      <c r="AM11">
        <f>SUMIFS('Monster (2)'!AM$9:AM$54,'Monster (2)'!$B$9:$B$54,Units!$A11)</f>
        <v>0</v>
      </c>
      <c r="AN11">
        <f>SUMIFS('Monster (2)'!AN$9:AN$54,'Monster (2)'!$B$9:$B$54,Units!$A11)</f>
        <v>0</v>
      </c>
      <c r="AO11">
        <f>SUMIFS('Monster (2)'!AO$9:AO$54,'Monster (2)'!$B$9:$B$54,Units!$A11)</f>
        <v>0</v>
      </c>
      <c r="AP11">
        <f>SUMIFS('Monster (2)'!AP$9:AP$54,'Monster (2)'!$B$9:$B$54,Units!$A11)</f>
        <v>0</v>
      </c>
      <c r="AQ11">
        <f>SUMIFS('Monster (2)'!AQ$9:AQ$54,'Monster (2)'!$B$9:$B$54,Units!$A11)</f>
        <v>0</v>
      </c>
      <c r="AR11">
        <f>SUMIFS('Monster (2)'!AR$9:AR$54,'Monster (2)'!$B$9:$B$54,Units!$A11)</f>
        <v>0</v>
      </c>
      <c r="AS11">
        <f>SUMIFS('Monster (2)'!AS$9:AS$54,'Monster (2)'!$B$9:$B$54,Units!$A11)</f>
        <v>0</v>
      </c>
      <c r="AT11" s="3">
        <v>4350</v>
      </c>
      <c r="AU11" s="3">
        <v>5840</v>
      </c>
      <c r="AV11" s="3">
        <v>2340</v>
      </c>
      <c r="AW11" s="3">
        <v>6950</v>
      </c>
      <c r="AX11" s="3">
        <v>6190</v>
      </c>
      <c r="AY11" s="3">
        <v>6080</v>
      </c>
    </row>
    <row r="12" spans="1:51" x14ac:dyDescent="0.5">
      <c r="A12" s="82" t="e">
        <f>#REF!</f>
        <v>#REF!</v>
      </c>
      <c r="B12" s="82" t="e">
        <f>#REF!</f>
        <v>#REF!</v>
      </c>
      <c r="C12" s="82" t="e">
        <f>#REF!</f>
        <v>#REF!</v>
      </c>
      <c r="D12">
        <f>SUMIFS('Monster (2)'!D$9:D$54,'Monster (2)'!$B$9:$B$54,Units!$A12)</f>
        <v>0</v>
      </c>
      <c r="E12">
        <f>SUMIFS('Monster (2)'!E$9:E$54,'Monster (2)'!$B$9:$B$54,Units!$A12)</f>
        <v>0</v>
      </c>
      <c r="F12">
        <f>SUMIFS('Monster (2)'!F$9:F$54,'Monster (2)'!$B$9:$B$54,Units!$A12)</f>
        <v>0</v>
      </c>
      <c r="G12">
        <f>SUMIFS('Monster (2)'!G$9:G$54,'Monster (2)'!$B$9:$B$54,Units!$A12)</f>
        <v>0</v>
      </c>
      <c r="H12">
        <f>SUMIFS('Monster (2)'!H$9:H$54,'Monster (2)'!$B$9:$B$54,Units!$A12)</f>
        <v>0</v>
      </c>
      <c r="I12">
        <f>SUMIFS('Monster (2)'!I$9:I$54,'Monster (2)'!$B$9:$B$54,Units!$A12)</f>
        <v>0</v>
      </c>
      <c r="J12">
        <f>SUMIFS('Monster (2)'!J$9:J$54,'Monster (2)'!$B$9:$B$54,Units!$A12)</f>
        <v>0</v>
      </c>
      <c r="K12">
        <f>SUMIFS('Monster (2)'!K$9:K$54,'Monster (2)'!$B$9:$B$54,Units!$A12)</f>
        <v>0</v>
      </c>
      <c r="L12">
        <f>SUMIFS('Monster (2)'!L$9:L$54,'Monster (2)'!$B$9:$B$54,Units!$A12)</f>
        <v>0</v>
      </c>
      <c r="M12">
        <f>SUMIFS('Monster (2)'!M$9:M$54,'Monster (2)'!$B$9:$B$54,Units!$A12)</f>
        <v>0</v>
      </c>
      <c r="N12">
        <f>SUMIFS('Monster (2)'!N$9:N$54,'Monster (2)'!$B$9:$B$54,Units!$A12)</f>
        <v>0</v>
      </c>
      <c r="O12">
        <f>SUMIFS('Monster (2)'!O$9:O$54,'Monster (2)'!$B$9:$B$54,Units!$A12)</f>
        <v>0</v>
      </c>
      <c r="P12">
        <f>SUMIFS('Monster (2)'!P$9:P$54,'Monster (2)'!$B$9:$B$54,Units!$A12)</f>
        <v>0</v>
      </c>
      <c r="Q12">
        <f>SUMIFS('Monster (2)'!Q$9:Q$54,'Monster (2)'!$B$9:$B$54,Units!$A12)</f>
        <v>0</v>
      </c>
      <c r="R12">
        <f>SUMIFS('Monster (2)'!R$9:R$54,'Monster (2)'!$B$9:$B$54,Units!$A12)</f>
        <v>0</v>
      </c>
      <c r="S12">
        <f>SUMIFS('Monster (2)'!S$9:S$54,'Monster (2)'!$B$9:$B$54,Units!$A12)</f>
        <v>0</v>
      </c>
      <c r="T12">
        <f>SUMIFS('Monster (2)'!T$9:T$54,'Monster (2)'!$B$9:$B$54,Units!$A12)</f>
        <v>0</v>
      </c>
      <c r="U12">
        <f>SUMIFS('Monster (2)'!U$9:U$54,'Monster (2)'!$B$9:$B$54,Units!$A12)</f>
        <v>0</v>
      </c>
      <c r="V12">
        <f>SUMIFS('Monster (2)'!V$9:V$54,'Monster (2)'!$B$9:$B$54,Units!$A12)</f>
        <v>0</v>
      </c>
      <c r="W12">
        <f>SUMIFS('Monster (2)'!W$9:W$54,'Monster (2)'!$B$9:$B$54,Units!$A12)</f>
        <v>0</v>
      </c>
      <c r="X12">
        <f>SUMIFS('Monster (2)'!X$9:X$54,'Monster (2)'!$B$9:$B$54,Units!$A12)</f>
        <v>0</v>
      </c>
      <c r="Y12">
        <f>SUMIFS('Monster (2)'!Y$9:Y$54,'Monster (2)'!$B$9:$B$54,Units!$A12)</f>
        <v>0</v>
      </c>
      <c r="Z12">
        <f>SUMIFS('Monster (2)'!Z$9:Z$54,'Monster (2)'!$B$9:$B$54,Units!$A12)</f>
        <v>0</v>
      </c>
      <c r="AA12">
        <f>SUMIFS('Monster (2)'!AA$9:AA$54,'Monster (2)'!$B$9:$B$54,Units!$A12)</f>
        <v>0</v>
      </c>
      <c r="AB12">
        <f>SUMIFS('Monster (2)'!AB$9:AB$54,'Monster (2)'!$B$9:$B$54,Units!$A12)</f>
        <v>0</v>
      </c>
      <c r="AC12">
        <f>SUMIFS('Monster (2)'!AC$9:AC$54,'Monster (2)'!$B$9:$B$54,Units!$A12)</f>
        <v>0</v>
      </c>
      <c r="AD12">
        <f>SUMIFS('Monster (2)'!AD$9:AD$54,'Monster (2)'!$B$9:$B$54,Units!$A12)</f>
        <v>0</v>
      </c>
      <c r="AE12">
        <f>SUMIFS('Monster (2)'!AE$9:AE$54,'Monster (2)'!$B$9:$B$54,Units!$A12)</f>
        <v>0</v>
      </c>
      <c r="AF12">
        <f>SUMIFS('Monster (2)'!AF$9:AF$54,'Monster (2)'!$B$9:$B$54,Units!$A12)</f>
        <v>0</v>
      </c>
      <c r="AG12">
        <f>SUMIFS('Monster (2)'!AG$9:AG$54,'Monster (2)'!$B$9:$B$54,Units!$A12)</f>
        <v>0</v>
      </c>
      <c r="AH12">
        <f>SUMIFS('Monster (2)'!AH$9:AH$54,'Monster (2)'!$B$9:$B$54,Units!$A12)</f>
        <v>0</v>
      </c>
      <c r="AI12">
        <f>SUMIFS('Monster (2)'!AI$9:AI$54,'Monster (2)'!$B$9:$B$54,Units!$A12)</f>
        <v>0</v>
      </c>
      <c r="AJ12">
        <f>SUMIFS('Monster (2)'!AJ$9:AJ$54,'Monster (2)'!$B$9:$B$54,Units!$A12)</f>
        <v>0</v>
      </c>
      <c r="AK12">
        <f>SUMIFS('Monster (2)'!AK$9:AK$54,'Monster (2)'!$B$9:$B$54,Units!$A12)</f>
        <v>0</v>
      </c>
      <c r="AL12">
        <f>SUMIFS('Monster (2)'!AL$9:AL$54,'Monster (2)'!$B$9:$B$54,Units!$A12)</f>
        <v>0</v>
      </c>
      <c r="AM12">
        <f>SUMIFS('Monster (2)'!AM$9:AM$54,'Monster (2)'!$B$9:$B$54,Units!$A12)</f>
        <v>0</v>
      </c>
      <c r="AN12">
        <f>SUMIFS('Monster (2)'!AN$9:AN$54,'Monster (2)'!$B$9:$B$54,Units!$A12)</f>
        <v>0</v>
      </c>
      <c r="AO12">
        <f>SUMIFS('Monster (2)'!AO$9:AO$54,'Monster (2)'!$B$9:$B$54,Units!$A12)</f>
        <v>0</v>
      </c>
      <c r="AP12">
        <f>SUMIFS('Monster (2)'!AP$9:AP$54,'Monster (2)'!$B$9:$B$54,Units!$A12)</f>
        <v>0</v>
      </c>
      <c r="AQ12">
        <f>SUMIFS('Monster (2)'!AQ$9:AQ$54,'Monster (2)'!$B$9:$B$54,Units!$A12)</f>
        <v>0</v>
      </c>
      <c r="AR12">
        <f>SUMIFS('Monster (2)'!AR$9:AR$54,'Monster (2)'!$B$9:$B$54,Units!$A12)</f>
        <v>0</v>
      </c>
      <c r="AS12">
        <f>SUMIFS('Monster (2)'!AS$9:AS$54,'Monster (2)'!$B$9:$B$54,Units!$A12)</f>
        <v>0</v>
      </c>
      <c r="AT12" s="3">
        <v>4100</v>
      </c>
      <c r="AU12" s="3">
        <v>5250</v>
      </c>
      <c r="AV12" s="3">
        <v>5440</v>
      </c>
      <c r="AW12" s="3">
        <v>4730</v>
      </c>
      <c r="AX12" s="3">
        <v>5460</v>
      </c>
      <c r="AY12" s="3">
        <v>5020</v>
      </c>
    </row>
    <row r="13" spans="1:51" x14ac:dyDescent="0.5">
      <c r="A13" s="82" t="e">
        <f>#REF!</f>
        <v>#REF!</v>
      </c>
      <c r="B13" s="82" t="e">
        <f>#REF!</f>
        <v>#REF!</v>
      </c>
      <c r="C13" s="82" t="e">
        <f>#REF!</f>
        <v>#REF!</v>
      </c>
      <c r="D13">
        <f>SUMIFS('Monster (2)'!D$9:D$54,'Monster (2)'!$B$9:$B$54,Units!$A13)</f>
        <v>0</v>
      </c>
      <c r="E13">
        <f>SUMIFS('Monster (2)'!E$9:E$54,'Monster (2)'!$B$9:$B$54,Units!$A13)</f>
        <v>0</v>
      </c>
      <c r="F13">
        <f>SUMIFS('Monster (2)'!F$9:F$54,'Monster (2)'!$B$9:$B$54,Units!$A13)</f>
        <v>0</v>
      </c>
      <c r="G13">
        <f>SUMIFS('Monster (2)'!G$9:G$54,'Monster (2)'!$B$9:$B$54,Units!$A13)</f>
        <v>0</v>
      </c>
      <c r="H13">
        <f>SUMIFS('Monster (2)'!H$9:H$54,'Monster (2)'!$B$9:$B$54,Units!$A13)</f>
        <v>0</v>
      </c>
      <c r="I13">
        <f>SUMIFS('Monster (2)'!I$9:I$54,'Monster (2)'!$B$9:$B$54,Units!$A13)</f>
        <v>0</v>
      </c>
      <c r="J13">
        <f>SUMIFS('Monster (2)'!J$9:J$54,'Monster (2)'!$B$9:$B$54,Units!$A13)</f>
        <v>0</v>
      </c>
      <c r="K13">
        <f>SUMIFS('Monster (2)'!K$9:K$54,'Monster (2)'!$B$9:$B$54,Units!$A13)</f>
        <v>0</v>
      </c>
      <c r="L13">
        <f>SUMIFS('Monster (2)'!L$9:L$54,'Monster (2)'!$B$9:$B$54,Units!$A13)</f>
        <v>0</v>
      </c>
      <c r="M13">
        <f>SUMIFS('Monster (2)'!M$9:M$54,'Monster (2)'!$B$9:$B$54,Units!$A13)</f>
        <v>0</v>
      </c>
      <c r="N13">
        <f>SUMIFS('Monster (2)'!N$9:N$54,'Monster (2)'!$B$9:$B$54,Units!$A13)</f>
        <v>0</v>
      </c>
      <c r="O13">
        <f>SUMIFS('Monster (2)'!O$9:O$54,'Monster (2)'!$B$9:$B$54,Units!$A13)</f>
        <v>0</v>
      </c>
      <c r="P13">
        <f>SUMIFS('Monster (2)'!P$9:P$54,'Monster (2)'!$B$9:$B$54,Units!$A13)</f>
        <v>0</v>
      </c>
      <c r="Q13">
        <f>SUMIFS('Monster (2)'!Q$9:Q$54,'Monster (2)'!$B$9:$B$54,Units!$A13)</f>
        <v>0</v>
      </c>
      <c r="R13">
        <f>SUMIFS('Monster (2)'!R$9:R$54,'Monster (2)'!$B$9:$B$54,Units!$A13)</f>
        <v>0</v>
      </c>
      <c r="S13">
        <f>SUMIFS('Monster (2)'!S$9:S$54,'Monster (2)'!$B$9:$B$54,Units!$A13)</f>
        <v>0</v>
      </c>
      <c r="T13">
        <f>SUMIFS('Monster (2)'!T$9:T$54,'Monster (2)'!$B$9:$B$54,Units!$A13)</f>
        <v>0</v>
      </c>
      <c r="U13">
        <f>SUMIFS('Monster (2)'!U$9:U$54,'Monster (2)'!$B$9:$B$54,Units!$A13)</f>
        <v>0</v>
      </c>
      <c r="V13">
        <f>SUMIFS('Monster (2)'!V$9:V$54,'Monster (2)'!$B$9:$B$54,Units!$A13)</f>
        <v>0</v>
      </c>
      <c r="W13">
        <f>SUMIFS('Monster (2)'!W$9:W$54,'Monster (2)'!$B$9:$B$54,Units!$A13)</f>
        <v>0</v>
      </c>
      <c r="X13">
        <f>SUMIFS('Monster (2)'!X$9:X$54,'Monster (2)'!$B$9:$B$54,Units!$A13)</f>
        <v>0</v>
      </c>
      <c r="Y13">
        <f>SUMIFS('Monster (2)'!Y$9:Y$54,'Monster (2)'!$B$9:$B$54,Units!$A13)</f>
        <v>0</v>
      </c>
      <c r="Z13">
        <f>SUMIFS('Monster (2)'!Z$9:Z$54,'Monster (2)'!$B$9:$B$54,Units!$A13)</f>
        <v>0</v>
      </c>
      <c r="AA13">
        <f>SUMIFS('Monster (2)'!AA$9:AA$54,'Monster (2)'!$B$9:$B$54,Units!$A13)</f>
        <v>0</v>
      </c>
      <c r="AB13">
        <f>SUMIFS('Monster (2)'!AB$9:AB$54,'Monster (2)'!$B$9:$B$54,Units!$A13)</f>
        <v>0</v>
      </c>
      <c r="AC13">
        <f>SUMIFS('Monster (2)'!AC$9:AC$54,'Monster (2)'!$B$9:$B$54,Units!$A13)</f>
        <v>0</v>
      </c>
      <c r="AD13">
        <f>SUMIFS('Monster (2)'!AD$9:AD$54,'Monster (2)'!$B$9:$B$54,Units!$A13)</f>
        <v>0</v>
      </c>
      <c r="AE13">
        <f>SUMIFS('Monster (2)'!AE$9:AE$54,'Monster (2)'!$B$9:$B$54,Units!$A13)</f>
        <v>0</v>
      </c>
      <c r="AF13">
        <f>SUMIFS('Monster (2)'!AF$9:AF$54,'Monster (2)'!$B$9:$B$54,Units!$A13)</f>
        <v>0</v>
      </c>
      <c r="AG13">
        <f>SUMIFS('Monster (2)'!AG$9:AG$54,'Monster (2)'!$B$9:$B$54,Units!$A13)</f>
        <v>0</v>
      </c>
      <c r="AH13">
        <f>SUMIFS('Monster (2)'!AH$9:AH$54,'Monster (2)'!$B$9:$B$54,Units!$A13)</f>
        <v>0</v>
      </c>
      <c r="AI13">
        <f>SUMIFS('Monster (2)'!AI$9:AI$54,'Monster (2)'!$B$9:$B$54,Units!$A13)</f>
        <v>0</v>
      </c>
      <c r="AJ13">
        <f>SUMIFS('Monster (2)'!AJ$9:AJ$54,'Monster (2)'!$B$9:$B$54,Units!$A13)</f>
        <v>0</v>
      </c>
      <c r="AK13">
        <f>SUMIFS('Monster (2)'!AK$9:AK$54,'Monster (2)'!$B$9:$B$54,Units!$A13)</f>
        <v>0</v>
      </c>
      <c r="AL13">
        <f>SUMIFS('Monster (2)'!AL$9:AL$54,'Monster (2)'!$B$9:$B$54,Units!$A13)</f>
        <v>0</v>
      </c>
      <c r="AM13">
        <f>SUMIFS('Monster (2)'!AM$9:AM$54,'Monster (2)'!$B$9:$B$54,Units!$A13)</f>
        <v>0</v>
      </c>
      <c r="AN13">
        <f>SUMIFS('Monster (2)'!AN$9:AN$54,'Monster (2)'!$B$9:$B$54,Units!$A13)</f>
        <v>0</v>
      </c>
      <c r="AO13">
        <f>SUMIFS('Monster (2)'!AO$9:AO$54,'Monster (2)'!$B$9:$B$54,Units!$A13)</f>
        <v>0</v>
      </c>
      <c r="AP13">
        <f>SUMIFS('Monster (2)'!AP$9:AP$54,'Monster (2)'!$B$9:$B$54,Units!$A13)</f>
        <v>0</v>
      </c>
      <c r="AQ13">
        <f>SUMIFS('Monster (2)'!AQ$9:AQ$54,'Monster (2)'!$B$9:$B$54,Units!$A13)</f>
        <v>0</v>
      </c>
      <c r="AR13">
        <f>SUMIFS('Monster (2)'!AR$9:AR$54,'Monster (2)'!$B$9:$B$54,Units!$A13)</f>
        <v>0</v>
      </c>
      <c r="AS13">
        <f>SUMIFS('Monster (2)'!AS$9:AS$54,'Monster (2)'!$B$9:$B$54,Units!$A13)</f>
        <v>0</v>
      </c>
      <c r="AT13" s="3">
        <v>600</v>
      </c>
      <c r="AU13" s="3">
        <v>500</v>
      </c>
      <c r="AV13" s="3">
        <v>300</v>
      </c>
      <c r="AW13" s="3">
        <v>600</v>
      </c>
      <c r="AX13" s="3">
        <v>600</v>
      </c>
      <c r="AY13" s="3">
        <v>600</v>
      </c>
    </row>
    <row r="14" spans="1:51" x14ac:dyDescent="0.5">
      <c r="A14" s="82" t="e">
        <f>#REF!</f>
        <v>#REF!</v>
      </c>
      <c r="B14" s="82" t="e">
        <f>#REF!</f>
        <v>#REF!</v>
      </c>
      <c r="C14" s="82" t="e">
        <f>#REF!</f>
        <v>#REF!</v>
      </c>
      <c r="D14">
        <f>SUMIFS('Monster (2)'!D$9:D$54,'Monster (2)'!$B$9:$B$54,Units!$A14)</f>
        <v>0</v>
      </c>
      <c r="E14">
        <f>SUMIFS('Monster (2)'!E$9:E$54,'Monster (2)'!$B$9:$B$54,Units!$A14)</f>
        <v>0</v>
      </c>
      <c r="F14">
        <f>SUMIFS('Monster (2)'!F$9:F$54,'Monster (2)'!$B$9:$B$54,Units!$A14)</f>
        <v>0</v>
      </c>
      <c r="G14">
        <f>SUMIFS('Monster (2)'!G$9:G$54,'Monster (2)'!$B$9:$B$54,Units!$A14)</f>
        <v>0</v>
      </c>
      <c r="H14">
        <f>SUMIFS('Monster (2)'!H$9:H$54,'Monster (2)'!$B$9:$B$54,Units!$A14)</f>
        <v>0</v>
      </c>
      <c r="I14">
        <f>SUMIFS('Monster (2)'!I$9:I$54,'Monster (2)'!$B$9:$B$54,Units!$A14)</f>
        <v>0</v>
      </c>
      <c r="J14">
        <f>SUMIFS('Monster (2)'!J$9:J$54,'Monster (2)'!$B$9:$B$54,Units!$A14)</f>
        <v>0</v>
      </c>
      <c r="K14">
        <f>SUMIFS('Monster (2)'!K$9:K$54,'Monster (2)'!$B$9:$B$54,Units!$A14)</f>
        <v>0</v>
      </c>
      <c r="L14">
        <f>SUMIFS('Monster (2)'!L$9:L$54,'Monster (2)'!$B$9:$B$54,Units!$A14)</f>
        <v>0</v>
      </c>
      <c r="M14">
        <f>SUMIFS('Monster (2)'!M$9:M$54,'Monster (2)'!$B$9:$B$54,Units!$A14)</f>
        <v>0</v>
      </c>
      <c r="N14">
        <f>SUMIFS('Monster (2)'!N$9:N$54,'Monster (2)'!$B$9:$B$54,Units!$A14)</f>
        <v>0</v>
      </c>
      <c r="O14">
        <f>SUMIFS('Monster (2)'!O$9:O$54,'Monster (2)'!$B$9:$B$54,Units!$A14)</f>
        <v>0</v>
      </c>
      <c r="P14">
        <f>SUMIFS('Monster (2)'!P$9:P$54,'Monster (2)'!$B$9:$B$54,Units!$A14)</f>
        <v>0</v>
      </c>
      <c r="Q14">
        <f>SUMIFS('Monster (2)'!Q$9:Q$54,'Monster (2)'!$B$9:$B$54,Units!$A14)</f>
        <v>0</v>
      </c>
      <c r="R14">
        <f>SUMIFS('Monster (2)'!R$9:R$54,'Monster (2)'!$B$9:$B$54,Units!$A14)</f>
        <v>0</v>
      </c>
      <c r="S14">
        <f>SUMIFS('Monster (2)'!S$9:S$54,'Monster (2)'!$B$9:$B$54,Units!$A14)</f>
        <v>0</v>
      </c>
      <c r="T14">
        <f>SUMIFS('Monster (2)'!T$9:T$54,'Monster (2)'!$B$9:$B$54,Units!$A14)</f>
        <v>0</v>
      </c>
      <c r="U14">
        <f>SUMIFS('Monster (2)'!U$9:U$54,'Monster (2)'!$B$9:$B$54,Units!$A14)</f>
        <v>0</v>
      </c>
      <c r="V14">
        <f>SUMIFS('Monster (2)'!V$9:V$54,'Monster (2)'!$B$9:$B$54,Units!$A14)</f>
        <v>0</v>
      </c>
      <c r="W14">
        <f>SUMIFS('Monster (2)'!W$9:W$54,'Monster (2)'!$B$9:$B$54,Units!$A14)</f>
        <v>0</v>
      </c>
      <c r="X14">
        <f>SUMIFS('Monster (2)'!X$9:X$54,'Monster (2)'!$B$9:$B$54,Units!$A14)</f>
        <v>0</v>
      </c>
      <c r="Y14">
        <f>SUMIFS('Monster (2)'!Y$9:Y$54,'Monster (2)'!$B$9:$B$54,Units!$A14)</f>
        <v>0</v>
      </c>
      <c r="Z14">
        <f>SUMIFS('Monster (2)'!Z$9:Z$54,'Monster (2)'!$B$9:$B$54,Units!$A14)</f>
        <v>0</v>
      </c>
      <c r="AA14">
        <f>SUMIFS('Monster (2)'!AA$9:AA$54,'Monster (2)'!$B$9:$B$54,Units!$A14)</f>
        <v>0</v>
      </c>
      <c r="AB14">
        <f>SUMIFS('Monster (2)'!AB$9:AB$54,'Monster (2)'!$B$9:$B$54,Units!$A14)</f>
        <v>0</v>
      </c>
      <c r="AC14">
        <f>SUMIFS('Monster (2)'!AC$9:AC$54,'Monster (2)'!$B$9:$B$54,Units!$A14)</f>
        <v>0</v>
      </c>
      <c r="AD14">
        <f>SUMIFS('Monster (2)'!AD$9:AD$54,'Monster (2)'!$B$9:$B$54,Units!$A14)</f>
        <v>0</v>
      </c>
      <c r="AE14">
        <f>SUMIFS('Monster (2)'!AE$9:AE$54,'Monster (2)'!$B$9:$B$54,Units!$A14)</f>
        <v>0</v>
      </c>
      <c r="AF14">
        <f>SUMIFS('Monster (2)'!AF$9:AF$54,'Monster (2)'!$B$9:$B$54,Units!$A14)</f>
        <v>0</v>
      </c>
      <c r="AG14">
        <f>SUMIFS('Monster (2)'!AG$9:AG$54,'Monster (2)'!$B$9:$B$54,Units!$A14)</f>
        <v>0</v>
      </c>
      <c r="AH14">
        <f>SUMIFS('Monster (2)'!AH$9:AH$54,'Monster (2)'!$B$9:$B$54,Units!$A14)</f>
        <v>0</v>
      </c>
      <c r="AI14">
        <f>SUMIFS('Monster (2)'!AI$9:AI$54,'Monster (2)'!$B$9:$B$54,Units!$A14)</f>
        <v>0</v>
      </c>
      <c r="AJ14">
        <f>SUMIFS('Monster (2)'!AJ$9:AJ$54,'Monster (2)'!$B$9:$B$54,Units!$A14)</f>
        <v>0</v>
      </c>
      <c r="AK14">
        <f>SUMIFS('Monster (2)'!AK$9:AK$54,'Monster (2)'!$B$9:$B$54,Units!$A14)</f>
        <v>0</v>
      </c>
      <c r="AL14">
        <f>SUMIFS('Monster (2)'!AL$9:AL$54,'Monster (2)'!$B$9:$B$54,Units!$A14)</f>
        <v>0</v>
      </c>
      <c r="AM14">
        <f>SUMIFS('Monster (2)'!AM$9:AM$54,'Monster (2)'!$B$9:$B$54,Units!$A14)</f>
        <v>0</v>
      </c>
      <c r="AN14">
        <f>SUMIFS('Monster (2)'!AN$9:AN$54,'Monster (2)'!$B$9:$B$54,Units!$A14)</f>
        <v>0</v>
      </c>
      <c r="AO14">
        <f>SUMIFS('Monster (2)'!AO$9:AO$54,'Monster (2)'!$B$9:$B$54,Units!$A14)</f>
        <v>0</v>
      </c>
      <c r="AP14">
        <f>SUMIFS('Monster (2)'!AP$9:AP$54,'Monster (2)'!$B$9:$B$54,Units!$A14)</f>
        <v>0</v>
      </c>
      <c r="AQ14">
        <f>SUMIFS('Monster (2)'!AQ$9:AQ$54,'Monster (2)'!$B$9:$B$54,Units!$A14)</f>
        <v>0</v>
      </c>
      <c r="AR14">
        <f>SUMIFS('Monster (2)'!AR$9:AR$54,'Monster (2)'!$B$9:$B$54,Units!$A14)</f>
        <v>0</v>
      </c>
      <c r="AS14">
        <f>SUMIFS('Monster (2)'!AS$9:AS$54,'Monster (2)'!$B$9:$B$54,Units!$A14)</f>
        <v>0</v>
      </c>
      <c r="AT14" s="3">
        <v>1930</v>
      </c>
      <c r="AU14" s="3">
        <v>2300</v>
      </c>
      <c r="AV14" s="3">
        <v>1939.8</v>
      </c>
      <c r="AW14" s="3">
        <v>2770</v>
      </c>
      <c r="AX14" s="3">
        <v>2150</v>
      </c>
      <c r="AY14" s="3">
        <v>2150</v>
      </c>
    </row>
    <row r="15" spans="1:51" x14ac:dyDescent="0.5">
      <c r="A15" s="82" t="e">
        <f>#REF!</f>
        <v>#REF!</v>
      </c>
      <c r="B15" s="82" t="e">
        <f>#REF!</f>
        <v>#REF!</v>
      </c>
      <c r="C15" s="82" t="e">
        <f>#REF!</f>
        <v>#REF!</v>
      </c>
      <c r="D15">
        <f>SUMIFS('Monster (2)'!D$9:D$54,'Monster (2)'!$B$9:$B$54,Units!$A15)</f>
        <v>0</v>
      </c>
      <c r="E15">
        <f>SUMIFS('Monster (2)'!E$9:E$54,'Monster (2)'!$B$9:$B$54,Units!$A15)</f>
        <v>0</v>
      </c>
      <c r="F15">
        <f>SUMIFS('Monster (2)'!F$9:F$54,'Monster (2)'!$B$9:$B$54,Units!$A15)</f>
        <v>0</v>
      </c>
      <c r="G15">
        <f>SUMIFS('Monster (2)'!G$9:G$54,'Monster (2)'!$B$9:$B$54,Units!$A15)</f>
        <v>0</v>
      </c>
      <c r="H15">
        <f>SUMIFS('Monster (2)'!H$9:H$54,'Monster (2)'!$B$9:$B$54,Units!$A15)</f>
        <v>0</v>
      </c>
      <c r="I15">
        <f>SUMIFS('Monster (2)'!I$9:I$54,'Monster (2)'!$B$9:$B$54,Units!$A15)</f>
        <v>0</v>
      </c>
      <c r="J15">
        <f>SUMIFS('Monster (2)'!J$9:J$54,'Monster (2)'!$B$9:$B$54,Units!$A15)</f>
        <v>0</v>
      </c>
      <c r="K15">
        <f>SUMIFS('Monster (2)'!K$9:K$54,'Monster (2)'!$B$9:$B$54,Units!$A15)</f>
        <v>0</v>
      </c>
      <c r="L15">
        <f>SUMIFS('Monster (2)'!L$9:L$54,'Monster (2)'!$B$9:$B$54,Units!$A15)</f>
        <v>0</v>
      </c>
      <c r="M15">
        <f>SUMIFS('Monster (2)'!M$9:M$54,'Monster (2)'!$B$9:$B$54,Units!$A15)</f>
        <v>0</v>
      </c>
      <c r="N15">
        <f>SUMIFS('Monster (2)'!N$9:N$54,'Monster (2)'!$B$9:$B$54,Units!$A15)</f>
        <v>0</v>
      </c>
      <c r="O15">
        <f>SUMIFS('Monster (2)'!O$9:O$54,'Monster (2)'!$B$9:$B$54,Units!$A15)</f>
        <v>0</v>
      </c>
      <c r="P15">
        <f>SUMIFS('Monster (2)'!P$9:P$54,'Monster (2)'!$B$9:$B$54,Units!$A15)</f>
        <v>0</v>
      </c>
      <c r="Q15">
        <f>SUMIFS('Monster (2)'!Q$9:Q$54,'Monster (2)'!$B$9:$B$54,Units!$A15)</f>
        <v>0</v>
      </c>
      <c r="R15">
        <f>SUMIFS('Monster (2)'!R$9:R$54,'Monster (2)'!$B$9:$B$54,Units!$A15)</f>
        <v>0</v>
      </c>
      <c r="S15">
        <f>SUMIFS('Monster (2)'!S$9:S$54,'Monster (2)'!$B$9:$B$54,Units!$A15)</f>
        <v>0</v>
      </c>
      <c r="T15">
        <f>SUMIFS('Monster (2)'!T$9:T$54,'Monster (2)'!$B$9:$B$54,Units!$A15)</f>
        <v>0</v>
      </c>
      <c r="U15">
        <f>SUMIFS('Monster (2)'!U$9:U$54,'Monster (2)'!$B$9:$B$54,Units!$A15)</f>
        <v>0</v>
      </c>
      <c r="V15">
        <f>SUMIFS('Monster (2)'!V$9:V$54,'Monster (2)'!$B$9:$B$54,Units!$A15)</f>
        <v>0</v>
      </c>
      <c r="W15">
        <f>SUMIFS('Monster (2)'!W$9:W$54,'Monster (2)'!$B$9:$B$54,Units!$A15)</f>
        <v>0</v>
      </c>
      <c r="X15">
        <f>SUMIFS('Monster (2)'!X$9:X$54,'Monster (2)'!$B$9:$B$54,Units!$A15)</f>
        <v>0</v>
      </c>
      <c r="Y15">
        <f>SUMIFS('Monster (2)'!Y$9:Y$54,'Monster (2)'!$B$9:$B$54,Units!$A15)</f>
        <v>0</v>
      </c>
      <c r="Z15">
        <f>SUMIFS('Monster (2)'!Z$9:Z$54,'Monster (2)'!$B$9:$B$54,Units!$A15)</f>
        <v>0</v>
      </c>
      <c r="AA15">
        <f>SUMIFS('Monster (2)'!AA$9:AA$54,'Monster (2)'!$B$9:$B$54,Units!$A15)</f>
        <v>0</v>
      </c>
      <c r="AB15">
        <f>SUMIFS('Monster (2)'!AB$9:AB$54,'Monster (2)'!$B$9:$B$54,Units!$A15)</f>
        <v>0</v>
      </c>
      <c r="AC15">
        <f>SUMIFS('Monster (2)'!AC$9:AC$54,'Monster (2)'!$B$9:$B$54,Units!$A15)</f>
        <v>0</v>
      </c>
      <c r="AD15">
        <f>SUMIFS('Monster (2)'!AD$9:AD$54,'Monster (2)'!$B$9:$B$54,Units!$A15)</f>
        <v>0</v>
      </c>
      <c r="AE15">
        <f>SUMIFS('Monster (2)'!AE$9:AE$54,'Monster (2)'!$B$9:$B$54,Units!$A15)</f>
        <v>0</v>
      </c>
      <c r="AF15">
        <f>SUMIFS('Monster (2)'!AF$9:AF$54,'Monster (2)'!$B$9:$B$54,Units!$A15)</f>
        <v>0</v>
      </c>
      <c r="AG15">
        <f>SUMIFS('Monster (2)'!AG$9:AG$54,'Monster (2)'!$B$9:$B$54,Units!$A15)</f>
        <v>0</v>
      </c>
      <c r="AH15">
        <f>SUMIFS('Monster (2)'!AH$9:AH$54,'Monster (2)'!$B$9:$B$54,Units!$A15)</f>
        <v>0</v>
      </c>
      <c r="AI15">
        <f>SUMIFS('Monster (2)'!AI$9:AI$54,'Monster (2)'!$B$9:$B$54,Units!$A15)</f>
        <v>0</v>
      </c>
      <c r="AJ15">
        <f>SUMIFS('Monster (2)'!AJ$9:AJ$54,'Monster (2)'!$B$9:$B$54,Units!$A15)</f>
        <v>0</v>
      </c>
      <c r="AK15">
        <f>SUMIFS('Monster (2)'!AK$9:AK$54,'Monster (2)'!$B$9:$B$54,Units!$A15)</f>
        <v>0</v>
      </c>
      <c r="AL15">
        <f>SUMIFS('Monster (2)'!AL$9:AL$54,'Monster (2)'!$B$9:$B$54,Units!$A15)</f>
        <v>0</v>
      </c>
      <c r="AM15">
        <f>SUMIFS('Monster (2)'!AM$9:AM$54,'Monster (2)'!$B$9:$B$54,Units!$A15)</f>
        <v>0</v>
      </c>
      <c r="AN15">
        <f>SUMIFS('Monster (2)'!AN$9:AN$54,'Monster (2)'!$B$9:$B$54,Units!$A15)</f>
        <v>0</v>
      </c>
      <c r="AO15">
        <f>SUMIFS('Monster (2)'!AO$9:AO$54,'Monster (2)'!$B$9:$B$54,Units!$A15)</f>
        <v>0</v>
      </c>
      <c r="AP15">
        <f>SUMIFS('Monster (2)'!AP$9:AP$54,'Monster (2)'!$B$9:$B$54,Units!$A15)</f>
        <v>0</v>
      </c>
      <c r="AQ15">
        <f>SUMIFS('Monster (2)'!AQ$9:AQ$54,'Monster (2)'!$B$9:$B$54,Units!$A15)</f>
        <v>0</v>
      </c>
      <c r="AR15">
        <f>SUMIFS('Monster (2)'!AR$9:AR$54,'Monster (2)'!$B$9:$B$54,Units!$A15)</f>
        <v>0</v>
      </c>
      <c r="AS15">
        <f>SUMIFS('Monster (2)'!AS$9:AS$54,'Monster (2)'!$B$9:$B$54,Units!$A15)</f>
        <v>0</v>
      </c>
      <c r="AT15" s="3">
        <v>3540</v>
      </c>
      <c r="AU15" s="3">
        <v>3840</v>
      </c>
      <c r="AV15" s="3">
        <v>3199.7999999999997</v>
      </c>
      <c r="AW15" s="3">
        <v>4410</v>
      </c>
      <c r="AX15" s="3">
        <v>3250</v>
      </c>
      <c r="AY15" s="3">
        <v>3810</v>
      </c>
    </row>
    <row r="16" spans="1:51" x14ac:dyDescent="0.5">
      <c r="A16" s="82" t="e">
        <f>#REF!</f>
        <v>#REF!</v>
      </c>
      <c r="B16" s="82" t="e">
        <f>#REF!</f>
        <v>#REF!</v>
      </c>
      <c r="C16" s="82" t="e">
        <f>#REF!</f>
        <v>#REF!</v>
      </c>
      <c r="D16">
        <f>SUMIFS('Monster (2)'!D$9:D$54,'Monster (2)'!$B$9:$B$54,Units!$A16)</f>
        <v>0</v>
      </c>
      <c r="E16">
        <f>SUMIFS('Monster (2)'!E$9:E$54,'Monster (2)'!$B$9:$B$54,Units!$A16)</f>
        <v>0</v>
      </c>
      <c r="F16">
        <f>SUMIFS('Monster (2)'!F$9:F$54,'Monster (2)'!$B$9:$B$54,Units!$A16)</f>
        <v>0</v>
      </c>
      <c r="G16">
        <f>SUMIFS('Monster (2)'!G$9:G$54,'Monster (2)'!$B$9:$B$54,Units!$A16)</f>
        <v>0</v>
      </c>
      <c r="H16">
        <f>SUMIFS('Monster (2)'!H$9:H$54,'Monster (2)'!$B$9:$B$54,Units!$A16)</f>
        <v>0</v>
      </c>
      <c r="I16">
        <f>SUMIFS('Monster (2)'!I$9:I$54,'Monster (2)'!$B$9:$B$54,Units!$A16)</f>
        <v>0</v>
      </c>
      <c r="J16">
        <f>SUMIFS('Monster (2)'!J$9:J$54,'Monster (2)'!$B$9:$B$54,Units!$A16)</f>
        <v>0</v>
      </c>
      <c r="K16">
        <f>SUMIFS('Monster (2)'!K$9:K$54,'Monster (2)'!$B$9:$B$54,Units!$A16)</f>
        <v>0</v>
      </c>
      <c r="L16">
        <f>SUMIFS('Monster (2)'!L$9:L$54,'Monster (2)'!$B$9:$B$54,Units!$A16)</f>
        <v>0</v>
      </c>
      <c r="M16">
        <f>SUMIFS('Monster (2)'!M$9:M$54,'Monster (2)'!$B$9:$B$54,Units!$A16)</f>
        <v>0</v>
      </c>
      <c r="N16">
        <f>SUMIFS('Monster (2)'!N$9:N$54,'Monster (2)'!$B$9:$B$54,Units!$A16)</f>
        <v>0</v>
      </c>
      <c r="O16">
        <f>SUMIFS('Monster (2)'!O$9:O$54,'Monster (2)'!$B$9:$B$54,Units!$A16)</f>
        <v>0</v>
      </c>
      <c r="P16">
        <f>SUMIFS('Monster (2)'!P$9:P$54,'Monster (2)'!$B$9:$B$54,Units!$A16)</f>
        <v>0</v>
      </c>
      <c r="Q16">
        <f>SUMIFS('Monster (2)'!Q$9:Q$54,'Monster (2)'!$B$9:$B$54,Units!$A16)</f>
        <v>0</v>
      </c>
      <c r="R16">
        <f>SUMIFS('Monster (2)'!R$9:R$54,'Monster (2)'!$B$9:$B$54,Units!$A16)</f>
        <v>0</v>
      </c>
      <c r="S16">
        <f>SUMIFS('Monster (2)'!S$9:S$54,'Monster (2)'!$B$9:$B$54,Units!$A16)</f>
        <v>0</v>
      </c>
      <c r="T16">
        <f>SUMIFS('Monster (2)'!T$9:T$54,'Monster (2)'!$B$9:$B$54,Units!$A16)</f>
        <v>0</v>
      </c>
      <c r="U16">
        <f>SUMIFS('Monster (2)'!U$9:U$54,'Monster (2)'!$B$9:$B$54,Units!$A16)</f>
        <v>0</v>
      </c>
      <c r="V16">
        <f>SUMIFS('Monster (2)'!V$9:V$54,'Monster (2)'!$B$9:$B$54,Units!$A16)</f>
        <v>0</v>
      </c>
      <c r="W16">
        <f>SUMIFS('Monster (2)'!W$9:W$54,'Monster (2)'!$B$9:$B$54,Units!$A16)</f>
        <v>0</v>
      </c>
      <c r="X16">
        <f>SUMIFS('Monster (2)'!X$9:X$54,'Monster (2)'!$B$9:$B$54,Units!$A16)</f>
        <v>0</v>
      </c>
      <c r="Y16">
        <f>SUMIFS('Monster (2)'!Y$9:Y$54,'Monster (2)'!$B$9:$B$54,Units!$A16)</f>
        <v>0</v>
      </c>
      <c r="Z16">
        <f>SUMIFS('Monster (2)'!Z$9:Z$54,'Monster (2)'!$B$9:$B$54,Units!$A16)</f>
        <v>0</v>
      </c>
      <c r="AA16">
        <f>SUMIFS('Monster (2)'!AA$9:AA$54,'Monster (2)'!$B$9:$B$54,Units!$A16)</f>
        <v>0</v>
      </c>
      <c r="AB16">
        <f>SUMIFS('Monster (2)'!AB$9:AB$54,'Monster (2)'!$B$9:$B$54,Units!$A16)</f>
        <v>0</v>
      </c>
      <c r="AC16">
        <f>SUMIFS('Monster (2)'!AC$9:AC$54,'Monster (2)'!$B$9:$B$54,Units!$A16)</f>
        <v>0</v>
      </c>
      <c r="AD16">
        <f>SUMIFS('Monster (2)'!AD$9:AD$54,'Monster (2)'!$B$9:$B$54,Units!$A16)</f>
        <v>0</v>
      </c>
      <c r="AE16">
        <f>SUMIFS('Monster (2)'!AE$9:AE$54,'Monster (2)'!$B$9:$B$54,Units!$A16)</f>
        <v>0</v>
      </c>
      <c r="AF16">
        <f>SUMIFS('Monster (2)'!AF$9:AF$54,'Monster (2)'!$B$9:$B$54,Units!$A16)</f>
        <v>0</v>
      </c>
      <c r="AG16">
        <f>SUMIFS('Monster (2)'!AG$9:AG$54,'Monster (2)'!$B$9:$B$54,Units!$A16)</f>
        <v>0</v>
      </c>
      <c r="AH16">
        <f>SUMIFS('Monster (2)'!AH$9:AH$54,'Monster (2)'!$B$9:$B$54,Units!$A16)</f>
        <v>0</v>
      </c>
      <c r="AI16">
        <f>SUMIFS('Monster (2)'!AI$9:AI$54,'Monster (2)'!$B$9:$B$54,Units!$A16)</f>
        <v>0</v>
      </c>
      <c r="AJ16">
        <f>SUMIFS('Monster (2)'!AJ$9:AJ$54,'Monster (2)'!$B$9:$B$54,Units!$A16)</f>
        <v>0</v>
      </c>
      <c r="AK16">
        <f>SUMIFS('Monster (2)'!AK$9:AK$54,'Monster (2)'!$B$9:$B$54,Units!$A16)</f>
        <v>0</v>
      </c>
      <c r="AL16">
        <f>SUMIFS('Monster (2)'!AL$9:AL$54,'Monster (2)'!$B$9:$B$54,Units!$A16)</f>
        <v>0</v>
      </c>
      <c r="AM16">
        <f>SUMIFS('Monster (2)'!AM$9:AM$54,'Monster (2)'!$B$9:$B$54,Units!$A16)</f>
        <v>0</v>
      </c>
      <c r="AN16">
        <f>SUMIFS('Monster (2)'!AN$9:AN$54,'Monster (2)'!$B$9:$B$54,Units!$A16)</f>
        <v>0</v>
      </c>
      <c r="AO16">
        <f>SUMIFS('Monster (2)'!AO$9:AO$54,'Monster (2)'!$B$9:$B$54,Units!$A16)</f>
        <v>0</v>
      </c>
      <c r="AP16">
        <f>SUMIFS('Monster (2)'!AP$9:AP$54,'Monster (2)'!$B$9:$B$54,Units!$A16)</f>
        <v>0</v>
      </c>
      <c r="AQ16">
        <f>SUMIFS('Monster (2)'!AQ$9:AQ$54,'Monster (2)'!$B$9:$B$54,Units!$A16)</f>
        <v>0</v>
      </c>
      <c r="AR16">
        <f>SUMIFS('Monster (2)'!AR$9:AR$54,'Monster (2)'!$B$9:$B$54,Units!$A16)</f>
        <v>0</v>
      </c>
      <c r="AS16">
        <f>SUMIFS('Monster (2)'!AS$9:AS$54,'Monster (2)'!$B$9:$B$54,Units!$A16)</f>
        <v>0</v>
      </c>
      <c r="AT16" s="3">
        <v>100</v>
      </c>
      <c r="AU16" s="3">
        <v>0</v>
      </c>
      <c r="AV16" s="3">
        <v>0</v>
      </c>
      <c r="AW16" s="3">
        <v>0</v>
      </c>
      <c r="AX16" s="3">
        <v>0</v>
      </c>
      <c r="AY16" s="3">
        <v>0</v>
      </c>
    </row>
    <row r="17" spans="1:51" x14ac:dyDescent="0.5">
      <c r="A17" s="82" t="e">
        <f>#REF!</f>
        <v>#REF!</v>
      </c>
      <c r="B17" s="82" t="e">
        <f>#REF!</f>
        <v>#REF!</v>
      </c>
      <c r="C17" s="82" t="e">
        <f>#REF!</f>
        <v>#REF!</v>
      </c>
      <c r="D17">
        <f>SUMIFS('Monster (2)'!D$9:D$54,'Monster (2)'!$B$9:$B$54,Units!$A17)</f>
        <v>0</v>
      </c>
      <c r="E17">
        <f>SUMIFS('Monster (2)'!E$9:E$54,'Monster (2)'!$B$9:$B$54,Units!$A17)</f>
        <v>0</v>
      </c>
      <c r="F17">
        <f>SUMIFS('Monster (2)'!F$9:F$54,'Monster (2)'!$B$9:$B$54,Units!$A17)</f>
        <v>0</v>
      </c>
      <c r="G17">
        <f>SUMIFS('Monster (2)'!G$9:G$54,'Monster (2)'!$B$9:$B$54,Units!$A17)</f>
        <v>0</v>
      </c>
      <c r="H17">
        <f>SUMIFS('Monster (2)'!H$9:H$54,'Monster (2)'!$B$9:$B$54,Units!$A17)</f>
        <v>0</v>
      </c>
      <c r="I17">
        <f>SUMIFS('Monster (2)'!I$9:I$54,'Monster (2)'!$B$9:$B$54,Units!$A17)</f>
        <v>0</v>
      </c>
      <c r="J17">
        <f>SUMIFS('Monster (2)'!J$9:J$54,'Monster (2)'!$B$9:$B$54,Units!$A17)</f>
        <v>0</v>
      </c>
      <c r="K17">
        <f>SUMIFS('Monster (2)'!K$9:K$54,'Monster (2)'!$B$9:$B$54,Units!$A17)</f>
        <v>0</v>
      </c>
      <c r="L17">
        <f>SUMIFS('Monster (2)'!L$9:L$54,'Monster (2)'!$B$9:$B$54,Units!$A17)</f>
        <v>0</v>
      </c>
      <c r="M17">
        <f>SUMIFS('Monster (2)'!M$9:M$54,'Monster (2)'!$B$9:$B$54,Units!$A17)</f>
        <v>0</v>
      </c>
      <c r="N17">
        <f>SUMIFS('Monster (2)'!N$9:N$54,'Monster (2)'!$B$9:$B$54,Units!$A17)</f>
        <v>0</v>
      </c>
      <c r="O17">
        <f>SUMIFS('Monster (2)'!O$9:O$54,'Monster (2)'!$B$9:$B$54,Units!$A17)</f>
        <v>0</v>
      </c>
      <c r="P17">
        <f>SUMIFS('Monster (2)'!P$9:P$54,'Monster (2)'!$B$9:$B$54,Units!$A17)</f>
        <v>0</v>
      </c>
      <c r="Q17">
        <f>SUMIFS('Monster (2)'!Q$9:Q$54,'Monster (2)'!$B$9:$B$54,Units!$A17)</f>
        <v>0</v>
      </c>
      <c r="R17">
        <f>SUMIFS('Monster (2)'!R$9:R$54,'Monster (2)'!$B$9:$B$54,Units!$A17)</f>
        <v>0</v>
      </c>
      <c r="S17">
        <f>SUMIFS('Monster (2)'!S$9:S$54,'Monster (2)'!$B$9:$B$54,Units!$A17)</f>
        <v>0</v>
      </c>
      <c r="T17">
        <f>SUMIFS('Monster (2)'!T$9:T$54,'Monster (2)'!$B$9:$B$54,Units!$A17)</f>
        <v>0</v>
      </c>
      <c r="U17">
        <f>SUMIFS('Monster (2)'!U$9:U$54,'Monster (2)'!$B$9:$B$54,Units!$A17)</f>
        <v>0</v>
      </c>
      <c r="V17">
        <f>SUMIFS('Monster (2)'!V$9:V$54,'Monster (2)'!$B$9:$B$54,Units!$A17)</f>
        <v>0</v>
      </c>
      <c r="W17">
        <f>SUMIFS('Monster (2)'!W$9:W$54,'Monster (2)'!$B$9:$B$54,Units!$A17)</f>
        <v>0</v>
      </c>
      <c r="X17">
        <f>SUMIFS('Monster (2)'!X$9:X$54,'Monster (2)'!$B$9:$B$54,Units!$A17)</f>
        <v>0</v>
      </c>
      <c r="Y17">
        <f>SUMIFS('Monster (2)'!Y$9:Y$54,'Monster (2)'!$B$9:$B$54,Units!$A17)</f>
        <v>0</v>
      </c>
      <c r="Z17">
        <f>SUMIFS('Monster (2)'!Z$9:Z$54,'Monster (2)'!$B$9:$B$54,Units!$A17)</f>
        <v>0</v>
      </c>
      <c r="AA17">
        <f>SUMIFS('Monster (2)'!AA$9:AA$54,'Monster (2)'!$B$9:$B$54,Units!$A17)</f>
        <v>0</v>
      </c>
      <c r="AB17">
        <f>SUMIFS('Monster (2)'!AB$9:AB$54,'Monster (2)'!$B$9:$B$54,Units!$A17)</f>
        <v>0</v>
      </c>
      <c r="AC17">
        <f>SUMIFS('Monster (2)'!AC$9:AC$54,'Monster (2)'!$B$9:$B$54,Units!$A17)</f>
        <v>0</v>
      </c>
      <c r="AD17">
        <f>SUMIFS('Monster (2)'!AD$9:AD$54,'Monster (2)'!$B$9:$B$54,Units!$A17)</f>
        <v>0</v>
      </c>
      <c r="AE17">
        <f>SUMIFS('Monster (2)'!AE$9:AE$54,'Monster (2)'!$B$9:$B$54,Units!$A17)</f>
        <v>0</v>
      </c>
      <c r="AF17">
        <f>SUMIFS('Monster (2)'!AF$9:AF$54,'Monster (2)'!$B$9:$B$54,Units!$A17)</f>
        <v>0</v>
      </c>
      <c r="AG17">
        <f>SUMIFS('Monster (2)'!AG$9:AG$54,'Monster (2)'!$B$9:$B$54,Units!$A17)</f>
        <v>0</v>
      </c>
      <c r="AH17">
        <f>SUMIFS('Monster (2)'!AH$9:AH$54,'Monster (2)'!$B$9:$B$54,Units!$A17)</f>
        <v>0</v>
      </c>
      <c r="AI17">
        <f>SUMIFS('Monster (2)'!AI$9:AI$54,'Monster (2)'!$B$9:$B$54,Units!$A17)</f>
        <v>0</v>
      </c>
      <c r="AJ17">
        <f>SUMIFS('Monster (2)'!AJ$9:AJ$54,'Monster (2)'!$B$9:$B$54,Units!$A17)</f>
        <v>0</v>
      </c>
      <c r="AK17">
        <f>SUMIFS('Monster (2)'!AK$9:AK$54,'Monster (2)'!$B$9:$B$54,Units!$A17)</f>
        <v>0</v>
      </c>
      <c r="AL17">
        <f>SUMIFS('Monster (2)'!AL$9:AL$54,'Monster (2)'!$B$9:$B$54,Units!$A17)</f>
        <v>0</v>
      </c>
      <c r="AM17">
        <f>SUMIFS('Monster (2)'!AM$9:AM$54,'Monster (2)'!$B$9:$B$54,Units!$A17)</f>
        <v>0</v>
      </c>
      <c r="AN17">
        <f>SUMIFS('Monster (2)'!AN$9:AN$54,'Monster (2)'!$B$9:$B$54,Units!$A17)</f>
        <v>0</v>
      </c>
      <c r="AO17">
        <f>SUMIFS('Monster (2)'!AO$9:AO$54,'Monster (2)'!$B$9:$B$54,Units!$A17)</f>
        <v>0</v>
      </c>
      <c r="AP17">
        <f>SUMIFS('Monster (2)'!AP$9:AP$54,'Monster (2)'!$B$9:$B$54,Units!$A17)</f>
        <v>0</v>
      </c>
      <c r="AQ17">
        <f>SUMIFS('Monster (2)'!AQ$9:AQ$54,'Monster (2)'!$B$9:$B$54,Units!$A17)</f>
        <v>0</v>
      </c>
      <c r="AR17">
        <f>SUMIFS('Monster (2)'!AR$9:AR$54,'Monster (2)'!$B$9:$B$54,Units!$A17)</f>
        <v>0</v>
      </c>
      <c r="AS17">
        <f>SUMIFS('Monster (2)'!AS$9:AS$54,'Monster (2)'!$B$9:$B$54,Units!$A17)</f>
        <v>0</v>
      </c>
      <c r="AT17" s="3">
        <v>3740</v>
      </c>
      <c r="AU17" s="3">
        <v>3040</v>
      </c>
      <c r="AV17" s="3">
        <v>1420</v>
      </c>
      <c r="AW17" s="3">
        <v>6640</v>
      </c>
      <c r="AX17" s="3">
        <v>5160</v>
      </c>
      <c r="AY17" s="3">
        <v>6660</v>
      </c>
    </row>
    <row r="18" spans="1:51" x14ac:dyDescent="0.5">
      <c r="A18" s="82" t="e">
        <f>#REF!</f>
        <v>#REF!</v>
      </c>
      <c r="B18" s="82" t="e">
        <f>#REF!</f>
        <v>#REF!</v>
      </c>
      <c r="C18" s="82" t="e">
        <f>#REF!</f>
        <v>#REF!</v>
      </c>
      <c r="D18">
        <f>SUMIFS('Monster (2)'!D$9:D$54,'Monster (2)'!$B$9:$B$54,Units!$A18)</f>
        <v>0</v>
      </c>
      <c r="E18">
        <f>SUMIFS('Monster (2)'!E$9:E$54,'Monster (2)'!$B$9:$B$54,Units!$A18)</f>
        <v>0</v>
      </c>
      <c r="F18">
        <f>SUMIFS('Monster (2)'!F$9:F$54,'Monster (2)'!$B$9:$B$54,Units!$A18)</f>
        <v>0</v>
      </c>
      <c r="G18">
        <f>SUMIFS('Monster (2)'!G$9:G$54,'Monster (2)'!$B$9:$B$54,Units!$A18)</f>
        <v>0</v>
      </c>
      <c r="H18">
        <f>SUMIFS('Monster (2)'!H$9:H$54,'Monster (2)'!$B$9:$B$54,Units!$A18)</f>
        <v>0</v>
      </c>
      <c r="I18">
        <f>SUMIFS('Monster (2)'!I$9:I$54,'Monster (2)'!$B$9:$B$54,Units!$A18)</f>
        <v>0</v>
      </c>
      <c r="J18">
        <f>SUMIFS('Monster (2)'!J$9:J$54,'Monster (2)'!$B$9:$B$54,Units!$A18)</f>
        <v>0</v>
      </c>
      <c r="K18">
        <f>SUMIFS('Monster (2)'!K$9:K$54,'Monster (2)'!$B$9:$B$54,Units!$A18)</f>
        <v>0</v>
      </c>
      <c r="L18">
        <f>SUMIFS('Monster (2)'!L$9:L$54,'Monster (2)'!$B$9:$B$54,Units!$A18)</f>
        <v>0</v>
      </c>
      <c r="M18">
        <f>SUMIFS('Monster (2)'!M$9:M$54,'Monster (2)'!$B$9:$B$54,Units!$A18)</f>
        <v>0</v>
      </c>
      <c r="N18">
        <f>SUMIFS('Monster (2)'!N$9:N$54,'Monster (2)'!$B$9:$B$54,Units!$A18)</f>
        <v>0</v>
      </c>
      <c r="O18">
        <f>SUMIFS('Monster (2)'!O$9:O$54,'Monster (2)'!$B$9:$B$54,Units!$A18)</f>
        <v>0</v>
      </c>
      <c r="P18">
        <f>SUMIFS('Monster (2)'!P$9:P$54,'Monster (2)'!$B$9:$B$54,Units!$A18)</f>
        <v>0</v>
      </c>
      <c r="Q18">
        <f>SUMIFS('Monster (2)'!Q$9:Q$54,'Monster (2)'!$B$9:$B$54,Units!$A18)</f>
        <v>0</v>
      </c>
      <c r="R18">
        <f>SUMIFS('Monster (2)'!R$9:R$54,'Monster (2)'!$B$9:$B$54,Units!$A18)</f>
        <v>0</v>
      </c>
      <c r="S18">
        <f>SUMIFS('Monster (2)'!S$9:S$54,'Monster (2)'!$B$9:$B$54,Units!$A18)</f>
        <v>0</v>
      </c>
      <c r="T18">
        <f>SUMIFS('Monster (2)'!T$9:T$54,'Monster (2)'!$B$9:$B$54,Units!$A18)</f>
        <v>0</v>
      </c>
      <c r="U18">
        <f>SUMIFS('Monster (2)'!U$9:U$54,'Monster (2)'!$B$9:$B$54,Units!$A18)</f>
        <v>0</v>
      </c>
      <c r="V18">
        <f>SUMIFS('Monster (2)'!V$9:V$54,'Monster (2)'!$B$9:$B$54,Units!$A18)</f>
        <v>0</v>
      </c>
      <c r="W18">
        <f>SUMIFS('Monster (2)'!W$9:W$54,'Monster (2)'!$B$9:$B$54,Units!$A18)</f>
        <v>0</v>
      </c>
      <c r="X18">
        <f>SUMIFS('Monster (2)'!X$9:X$54,'Monster (2)'!$B$9:$B$54,Units!$A18)</f>
        <v>0</v>
      </c>
      <c r="Y18">
        <f>SUMIFS('Monster (2)'!Y$9:Y$54,'Monster (2)'!$B$9:$B$54,Units!$A18)</f>
        <v>0</v>
      </c>
      <c r="Z18">
        <f>SUMIFS('Monster (2)'!Z$9:Z$54,'Monster (2)'!$B$9:$B$54,Units!$A18)</f>
        <v>0</v>
      </c>
      <c r="AA18">
        <f>SUMIFS('Monster (2)'!AA$9:AA$54,'Monster (2)'!$B$9:$B$54,Units!$A18)</f>
        <v>0</v>
      </c>
      <c r="AB18">
        <f>SUMIFS('Monster (2)'!AB$9:AB$54,'Monster (2)'!$B$9:$B$54,Units!$A18)</f>
        <v>0</v>
      </c>
      <c r="AC18">
        <f>SUMIFS('Monster (2)'!AC$9:AC$54,'Monster (2)'!$B$9:$B$54,Units!$A18)</f>
        <v>0</v>
      </c>
      <c r="AD18">
        <f>SUMIFS('Monster (2)'!AD$9:AD$54,'Monster (2)'!$B$9:$B$54,Units!$A18)</f>
        <v>0</v>
      </c>
      <c r="AE18">
        <f>SUMIFS('Monster (2)'!AE$9:AE$54,'Monster (2)'!$B$9:$B$54,Units!$A18)</f>
        <v>0</v>
      </c>
      <c r="AF18">
        <f>SUMIFS('Monster (2)'!AF$9:AF$54,'Monster (2)'!$B$9:$B$54,Units!$A18)</f>
        <v>0</v>
      </c>
      <c r="AG18">
        <f>SUMIFS('Monster (2)'!AG$9:AG$54,'Monster (2)'!$B$9:$B$54,Units!$A18)</f>
        <v>0</v>
      </c>
      <c r="AH18">
        <f>SUMIFS('Monster (2)'!AH$9:AH$54,'Monster (2)'!$B$9:$B$54,Units!$A18)</f>
        <v>0</v>
      </c>
      <c r="AI18">
        <f>SUMIFS('Monster (2)'!AI$9:AI$54,'Monster (2)'!$B$9:$B$54,Units!$A18)</f>
        <v>0</v>
      </c>
      <c r="AJ18">
        <f>SUMIFS('Monster (2)'!AJ$9:AJ$54,'Monster (2)'!$B$9:$B$54,Units!$A18)</f>
        <v>0</v>
      </c>
      <c r="AK18">
        <f>SUMIFS('Monster (2)'!AK$9:AK$54,'Monster (2)'!$B$9:$B$54,Units!$A18)</f>
        <v>0</v>
      </c>
      <c r="AL18">
        <f>SUMIFS('Monster (2)'!AL$9:AL$54,'Monster (2)'!$B$9:$B$54,Units!$A18)</f>
        <v>0</v>
      </c>
      <c r="AM18">
        <f>SUMIFS('Monster (2)'!AM$9:AM$54,'Monster (2)'!$B$9:$B$54,Units!$A18)</f>
        <v>0</v>
      </c>
      <c r="AN18">
        <f>SUMIFS('Monster (2)'!AN$9:AN$54,'Monster (2)'!$B$9:$B$54,Units!$A18)</f>
        <v>0</v>
      </c>
      <c r="AO18">
        <f>SUMIFS('Monster (2)'!AO$9:AO$54,'Monster (2)'!$B$9:$B$54,Units!$A18)</f>
        <v>0</v>
      </c>
      <c r="AP18">
        <f>SUMIFS('Monster (2)'!AP$9:AP$54,'Monster (2)'!$B$9:$B$54,Units!$A18)</f>
        <v>0</v>
      </c>
      <c r="AQ18">
        <f>SUMIFS('Monster (2)'!AQ$9:AQ$54,'Monster (2)'!$B$9:$B$54,Units!$A18)</f>
        <v>0</v>
      </c>
      <c r="AR18">
        <f>SUMIFS('Monster (2)'!AR$9:AR$54,'Monster (2)'!$B$9:$B$54,Units!$A18)</f>
        <v>0</v>
      </c>
      <c r="AS18">
        <f>SUMIFS('Monster (2)'!AS$9:AS$54,'Monster (2)'!$B$9:$B$54,Units!$A18)</f>
        <v>0</v>
      </c>
      <c r="AT18" s="3">
        <v>100</v>
      </c>
      <c r="AU18" s="3">
        <v>100</v>
      </c>
      <c r="AV18" s="3">
        <v>100</v>
      </c>
      <c r="AW18" s="3">
        <v>200</v>
      </c>
      <c r="AX18" s="3">
        <v>100</v>
      </c>
      <c r="AY18" s="3">
        <v>100</v>
      </c>
    </row>
    <row r="19" spans="1:51" x14ac:dyDescent="0.5">
      <c r="A19" s="82" t="e">
        <f>#REF!</f>
        <v>#REF!</v>
      </c>
      <c r="B19" s="82" t="e">
        <f>#REF!</f>
        <v>#REF!</v>
      </c>
      <c r="C19" s="82" t="e">
        <f>#REF!</f>
        <v>#REF!</v>
      </c>
      <c r="D19">
        <f>SUMIFS('Monster (2)'!D$9:D$54,'Monster (2)'!$B$9:$B$54,Units!$A19)</f>
        <v>0</v>
      </c>
      <c r="E19">
        <f>SUMIFS('Monster (2)'!E$9:E$54,'Monster (2)'!$B$9:$B$54,Units!$A19)</f>
        <v>0</v>
      </c>
      <c r="F19">
        <f>SUMIFS('Monster (2)'!F$9:F$54,'Monster (2)'!$B$9:$B$54,Units!$A19)</f>
        <v>0</v>
      </c>
      <c r="G19">
        <f>SUMIFS('Monster (2)'!G$9:G$54,'Monster (2)'!$B$9:$B$54,Units!$A19)</f>
        <v>0</v>
      </c>
      <c r="H19">
        <f>SUMIFS('Monster (2)'!H$9:H$54,'Monster (2)'!$B$9:$B$54,Units!$A19)</f>
        <v>0</v>
      </c>
      <c r="I19">
        <f>SUMIFS('Monster (2)'!I$9:I$54,'Monster (2)'!$B$9:$B$54,Units!$A19)</f>
        <v>0</v>
      </c>
      <c r="J19">
        <f>SUMIFS('Monster (2)'!J$9:J$54,'Monster (2)'!$B$9:$B$54,Units!$A19)</f>
        <v>0</v>
      </c>
      <c r="K19">
        <f>SUMIFS('Monster (2)'!K$9:K$54,'Monster (2)'!$B$9:$B$54,Units!$A19)</f>
        <v>0</v>
      </c>
      <c r="L19">
        <f>SUMIFS('Monster (2)'!L$9:L$54,'Monster (2)'!$B$9:$B$54,Units!$A19)</f>
        <v>0</v>
      </c>
      <c r="M19">
        <f>SUMIFS('Monster (2)'!M$9:M$54,'Monster (2)'!$B$9:$B$54,Units!$A19)</f>
        <v>0</v>
      </c>
      <c r="N19">
        <f>SUMIFS('Monster (2)'!N$9:N$54,'Monster (2)'!$B$9:$B$54,Units!$A19)</f>
        <v>0</v>
      </c>
      <c r="O19">
        <f>SUMIFS('Monster (2)'!O$9:O$54,'Monster (2)'!$B$9:$B$54,Units!$A19)</f>
        <v>0</v>
      </c>
      <c r="P19">
        <f>SUMIFS('Monster (2)'!P$9:P$54,'Monster (2)'!$B$9:$B$54,Units!$A19)</f>
        <v>0</v>
      </c>
      <c r="Q19">
        <f>SUMIFS('Monster (2)'!Q$9:Q$54,'Monster (2)'!$B$9:$B$54,Units!$A19)</f>
        <v>0</v>
      </c>
      <c r="R19">
        <f>SUMIFS('Monster (2)'!R$9:R$54,'Monster (2)'!$B$9:$B$54,Units!$A19)</f>
        <v>0</v>
      </c>
      <c r="S19">
        <f>SUMIFS('Monster (2)'!S$9:S$54,'Monster (2)'!$B$9:$B$54,Units!$A19)</f>
        <v>0</v>
      </c>
      <c r="T19">
        <f>SUMIFS('Monster (2)'!T$9:T$54,'Monster (2)'!$B$9:$B$54,Units!$A19)</f>
        <v>0</v>
      </c>
      <c r="U19">
        <f>SUMIFS('Monster (2)'!U$9:U$54,'Monster (2)'!$B$9:$B$54,Units!$A19)</f>
        <v>0</v>
      </c>
      <c r="V19">
        <f>SUMIFS('Monster (2)'!V$9:V$54,'Monster (2)'!$B$9:$B$54,Units!$A19)</f>
        <v>0</v>
      </c>
      <c r="W19">
        <f>SUMIFS('Monster (2)'!W$9:W$54,'Monster (2)'!$B$9:$B$54,Units!$A19)</f>
        <v>0</v>
      </c>
      <c r="X19">
        <f>SUMIFS('Monster (2)'!X$9:X$54,'Monster (2)'!$B$9:$B$54,Units!$A19)</f>
        <v>0</v>
      </c>
      <c r="Y19">
        <f>SUMIFS('Monster (2)'!Y$9:Y$54,'Monster (2)'!$B$9:$B$54,Units!$A19)</f>
        <v>0</v>
      </c>
      <c r="Z19">
        <f>SUMIFS('Monster (2)'!Z$9:Z$54,'Monster (2)'!$B$9:$B$54,Units!$A19)</f>
        <v>0</v>
      </c>
      <c r="AA19">
        <f>SUMIFS('Monster (2)'!AA$9:AA$54,'Monster (2)'!$B$9:$B$54,Units!$A19)</f>
        <v>0</v>
      </c>
      <c r="AB19">
        <f>SUMIFS('Monster (2)'!AB$9:AB$54,'Monster (2)'!$B$9:$B$54,Units!$A19)</f>
        <v>0</v>
      </c>
      <c r="AC19">
        <f>SUMIFS('Monster (2)'!AC$9:AC$54,'Monster (2)'!$B$9:$B$54,Units!$A19)</f>
        <v>0</v>
      </c>
      <c r="AD19">
        <f>SUMIFS('Monster (2)'!AD$9:AD$54,'Monster (2)'!$B$9:$B$54,Units!$A19)</f>
        <v>0</v>
      </c>
      <c r="AE19">
        <f>SUMIFS('Monster (2)'!AE$9:AE$54,'Monster (2)'!$B$9:$B$54,Units!$A19)</f>
        <v>0</v>
      </c>
      <c r="AF19">
        <f>SUMIFS('Monster (2)'!AF$9:AF$54,'Monster (2)'!$B$9:$B$54,Units!$A19)</f>
        <v>0</v>
      </c>
      <c r="AG19">
        <f>SUMIFS('Monster (2)'!AG$9:AG$54,'Monster (2)'!$B$9:$B$54,Units!$A19)</f>
        <v>0</v>
      </c>
      <c r="AH19">
        <f>SUMIFS('Monster (2)'!AH$9:AH$54,'Monster (2)'!$B$9:$B$54,Units!$A19)</f>
        <v>0</v>
      </c>
      <c r="AI19">
        <f>SUMIFS('Monster (2)'!AI$9:AI$54,'Monster (2)'!$B$9:$B$54,Units!$A19)</f>
        <v>0</v>
      </c>
      <c r="AJ19">
        <f>SUMIFS('Monster (2)'!AJ$9:AJ$54,'Monster (2)'!$B$9:$B$54,Units!$A19)</f>
        <v>0</v>
      </c>
      <c r="AK19">
        <f>SUMIFS('Monster (2)'!AK$9:AK$54,'Monster (2)'!$B$9:$B$54,Units!$A19)</f>
        <v>0</v>
      </c>
      <c r="AL19">
        <f>SUMIFS('Monster (2)'!AL$9:AL$54,'Monster (2)'!$B$9:$B$54,Units!$A19)</f>
        <v>0</v>
      </c>
      <c r="AM19">
        <f>SUMIFS('Monster (2)'!AM$9:AM$54,'Monster (2)'!$B$9:$B$54,Units!$A19)</f>
        <v>0</v>
      </c>
      <c r="AN19">
        <f>SUMIFS('Monster (2)'!AN$9:AN$54,'Monster (2)'!$B$9:$B$54,Units!$A19)</f>
        <v>0</v>
      </c>
      <c r="AO19">
        <f>SUMIFS('Monster (2)'!AO$9:AO$54,'Monster (2)'!$B$9:$B$54,Units!$A19)</f>
        <v>0</v>
      </c>
      <c r="AP19">
        <f>SUMIFS('Monster (2)'!AP$9:AP$54,'Monster (2)'!$B$9:$B$54,Units!$A19)</f>
        <v>0</v>
      </c>
      <c r="AQ19">
        <f>SUMIFS('Monster (2)'!AQ$9:AQ$54,'Monster (2)'!$B$9:$B$54,Units!$A19)</f>
        <v>0</v>
      </c>
      <c r="AR19">
        <f>SUMIFS('Monster (2)'!AR$9:AR$54,'Monster (2)'!$B$9:$B$54,Units!$A19)</f>
        <v>0</v>
      </c>
      <c r="AS19">
        <f>SUMIFS('Monster (2)'!AS$9:AS$54,'Monster (2)'!$B$9:$B$54,Units!$A19)</f>
        <v>0</v>
      </c>
      <c r="AT19" s="3">
        <v>980</v>
      </c>
      <c r="AU19" s="3">
        <v>400</v>
      </c>
      <c r="AV19" s="3">
        <v>420</v>
      </c>
      <c r="AW19" s="3">
        <v>590</v>
      </c>
      <c r="AX19" s="3">
        <v>750</v>
      </c>
      <c r="AY19" s="3">
        <v>1220</v>
      </c>
    </row>
    <row r="20" spans="1:51" x14ac:dyDescent="0.5">
      <c r="A20" s="82" t="e">
        <f>#REF!</f>
        <v>#REF!</v>
      </c>
      <c r="B20" s="82" t="e">
        <f>#REF!</f>
        <v>#REF!</v>
      </c>
      <c r="C20" s="82" t="e">
        <f>#REF!</f>
        <v>#REF!</v>
      </c>
      <c r="D20">
        <f>SUMIFS('Monster (2)'!D$9:D$54,'Monster (2)'!$B$9:$B$54,Units!$A20)</f>
        <v>0</v>
      </c>
      <c r="E20">
        <f>SUMIFS('Monster (2)'!E$9:E$54,'Monster (2)'!$B$9:$B$54,Units!$A20)</f>
        <v>0</v>
      </c>
      <c r="F20">
        <f>SUMIFS('Monster (2)'!F$9:F$54,'Monster (2)'!$B$9:$B$54,Units!$A20)</f>
        <v>0</v>
      </c>
      <c r="G20">
        <f>SUMIFS('Monster (2)'!G$9:G$54,'Monster (2)'!$B$9:$B$54,Units!$A20)</f>
        <v>0</v>
      </c>
      <c r="H20">
        <f>SUMIFS('Monster (2)'!H$9:H$54,'Monster (2)'!$B$9:$B$54,Units!$A20)</f>
        <v>0</v>
      </c>
      <c r="I20">
        <f>SUMIFS('Monster (2)'!I$9:I$54,'Monster (2)'!$B$9:$B$54,Units!$A20)</f>
        <v>0</v>
      </c>
      <c r="J20">
        <f>SUMIFS('Monster (2)'!J$9:J$54,'Monster (2)'!$B$9:$B$54,Units!$A20)</f>
        <v>0</v>
      </c>
      <c r="K20">
        <f>SUMIFS('Monster (2)'!K$9:K$54,'Monster (2)'!$B$9:$B$54,Units!$A20)</f>
        <v>0</v>
      </c>
      <c r="L20">
        <f>SUMIFS('Monster (2)'!L$9:L$54,'Monster (2)'!$B$9:$B$54,Units!$A20)</f>
        <v>0</v>
      </c>
      <c r="M20">
        <f>SUMIFS('Monster (2)'!M$9:M$54,'Monster (2)'!$B$9:$B$54,Units!$A20)</f>
        <v>0</v>
      </c>
      <c r="N20">
        <f>SUMIFS('Monster (2)'!N$9:N$54,'Monster (2)'!$B$9:$B$54,Units!$A20)</f>
        <v>0</v>
      </c>
      <c r="O20">
        <f>SUMIFS('Monster (2)'!O$9:O$54,'Monster (2)'!$B$9:$B$54,Units!$A20)</f>
        <v>0</v>
      </c>
      <c r="P20">
        <f>SUMIFS('Monster (2)'!P$9:P$54,'Monster (2)'!$B$9:$B$54,Units!$A20)</f>
        <v>0</v>
      </c>
      <c r="Q20">
        <f>SUMIFS('Monster (2)'!Q$9:Q$54,'Monster (2)'!$B$9:$B$54,Units!$A20)</f>
        <v>0</v>
      </c>
      <c r="R20">
        <f>SUMIFS('Monster (2)'!R$9:R$54,'Monster (2)'!$B$9:$B$54,Units!$A20)</f>
        <v>0</v>
      </c>
      <c r="S20">
        <f>SUMIFS('Monster (2)'!S$9:S$54,'Monster (2)'!$B$9:$B$54,Units!$A20)</f>
        <v>0</v>
      </c>
      <c r="T20">
        <f>SUMIFS('Monster (2)'!T$9:T$54,'Monster (2)'!$B$9:$B$54,Units!$A20)</f>
        <v>0</v>
      </c>
      <c r="U20">
        <f>SUMIFS('Monster (2)'!U$9:U$54,'Monster (2)'!$B$9:$B$54,Units!$A20)</f>
        <v>0</v>
      </c>
      <c r="V20">
        <f>SUMIFS('Monster (2)'!V$9:V$54,'Monster (2)'!$B$9:$B$54,Units!$A20)</f>
        <v>0</v>
      </c>
      <c r="W20">
        <f>SUMIFS('Monster (2)'!W$9:W$54,'Monster (2)'!$B$9:$B$54,Units!$A20)</f>
        <v>0</v>
      </c>
      <c r="X20">
        <f>SUMIFS('Monster (2)'!X$9:X$54,'Monster (2)'!$B$9:$B$54,Units!$A20)</f>
        <v>0</v>
      </c>
      <c r="Y20">
        <f>SUMIFS('Monster (2)'!Y$9:Y$54,'Monster (2)'!$B$9:$B$54,Units!$A20)</f>
        <v>0</v>
      </c>
      <c r="Z20">
        <f>SUMIFS('Monster (2)'!Z$9:Z$54,'Monster (2)'!$B$9:$B$54,Units!$A20)</f>
        <v>0</v>
      </c>
      <c r="AA20">
        <f>SUMIFS('Monster (2)'!AA$9:AA$54,'Monster (2)'!$B$9:$B$54,Units!$A20)</f>
        <v>0</v>
      </c>
      <c r="AB20">
        <f>SUMIFS('Monster (2)'!AB$9:AB$54,'Monster (2)'!$B$9:$B$54,Units!$A20)</f>
        <v>0</v>
      </c>
      <c r="AC20">
        <f>SUMIFS('Monster (2)'!AC$9:AC$54,'Monster (2)'!$B$9:$B$54,Units!$A20)</f>
        <v>0</v>
      </c>
      <c r="AD20">
        <f>SUMIFS('Monster (2)'!AD$9:AD$54,'Monster (2)'!$B$9:$B$54,Units!$A20)</f>
        <v>0</v>
      </c>
      <c r="AE20">
        <f>SUMIFS('Monster (2)'!AE$9:AE$54,'Monster (2)'!$B$9:$B$54,Units!$A20)</f>
        <v>0</v>
      </c>
      <c r="AF20">
        <f>SUMIFS('Monster (2)'!AF$9:AF$54,'Monster (2)'!$B$9:$B$54,Units!$A20)</f>
        <v>0</v>
      </c>
      <c r="AG20">
        <f>SUMIFS('Monster (2)'!AG$9:AG$54,'Monster (2)'!$B$9:$B$54,Units!$A20)</f>
        <v>0</v>
      </c>
      <c r="AH20">
        <f>SUMIFS('Monster (2)'!AH$9:AH$54,'Monster (2)'!$B$9:$B$54,Units!$A20)</f>
        <v>0</v>
      </c>
      <c r="AI20">
        <f>SUMIFS('Monster (2)'!AI$9:AI$54,'Monster (2)'!$B$9:$B$54,Units!$A20)</f>
        <v>0</v>
      </c>
      <c r="AJ20">
        <f>SUMIFS('Monster (2)'!AJ$9:AJ$54,'Monster (2)'!$B$9:$B$54,Units!$A20)</f>
        <v>0</v>
      </c>
      <c r="AK20">
        <f>SUMIFS('Monster (2)'!AK$9:AK$54,'Monster (2)'!$B$9:$B$54,Units!$A20)</f>
        <v>0</v>
      </c>
      <c r="AL20">
        <f>SUMIFS('Monster (2)'!AL$9:AL$54,'Monster (2)'!$B$9:$B$54,Units!$A20)</f>
        <v>0</v>
      </c>
      <c r="AM20">
        <f>SUMIFS('Monster (2)'!AM$9:AM$54,'Monster (2)'!$B$9:$B$54,Units!$A20)</f>
        <v>0</v>
      </c>
      <c r="AN20">
        <f>SUMIFS('Monster (2)'!AN$9:AN$54,'Monster (2)'!$B$9:$B$54,Units!$A20)</f>
        <v>0</v>
      </c>
      <c r="AO20">
        <f>SUMIFS('Monster (2)'!AO$9:AO$54,'Monster (2)'!$B$9:$B$54,Units!$A20)</f>
        <v>0</v>
      </c>
      <c r="AP20">
        <f>SUMIFS('Monster (2)'!AP$9:AP$54,'Monster (2)'!$B$9:$B$54,Units!$A20)</f>
        <v>0</v>
      </c>
      <c r="AQ20">
        <f>SUMIFS('Monster (2)'!AQ$9:AQ$54,'Monster (2)'!$B$9:$B$54,Units!$A20)</f>
        <v>0</v>
      </c>
      <c r="AR20">
        <f>SUMIFS('Monster (2)'!AR$9:AR$54,'Monster (2)'!$B$9:$B$54,Units!$A20)</f>
        <v>0</v>
      </c>
      <c r="AS20">
        <f>SUMIFS('Monster (2)'!AS$9:AS$54,'Monster (2)'!$B$9:$B$54,Units!$A20)</f>
        <v>0</v>
      </c>
      <c r="AT20" s="3">
        <v>2120</v>
      </c>
      <c r="AU20" s="3">
        <v>1950</v>
      </c>
      <c r="AV20" s="3">
        <v>1210</v>
      </c>
      <c r="AW20" s="3">
        <v>4200</v>
      </c>
      <c r="AX20" s="3">
        <v>4020</v>
      </c>
      <c r="AY20" s="3">
        <v>5310</v>
      </c>
    </row>
    <row r="21" spans="1:51" x14ac:dyDescent="0.5">
      <c r="A21" s="82" t="e">
        <f>#REF!</f>
        <v>#REF!</v>
      </c>
      <c r="B21" s="82" t="e">
        <f>#REF!</f>
        <v>#REF!</v>
      </c>
      <c r="C21" s="82" t="e">
        <f>#REF!</f>
        <v>#REF!</v>
      </c>
      <c r="D21">
        <f>SUMIFS('Monster (2)'!D$9:D$54,'Monster (2)'!$B$9:$B$54,Units!$A21)</f>
        <v>0</v>
      </c>
      <c r="E21">
        <f>SUMIFS('Monster (2)'!E$9:E$54,'Monster (2)'!$B$9:$B$54,Units!$A21)</f>
        <v>0</v>
      </c>
      <c r="F21">
        <f>SUMIFS('Monster (2)'!F$9:F$54,'Monster (2)'!$B$9:$B$54,Units!$A21)</f>
        <v>0</v>
      </c>
      <c r="G21">
        <f>SUMIFS('Monster (2)'!G$9:G$54,'Monster (2)'!$B$9:$B$54,Units!$A21)</f>
        <v>0</v>
      </c>
      <c r="H21">
        <f>SUMIFS('Monster (2)'!H$9:H$54,'Monster (2)'!$B$9:$B$54,Units!$A21)</f>
        <v>0</v>
      </c>
      <c r="I21">
        <f>SUMIFS('Monster (2)'!I$9:I$54,'Monster (2)'!$B$9:$B$54,Units!$A21)</f>
        <v>0</v>
      </c>
      <c r="J21">
        <f>SUMIFS('Monster (2)'!J$9:J$54,'Monster (2)'!$B$9:$B$54,Units!$A21)</f>
        <v>0</v>
      </c>
      <c r="K21">
        <f>SUMIFS('Monster (2)'!K$9:K$54,'Monster (2)'!$B$9:$B$54,Units!$A21)</f>
        <v>0</v>
      </c>
      <c r="L21">
        <f>SUMIFS('Monster (2)'!L$9:L$54,'Monster (2)'!$B$9:$B$54,Units!$A21)</f>
        <v>0</v>
      </c>
      <c r="M21">
        <f>SUMIFS('Monster (2)'!M$9:M$54,'Monster (2)'!$B$9:$B$54,Units!$A21)</f>
        <v>0</v>
      </c>
      <c r="N21">
        <f>SUMIFS('Monster (2)'!N$9:N$54,'Monster (2)'!$B$9:$B$54,Units!$A21)</f>
        <v>0</v>
      </c>
      <c r="O21">
        <f>SUMIFS('Monster (2)'!O$9:O$54,'Monster (2)'!$B$9:$B$54,Units!$A21)</f>
        <v>0</v>
      </c>
      <c r="P21">
        <f>SUMIFS('Monster (2)'!P$9:P$54,'Monster (2)'!$B$9:$B$54,Units!$A21)</f>
        <v>0</v>
      </c>
      <c r="Q21">
        <f>SUMIFS('Monster (2)'!Q$9:Q$54,'Monster (2)'!$B$9:$B$54,Units!$A21)</f>
        <v>0</v>
      </c>
      <c r="R21">
        <f>SUMIFS('Monster (2)'!R$9:R$54,'Monster (2)'!$B$9:$B$54,Units!$A21)</f>
        <v>0</v>
      </c>
      <c r="S21">
        <f>SUMIFS('Monster (2)'!S$9:S$54,'Monster (2)'!$B$9:$B$54,Units!$A21)</f>
        <v>0</v>
      </c>
      <c r="T21">
        <f>SUMIFS('Monster (2)'!T$9:T$54,'Monster (2)'!$B$9:$B$54,Units!$A21)</f>
        <v>0</v>
      </c>
      <c r="U21">
        <f>SUMIFS('Monster (2)'!U$9:U$54,'Monster (2)'!$B$9:$B$54,Units!$A21)</f>
        <v>0</v>
      </c>
      <c r="V21">
        <f>SUMIFS('Monster (2)'!V$9:V$54,'Monster (2)'!$B$9:$B$54,Units!$A21)</f>
        <v>0</v>
      </c>
      <c r="W21">
        <f>SUMIFS('Monster (2)'!W$9:W$54,'Monster (2)'!$B$9:$B$54,Units!$A21)</f>
        <v>0</v>
      </c>
      <c r="X21">
        <f>SUMIFS('Monster (2)'!X$9:X$54,'Monster (2)'!$B$9:$B$54,Units!$A21)</f>
        <v>0</v>
      </c>
      <c r="Y21">
        <f>SUMIFS('Monster (2)'!Y$9:Y$54,'Monster (2)'!$B$9:$B$54,Units!$A21)</f>
        <v>0</v>
      </c>
      <c r="Z21">
        <f>SUMIFS('Monster (2)'!Z$9:Z$54,'Monster (2)'!$B$9:$B$54,Units!$A21)</f>
        <v>0</v>
      </c>
      <c r="AA21">
        <f>SUMIFS('Monster (2)'!AA$9:AA$54,'Monster (2)'!$B$9:$B$54,Units!$A21)</f>
        <v>0</v>
      </c>
      <c r="AB21">
        <f>SUMIFS('Monster (2)'!AB$9:AB$54,'Monster (2)'!$B$9:$B$54,Units!$A21)</f>
        <v>0</v>
      </c>
      <c r="AC21">
        <f>SUMIFS('Monster (2)'!AC$9:AC$54,'Monster (2)'!$B$9:$B$54,Units!$A21)</f>
        <v>0</v>
      </c>
      <c r="AD21">
        <f>SUMIFS('Monster (2)'!AD$9:AD$54,'Monster (2)'!$B$9:$B$54,Units!$A21)</f>
        <v>0</v>
      </c>
      <c r="AE21">
        <f>SUMIFS('Monster (2)'!AE$9:AE$54,'Monster (2)'!$B$9:$B$54,Units!$A21)</f>
        <v>0</v>
      </c>
      <c r="AF21">
        <f>SUMIFS('Monster (2)'!AF$9:AF$54,'Monster (2)'!$B$9:$B$54,Units!$A21)</f>
        <v>0</v>
      </c>
      <c r="AG21">
        <f>SUMIFS('Monster (2)'!AG$9:AG$54,'Monster (2)'!$B$9:$B$54,Units!$A21)</f>
        <v>0</v>
      </c>
      <c r="AH21">
        <f>SUMIFS('Monster (2)'!AH$9:AH$54,'Monster (2)'!$B$9:$B$54,Units!$A21)</f>
        <v>0</v>
      </c>
      <c r="AI21">
        <f>SUMIFS('Monster (2)'!AI$9:AI$54,'Monster (2)'!$B$9:$B$54,Units!$A21)</f>
        <v>0</v>
      </c>
      <c r="AJ21">
        <f>SUMIFS('Monster (2)'!AJ$9:AJ$54,'Monster (2)'!$B$9:$B$54,Units!$A21)</f>
        <v>0</v>
      </c>
      <c r="AK21">
        <f>SUMIFS('Monster (2)'!AK$9:AK$54,'Monster (2)'!$B$9:$B$54,Units!$A21)</f>
        <v>0</v>
      </c>
      <c r="AL21">
        <f>SUMIFS('Monster (2)'!AL$9:AL$54,'Monster (2)'!$B$9:$B$54,Units!$A21)</f>
        <v>0</v>
      </c>
      <c r="AM21">
        <f>SUMIFS('Monster (2)'!AM$9:AM$54,'Monster (2)'!$B$9:$B$54,Units!$A21)</f>
        <v>0</v>
      </c>
      <c r="AN21">
        <f>SUMIFS('Monster (2)'!AN$9:AN$54,'Monster (2)'!$B$9:$B$54,Units!$A21)</f>
        <v>0</v>
      </c>
      <c r="AO21">
        <f>SUMIFS('Monster (2)'!AO$9:AO$54,'Monster (2)'!$B$9:$B$54,Units!$A21)</f>
        <v>0</v>
      </c>
      <c r="AP21">
        <f>SUMIFS('Monster (2)'!AP$9:AP$54,'Monster (2)'!$B$9:$B$54,Units!$A21)</f>
        <v>0</v>
      </c>
      <c r="AQ21">
        <f>SUMIFS('Monster (2)'!AQ$9:AQ$54,'Monster (2)'!$B$9:$B$54,Units!$A21)</f>
        <v>0</v>
      </c>
      <c r="AR21">
        <f>SUMIFS('Monster (2)'!AR$9:AR$54,'Monster (2)'!$B$9:$B$54,Units!$A21)</f>
        <v>0</v>
      </c>
      <c r="AS21">
        <f>SUMIFS('Monster (2)'!AS$9:AS$54,'Monster (2)'!$B$9:$B$54,Units!$A21)</f>
        <v>0</v>
      </c>
      <c r="AT21" s="3">
        <v>180</v>
      </c>
      <c r="AU21" s="3">
        <v>600</v>
      </c>
      <c r="AV21" s="3">
        <v>30</v>
      </c>
      <c r="AW21" s="3">
        <v>630</v>
      </c>
      <c r="AX21" s="3">
        <v>490</v>
      </c>
      <c r="AY21" s="3">
        <v>710</v>
      </c>
    </row>
    <row r="22" spans="1:51" x14ac:dyDescent="0.5">
      <c r="A22" s="82" t="e">
        <f>#REF!</f>
        <v>#REF!</v>
      </c>
      <c r="B22" s="82" t="e">
        <f>#REF!</f>
        <v>#REF!</v>
      </c>
      <c r="C22" s="82" t="e">
        <f>#REF!</f>
        <v>#REF!</v>
      </c>
      <c r="D22">
        <f>SUMIFS('Monster (2)'!D$9:D$54,'Monster (2)'!$B$9:$B$54,Units!$A22)</f>
        <v>0</v>
      </c>
      <c r="E22">
        <f>SUMIFS('Monster (2)'!E$9:E$54,'Monster (2)'!$B$9:$B$54,Units!$A22)</f>
        <v>0</v>
      </c>
      <c r="F22">
        <f>SUMIFS('Monster (2)'!F$9:F$54,'Monster (2)'!$B$9:$B$54,Units!$A22)</f>
        <v>0</v>
      </c>
      <c r="G22">
        <f>SUMIFS('Monster (2)'!G$9:G$54,'Monster (2)'!$B$9:$B$54,Units!$A22)</f>
        <v>0</v>
      </c>
      <c r="H22">
        <f>SUMIFS('Monster (2)'!H$9:H$54,'Monster (2)'!$B$9:$B$54,Units!$A22)</f>
        <v>0</v>
      </c>
      <c r="I22">
        <f>SUMIFS('Monster (2)'!I$9:I$54,'Monster (2)'!$B$9:$B$54,Units!$A22)</f>
        <v>0</v>
      </c>
      <c r="J22">
        <f>SUMIFS('Monster (2)'!J$9:J$54,'Monster (2)'!$B$9:$B$54,Units!$A22)</f>
        <v>0</v>
      </c>
      <c r="K22">
        <f>SUMIFS('Monster (2)'!K$9:K$54,'Monster (2)'!$B$9:$B$54,Units!$A22)</f>
        <v>0</v>
      </c>
      <c r="L22">
        <f>SUMIFS('Monster (2)'!L$9:L$54,'Monster (2)'!$B$9:$B$54,Units!$A22)</f>
        <v>0</v>
      </c>
      <c r="M22">
        <f>SUMIFS('Monster (2)'!M$9:M$54,'Monster (2)'!$B$9:$B$54,Units!$A22)</f>
        <v>0</v>
      </c>
      <c r="N22">
        <f>SUMIFS('Monster (2)'!N$9:N$54,'Monster (2)'!$B$9:$B$54,Units!$A22)</f>
        <v>0</v>
      </c>
      <c r="O22">
        <f>SUMIFS('Monster (2)'!O$9:O$54,'Monster (2)'!$B$9:$B$54,Units!$A22)</f>
        <v>0</v>
      </c>
      <c r="P22">
        <f>SUMIFS('Monster (2)'!P$9:P$54,'Monster (2)'!$B$9:$B$54,Units!$A22)</f>
        <v>0</v>
      </c>
      <c r="Q22">
        <f>SUMIFS('Monster (2)'!Q$9:Q$54,'Monster (2)'!$B$9:$B$54,Units!$A22)</f>
        <v>0</v>
      </c>
      <c r="R22">
        <f>SUMIFS('Monster (2)'!R$9:R$54,'Monster (2)'!$B$9:$B$54,Units!$A22)</f>
        <v>0</v>
      </c>
      <c r="S22">
        <f>SUMIFS('Monster (2)'!S$9:S$54,'Monster (2)'!$B$9:$B$54,Units!$A22)</f>
        <v>0</v>
      </c>
      <c r="T22">
        <f>SUMIFS('Monster (2)'!T$9:T$54,'Monster (2)'!$B$9:$B$54,Units!$A22)</f>
        <v>0</v>
      </c>
      <c r="U22">
        <f>SUMIFS('Monster (2)'!U$9:U$54,'Monster (2)'!$B$9:$B$54,Units!$A22)</f>
        <v>0</v>
      </c>
      <c r="V22">
        <f>SUMIFS('Monster (2)'!V$9:V$54,'Monster (2)'!$B$9:$B$54,Units!$A22)</f>
        <v>0</v>
      </c>
      <c r="W22">
        <f>SUMIFS('Monster (2)'!W$9:W$54,'Monster (2)'!$B$9:$B$54,Units!$A22)</f>
        <v>0</v>
      </c>
      <c r="X22">
        <f>SUMIFS('Monster (2)'!X$9:X$54,'Monster (2)'!$B$9:$B$54,Units!$A22)</f>
        <v>0</v>
      </c>
      <c r="Y22">
        <f>SUMIFS('Monster (2)'!Y$9:Y$54,'Monster (2)'!$B$9:$B$54,Units!$A22)</f>
        <v>0</v>
      </c>
      <c r="Z22">
        <f>SUMIFS('Monster (2)'!Z$9:Z$54,'Monster (2)'!$B$9:$B$54,Units!$A22)</f>
        <v>0</v>
      </c>
      <c r="AA22">
        <f>SUMIFS('Monster (2)'!AA$9:AA$54,'Monster (2)'!$B$9:$B$54,Units!$A22)</f>
        <v>0</v>
      </c>
      <c r="AB22">
        <f>SUMIFS('Monster (2)'!AB$9:AB$54,'Monster (2)'!$B$9:$B$54,Units!$A22)</f>
        <v>0</v>
      </c>
      <c r="AC22">
        <f>SUMIFS('Monster (2)'!AC$9:AC$54,'Monster (2)'!$B$9:$B$54,Units!$A22)</f>
        <v>0</v>
      </c>
      <c r="AD22">
        <f>SUMIFS('Monster (2)'!AD$9:AD$54,'Monster (2)'!$B$9:$B$54,Units!$A22)</f>
        <v>0</v>
      </c>
      <c r="AE22">
        <f>SUMIFS('Monster (2)'!AE$9:AE$54,'Monster (2)'!$B$9:$B$54,Units!$A22)</f>
        <v>0</v>
      </c>
      <c r="AF22">
        <f>SUMIFS('Monster (2)'!AF$9:AF$54,'Monster (2)'!$B$9:$B$54,Units!$A22)</f>
        <v>0</v>
      </c>
      <c r="AG22">
        <f>SUMIFS('Monster (2)'!AG$9:AG$54,'Monster (2)'!$B$9:$B$54,Units!$A22)</f>
        <v>0</v>
      </c>
      <c r="AH22">
        <f>SUMIFS('Monster (2)'!AH$9:AH$54,'Monster (2)'!$B$9:$B$54,Units!$A22)</f>
        <v>0</v>
      </c>
      <c r="AI22">
        <f>SUMIFS('Monster (2)'!AI$9:AI$54,'Monster (2)'!$B$9:$B$54,Units!$A22)</f>
        <v>0</v>
      </c>
      <c r="AJ22">
        <f>SUMIFS('Monster (2)'!AJ$9:AJ$54,'Monster (2)'!$B$9:$B$54,Units!$A22)</f>
        <v>0</v>
      </c>
      <c r="AK22">
        <f>SUMIFS('Monster (2)'!AK$9:AK$54,'Monster (2)'!$B$9:$B$54,Units!$A22)</f>
        <v>0</v>
      </c>
      <c r="AL22">
        <f>SUMIFS('Monster (2)'!AL$9:AL$54,'Monster (2)'!$B$9:$B$54,Units!$A22)</f>
        <v>0</v>
      </c>
      <c r="AM22">
        <f>SUMIFS('Monster (2)'!AM$9:AM$54,'Monster (2)'!$B$9:$B$54,Units!$A22)</f>
        <v>0</v>
      </c>
      <c r="AN22">
        <f>SUMIFS('Monster (2)'!AN$9:AN$54,'Monster (2)'!$B$9:$B$54,Units!$A22)</f>
        <v>0</v>
      </c>
      <c r="AO22">
        <f>SUMIFS('Monster (2)'!AO$9:AO$54,'Monster (2)'!$B$9:$B$54,Units!$A22)</f>
        <v>0</v>
      </c>
      <c r="AP22">
        <f>SUMIFS('Monster (2)'!AP$9:AP$54,'Monster (2)'!$B$9:$B$54,Units!$A22)</f>
        <v>0</v>
      </c>
      <c r="AQ22">
        <f>SUMIFS('Monster (2)'!AQ$9:AQ$54,'Monster (2)'!$B$9:$B$54,Units!$A22)</f>
        <v>0</v>
      </c>
      <c r="AR22">
        <f>SUMIFS('Monster (2)'!AR$9:AR$54,'Monster (2)'!$B$9:$B$54,Units!$A22)</f>
        <v>0</v>
      </c>
      <c r="AS22">
        <f>SUMIFS('Monster (2)'!AS$9:AS$54,'Monster (2)'!$B$9:$B$54,Units!$A22)</f>
        <v>0</v>
      </c>
      <c r="AT22" s="3">
        <v>3000</v>
      </c>
      <c r="AU22" s="3">
        <v>8550</v>
      </c>
      <c r="AV22" s="3">
        <v>2000</v>
      </c>
      <c r="AW22" s="3">
        <v>3100</v>
      </c>
      <c r="AX22" s="3">
        <v>3200</v>
      </c>
      <c r="AY22" s="3">
        <v>3400</v>
      </c>
    </row>
    <row r="23" spans="1:51" x14ac:dyDescent="0.5">
      <c r="A23" s="82" t="e">
        <f>#REF!</f>
        <v>#REF!</v>
      </c>
      <c r="B23" s="82" t="e">
        <f>#REF!</f>
        <v>#REF!</v>
      </c>
      <c r="C23" s="82" t="e">
        <f>#REF!</f>
        <v>#REF!</v>
      </c>
      <c r="D23">
        <f>SUMIFS('Monster (2)'!D$9:D$54,'Monster (2)'!$B$9:$B$54,Units!$A23)</f>
        <v>0</v>
      </c>
      <c r="E23">
        <f>SUMIFS('Monster (2)'!E$9:E$54,'Monster (2)'!$B$9:$B$54,Units!$A23)</f>
        <v>0</v>
      </c>
      <c r="F23">
        <f>SUMIFS('Monster (2)'!F$9:F$54,'Monster (2)'!$B$9:$B$54,Units!$A23)</f>
        <v>0</v>
      </c>
      <c r="G23">
        <f>SUMIFS('Monster (2)'!G$9:G$54,'Monster (2)'!$B$9:$B$54,Units!$A23)</f>
        <v>0</v>
      </c>
      <c r="H23">
        <f>SUMIFS('Monster (2)'!H$9:H$54,'Monster (2)'!$B$9:$B$54,Units!$A23)</f>
        <v>0</v>
      </c>
      <c r="I23">
        <f>SUMIFS('Monster (2)'!I$9:I$54,'Monster (2)'!$B$9:$B$54,Units!$A23)</f>
        <v>0</v>
      </c>
      <c r="J23">
        <f>SUMIFS('Monster (2)'!J$9:J$54,'Monster (2)'!$B$9:$B$54,Units!$A23)</f>
        <v>0</v>
      </c>
      <c r="K23">
        <f>SUMIFS('Monster (2)'!K$9:K$54,'Monster (2)'!$B$9:$B$54,Units!$A23)</f>
        <v>0</v>
      </c>
      <c r="L23">
        <f>SUMIFS('Monster (2)'!L$9:L$54,'Monster (2)'!$B$9:$B$54,Units!$A23)</f>
        <v>0</v>
      </c>
      <c r="M23">
        <f>SUMIFS('Monster (2)'!M$9:M$54,'Monster (2)'!$B$9:$B$54,Units!$A23)</f>
        <v>0</v>
      </c>
      <c r="N23">
        <f>SUMIFS('Monster (2)'!N$9:N$54,'Monster (2)'!$B$9:$B$54,Units!$A23)</f>
        <v>0</v>
      </c>
      <c r="O23">
        <f>SUMIFS('Monster (2)'!O$9:O$54,'Monster (2)'!$B$9:$B$54,Units!$A23)</f>
        <v>0</v>
      </c>
      <c r="P23">
        <f>SUMIFS('Monster (2)'!P$9:P$54,'Monster (2)'!$B$9:$B$54,Units!$A23)</f>
        <v>0</v>
      </c>
      <c r="Q23">
        <f>SUMIFS('Monster (2)'!Q$9:Q$54,'Monster (2)'!$B$9:$B$54,Units!$A23)</f>
        <v>0</v>
      </c>
      <c r="R23">
        <f>SUMIFS('Monster (2)'!R$9:R$54,'Monster (2)'!$B$9:$B$54,Units!$A23)</f>
        <v>0</v>
      </c>
      <c r="S23">
        <f>SUMIFS('Monster (2)'!S$9:S$54,'Monster (2)'!$B$9:$B$54,Units!$A23)</f>
        <v>0</v>
      </c>
      <c r="T23">
        <f>SUMIFS('Monster (2)'!T$9:T$54,'Monster (2)'!$B$9:$B$54,Units!$A23)</f>
        <v>0</v>
      </c>
      <c r="U23">
        <f>SUMIFS('Monster (2)'!U$9:U$54,'Monster (2)'!$B$9:$B$54,Units!$A23)</f>
        <v>0</v>
      </c>
      <c r="V23">
        <f>SUMIFS('Monster (2)'!V$9:V$54,'Monster (2)'!$B$9:$B$54,Units!$A23)</f>
        <v>0</v>
      </c>
      <c r="W23">
        <f>SUMIFS('Monster (2)'!W$9:W$54,'Monster (2)'!$B$9:$B$54,Units!$A23)</f>
        <v>0</v>
      </c>
      <c r="X23">
        <f>SUMIFS('Monster (2)'!X$9:X$54,'Monster (2)'!$B$9:$B$54,Units!$A23)</f>
        <v>0</v>
      </c>
      <c r="Y23">
        <f>SUMIFS('Monster (2)'!Y$9:Y$54,'Monster (2)'!$B$9:$B$54,Units!$A23)</f>
        <v>0</v>
      </c>
      <c r="Z23">
        <f>SUMIFS('Monster (2)'!Z$9:Z$54,'Monster (2)'!$B$9:$B$54,Units!$A23)</f>
        <v>0</v>
      </c>
      <c r="AA23">
        <f>SUMIFS('Monster (2)'!AA$9:AA$54,'Monster (2)'!$B$9:$B$54,Units!$A23)</f>
        <v>0</v>
      </c>
      <c r="AB23">
        <f>SUMIFS('Monster (2)'!AB$9:AB$54,'Monster (2)'!$B$9:$B$54,Units!$A23)</f>
        <v>0</v>
      </c>
      <c r="AC23">
        <f>SUMIFS('Monster (2)'!AC$9:AC$54,'Monster (2)'!$B$9:$B$54,Units!$A23)</f>
        <v>0</v>
      </c>
      <c r="AD23">
        <f>SUMIFS('Monster (2)'!AD$9:AD$54,'Monster (2)'!$B$9:$B$54,Units!$A23)</f>
        <v>0</v>
      </c>
      <c r="AE23">
        <f>SUMIFS('Monster (2)'!AE$9:AE$54,'Monster (2)'!$B$9:$B$54,Units!$A23)</f>
        <v>0</v>
      </c>
      <c r="AF23">
        <f>SUMIFS('Monster (2)'!AF$9:AF$54,'Monster (2)'!$B$9:$B$54,Units!$A23)</f>
        <v>0</v>
      </c>
      <c r="AG23">
        <f>SUMIFS('Monster (2)'!AG$9:AG$54,'Monster (2)'!$B$9:$B$54,Units!$A23)</f>
        <v>0</v>
      </c>
      <c r="AH23">
        <f>SUMIFS('Monster (2)'!AH$9:AH$54,'Monster (2)'!$B$9:$B$54,Units!$A23)</f>
        <v>0</v>
      </c>
      <c r="AI23">
        <f>SUMIFS('Monster (2)'!AI$9:AI$54,'Monster (2)'!$B$9:$B$54,Units!$A23)</f>
        <v>0</v>
      </c>
      <c r="AJ23">
        <f>SUMIFS('Monster (2)'!AJ$9:AJ$54,'Monster (2)'!$B$9:$B$54,Units!$A23)</f>
        <v>0</v>
      </c>
      <c r="AK23">
        <f>SUMIFS('Monster (2)'!AK$9:AK$54,'Monster (2)'!$B$9:$B$54,Units!$A23)</f>
        <v>0</v>
      </c>
      <c r="AL23">
        <f>SUMIFS('Monster (2)'!AL$9:AL$54,'Monster (2)'!$B$9:$B$54,Units!$A23)</f>
        <v>0</v>
      </c>
      <c r="AM23">
        <f>SUMIFS('Monster (2)'!AM$9:AM$54,'Monster (2)'!$B$9:$B$54,Units!$A23)</f>
        <v>0</v>
      </c>
      <c r="AN23">
        <f>SUMIFS('Monster (2)'!AN$9:AN$54,'Monster (2)'!$B$9:$B$54,Units!$A23)</f>
        <v>0</v>
      </c>
      <c r="AO23">
        <f>SUMIFS('Monster (2)'!AO$9:AO$54,'Monster (2)'!$B$9:$B$54,Units!$A23)</f>
        <v>0</v>
      </c>
      <c r="AP23">
        <f>SUMIFS('Monster (2)'!AP$9:AP$54,'Monster (2)'!$B$9:$B$54,Units!$A23)</f>
        <v>0</v>
      </c>
      <c r="AQ23">
        <f>SUMIFS('Monster (2)'!AQ$9:AQ$54,'Monster (2)'!$B$9:$B$54,Units!$A23)</f>
        <v>0</v>
      </c>
      <c r="AR23">
        <f>SUMIFS('Monster (2)'!AR$9:AR$54,'Monster (2)'!$B$9:$B$54,Units!$A23)</f>
        <v>0</v>
      </c>
      <c r="AS23">
        <f>SUMIFS('Monster (2)'!AS$9:AS$54,'Monster (2)'!$B$9:$B$54,Units!$A23)</f>
        <v>0</v>
      </c>
      <c r="AT23" s="3">
        <v>3260</v>
      </c>
      <c r="AU23" s="3">
        <v>3790</v>
      </c>
      <c r="AV23" s="3">
        <v>2310</v>
      </c>
      <c r="AW23" s="3">
        <v>3300</v>
      </c>
      <c r="AX23" s="3">
        <v>3400</v>
      </c>
      <c r="AY23" s="3">
        <v>3200</v>
      </c>
    </row>
    <row r="24" spans="1:51" x14ac:dyDescent="0.5">
      <c r="A24" s="82" t="e">
        <f>#REF!</f>
        <v>#REF!</v>
      </c>
      <c r="B24" s="82" t="e">
        <f>#REF!</f>
        <v>#REF!</v>
      </c>
      <c r="C24" s="82" t="e">
        <f>#REF!</f>
        <v>#REF!</v>
      </c>
      <c r="D24">
        <f>SUMIFS('Monster (2)'!D$9:D$54,'Monster (2)'!$B$9:$B$54,Units!$A24)</f>
        <v>0</v>
      </c>
      <c r="E24">
        <f>SUMIFS('Monster (2)'!E$9:E$54,'Monster (2)'!$B$9:$B$54,Units!$A24)</f>
        <v>0</v>
      </c>
      <c r="F24">
        <f>SUMIFS('Monster (2)'!F$9:F$54,'Monster (2)'!$B$9:$B$54,Units!$A24)</f>
        <v>0</v>
      </c>
      <c r="G24">
        <f>SUMIFS('Monster (2)'!G$9:G$54,'Monster (2)'!$B$9:$B$54,Units!$A24)</f>
        <v>0</v>
      </c>
      <c r="H24">
        <f>SUMIFS('Monster (2)'!H$9:H$54,'Monster (2)'!$B$9:$B$54,Units!$A24)</f>
        <v>0</v>
      </c>
      <c r="I24">
        <f>SUMIFS('Monster (2)'!I$9:I$54,'Monster (2)'!$B$9:$B$54,Units!$A24)</f>
        <v>0</v>
      </c>
      <c r="J24">
        <f>SUMIFS('Monster (2)'!J$9:J$54,'Monster (2)'!$B$9:$B$54,Units!$A24)</f>
        <v>0</v>
      </c>
      <c r="K24">
        <f>SUMIFS('Monster (2)'!K$9:K$54,'Monster (2)'!$B$9:$B$54,Units!$A24)</f>
        <v>0</v>
      </c>
      <c r="L24">
        <f>SUMIFS('Monster (2)'!L$9:L$54,'Monster (2)'!$B$9:$B$54,Units!$A24)</f>
        <v>0</v>
      </c>
      <c r="M24">
        <f>SUMIFS('Monster (2)'!M$9:M$54,'Monster (2)'!$B$9:$B$54,Units!$A24)</f>
        <v>0</v>
      </c>
      <c r="N24">
        <f>SUMIFS('Monster (2)'!N$9:N$54,'Monster (2)'!$B$9:$B$54,Units!$A24)</f>
        <v>0</v>
      </c>
      <c r="O24">
        <f>SUMIFS('Monster (2)'!O$9:O$54,'Monster (2)'!$B$9:$B$54,Units!$A24)</f>
        <v>0</v>
      </c>
      <c r="P24">
        <f>SUMIFS('Monster (2)'!P$9:P$54,'Monster (2)'!$B$9:$B$54,Units!$A24)</f>
        <v>0</v>
      </c>
      <c r="Q24">
        <f>SUMIFS('Monster (2)'!Q$9:Q$54,'Monster (2)'!$B$9:$B$54,Units!$A24)</f>
        <v>0</v>
      </c>
      <c r="R24">
        <f>SUMIFS('Monster (2)'!R$9:R$54,'Monster (2)'!$B$9:$B$54,Units!$A24)</f>
        <v>0</v>
      </c>
      <c r="S24">
        <f>SUMIFS('Monster (2)'!S$9:S$54,'Monster (2)'!$B$9:$B$54,Units!$A24)</f>
        <v>0</v>
      </c>
      <c r="T24">
        <f>SUMIFS('Monster (2)'!T$9:T$54,'Monster (2)'!$B$9:$B$54,Units!$A24)</f>
        <v>0</v>
      </c>
      <c r="U24">
        <f>SUMIFS('Monster (2)'!U$9:U$54,'Monster (2)'!$B$9:$B$54,Units!$A24)</f>
        <v>0</v>
      </c>
      <c r="V24">
        <f>SUMIFS('Monster (2)'!V$9:V$54,'Monster (2)'!$B$9:$B$54,Units!$A24)</f>
        <v>0</v>
      </c>
      <c r="W24">
        <f>SUMIFS('Monster (2)'!W$9:W$54,'Monster (2)'!$B$9:$B$54,Units!$A24)</f>
        <v>0</v>
      </c>
      <c r="X24">
        <f>SUMIFS('Monster (2)'!X$9:X$54,'Monster (2)'!$B$9:$B$54,Units!$A24)</f>
        <v>0</v>
      </c>
      <c r="Y24">
        <f>SUMIFS('Monster (2)'!Y$9:Y$54,'Monster (2)'!$B$9:$B$54,Units!$A24)</f>
        <v>0</v>
      </c>
      <c r="Z24">
        <f>SUMIFS('Monster (2)'!Z$9:Z$54,'Monster (2)'!$B$9:$B$54,Units!$A24)</f>
        <v>0</v>
      </c>
      <c r="AA24">
        <f>SUMIFS('Monster (2)'!AA$9:AA$54,'Monster (2)'!$B$9:$B$54,Units!$A24)</f>
        <v>0</v>
      </c>
      <c r="AB24">
        <f>SUMIFS('Monster (2)'!AB$9:AB$54,'Monster (2)'!$B$9:$B$54,Units!$A24)</f>
        <v>0</v>
      </c>
      <c r="AC24">
        <f>SUMIFS('Monster (2)'!AC$9:AC$54,'Monster (2)'!$B$9:$B$54,Units!$A24)</f>
        <v>0</v>
      </c>
      <c r="AD24">
        <f>SUMIFS('Monster (2)'!AD$9:AD$54,'Monster (2)'!$B$9:$B$54,Units!$A24)</f>
        <v>0</v>
      </c>
      <c r="AE24">
        <f>SUMIFS('Monster (2)'!AE$9:AE$54,'Monster (2)'!$B$9:$B$54,Units!$A24)</f>
        <v>0</v>
      </c>
      <c r="AF24">
        <f>SUMIFS('Monster (2)'!AF$9:AF$54,'Monster (2)'!$B$9:$B$54,Units!$A24)</f>
        <v>0</v>
      </c>
      <c r="AG24">
        <f>SUMIFS('Monster (2)'!AG$9:AG$54,'Monster (2)'!$B$9:$B$54,Units!$A24)</f>
        <v>0</v>
      </c>
      <c r="AH24">
        <f>SUMIFS('Monster (2)'!AH$9:AH$54,'Monster (2)'!$B$9:$B$54,Units!$A24)</f>
        <v>0</v>
      </c>
      <c r="AI24">
        <f>SUMIFS('Monster (2)'!AI$9:AI$54,'Monster (2)'!$B$9:$B$54,Units!$A24)</f>
        <v>0</v>
      </c>
      <c r="AJ24">
        <f>SUMIFS('Monster (2)'!AJ$9:AJ$54,'Monster (2)'!$B$9:$B$54,Units!$A24)</f>
        <v>0</v>
      </c>
      <c r="AK24">
        <f>SUMIFS('Monster (2)'!AK$9:AK$54,'Monster (2)'!$B$9:$B$54,Units!$A24)</f>
        <v>0</v>
      </c>
      <c r="AL24">
        <f>SUMIFS('Monster (2)'!AL$9:AL$54,'Monster (2)'!$B$9:$B$54,Units!$A24)</f>
        <v>0</v>
      </c>
      <c r="AM24">
        <f>SUMIFS('Monster (2)'!AM$9:AM$54,'Monster (2)'!$B$9:$B$54,Units!$A24)</f>
        <v>0</v>
      </c>
      <c r="AN24">
        <f>SUMIFS('Monster (2)'!AN$9:AN$54,'Monster (2)'!$B$9:$B$54,Units!$A24)</f>
        <v>0</v>
      </c>
      <c r="AO24">
        <f>SUMIFS('Monster (2)'!AO$9:AO$54,'Monster (2)'!$B$9:$B$54,Units!$A24)</f>
        <v>0</v>
      </c>
      <c r="AP24">
        <f>SUMIFS('Monster (2)'!AP$9:AP$54,'Monster (2)'!$B$9:$B$54,Units!$A24)</f>
        <v>0</v>
      </c>
      <c r="AQ24">
        <f>SUMIFS('Monster (2)'!AQ$9:AQ$54,'Monster (2)'!$B$9:$B$54,Units!$A24)</f>
        <v>0</v>
      </c>
      <c r="AR24">
        <f>SUMIFS('Monster (2)'!AR$9:AR$54,'Monster (2)'!$B$9:$B$54,Units!$A24)</f>
        <v>0</v>
      </c>
      <c r="AS24">
        <f>SUMIFS('Monster (2)'!AS$9:AS$54,'Monster (2)'!$B$9:$B$54,Units!$A24)</f>
        <v>0</v>
      </c>
      <c r="AT24" s="3">
        <v>11090</v>
      </c>
      <c r="AU24" s="3">
        <v>12010</v>
      </c>
      <c r="AV24" s="3">
        <v>9470</v>
      </c>
      <c r="AW24" s="3">
        <v>13910</v>
      </c>
      <c r="AX24" s="3">
        <v>9830</v>
      </c>
      <c r="AY24" s="3">
        <v>11240</v>
      </c>
    </row>
    <row r="25" spans="1:51" x14ac:dyDescent="0.5">
      <c r="A25" s="82" t="e">
        <f>#REF!</f>
        <v>#REF!</v>
      </c>
      <c r="B25" s="82" t="e">
        <f>#REF!</f>
        <v>#REF!</v>
      </c>
      <c r="C25" s="82" t="e">
        <f>#REF!</f>
        <v>#REF!</v>
      </c>
      <c r="D25">
        <f>SUMIFS('Monster (2)'!D$9:D$54,'Monster (2)'!$B$9:$B$54,Units!$A25)</f>
        <v>0</v>
      </c>
      <c r="E25">
        <f>SUMIFS('Monster (2)'!E$9:E$54,'Monster (2)'!$B$9:$B$54,Units!$A25)</f>
        <v>0</v>
      </c>
      <c r="F25">
        <f>SUMIFS('Monster (2)'!F$9:F$54,'Monster (2)'!$B$9:$B$54,Units!$A25)</f>
        <v>0</v>
      </c>
      <c r="G25">
        <f>SUMIFS('Monster (2)'!G$9:G$54,'Monster (2)'!$B$9:$B$54,Units!$A25)</f>
        <v>0</v>
      </c>
      <c r="H25">
        <f>SUMIFS('Monster (2)'!H$9:H$54,'Monster (2)'!$B$9:$B$54,Units!$A25)</f>
        <v>0</v>
      </c>
      <c r="I25">
        <f>SUMIFS('Monster (2)'!I$9:I$54,'Monster (2)'!$B$9:$B$54,Units!$A25)</f>
        <v>0</v>
      </c>
      <c r="J25">
        <f>SUMIFS('Monster (2)'!J$9:J$54,'Monster (2)'!$B$9:$B$54,Units!$A25)</f>
        <v>0</v>
      </c>
      <c r="K25">
        <f>SUMIFS('Monster (2)'!K$9:K$54,'Monster (2)'!$B$9:$B$54,Units!$A25)</f>
        <v>0</v>
      </c>
      <c r="L25">
        <f>SUMIFS('Monster (2)'!L$9:L$54,'Monster (2)'!$B$9:$B$54,Units!$A25)</f>
        <v>0</v>
      </c>
      <c r="M25">
        <f>SUMIFS('Monster (2)'!M$9:M$54,'Monster (2)'!$B$9:$B$54,Units!$A25)</f>
        <v>0</v>
      </c>
      <c r="N25">
        <f>SUMIFS('Monster (2)'!N$9:N$54,'Monster (2)'!$B$9:$B$54,Units!$A25)</f>
        <v>0</v>
      </c>
      <c r="O25">
        <f>SUMIFS('Monster (2)'!O$9:O$54,'Monster (2)'!$B$9:$B$54,Units!$A25)</f>
        <v>0</v>
      </c>
      <c r="P25">
        <f>SUMIFS('Monster (2)'!P$9:P$54,'Monster (2)'!$B$9:$B$54,Units!$A25)</f>
        <v>0</v>
      </c>
      <c r="Q25">
        <f>SUMIFS('Monster (2)'!Q$9:Q$54,'Monster (2)'!$B$9:$B$54,Units!$A25)</f>
        <v>0</v>
      </c>
      <c r="R25">
        <f>SUMIFS('Monster (2)'!R$9:R$54,'Monster (2)'!$B$9:$B$54,Units!$A25)</f>
        <v>0</v>
      </c>
      <c r="S25">
        <f>SUMIFS('Monster (2)'!S$9:S$54,'Monster (2)'!$B$9:$B$54,Units!$A25)</f>
        <v>0</v>
      </c>
      <c r="T25">
        <f>SUMIFS('Monster (2)'!T$9:T$54,'Monster (2)'!$B$9:$B$54,Units!$A25)</f>
        <v>0</v>
      </c>
      <c r="U25">
        <f>SUMIFS('Monster (2)'!U$9:U$54,'Monster (2)'!$B$9:$B$54,Units!$A25)</f>
        <v>0</v>
      </c>
      <c r="V25">
        <f>SUMIFS('Monster (2)'!V$9:V$54,'Monster (2)'!$B$9:$B$54,Units!$A25)</f>
        <v>0</v>
      </c>
      <c r="W25">
        <f>SUMIFS('Monster (2)'!W$9:W$54,'Monster (2)'!$B$9:$B$54,Units!$A25)</f>
        <v>0</v>
      </c>
      <c r="X25">
        <f>SUMIFS('Monster (2)'!X$9:X$54,'Monster (2)'!$B$9:$B$54,Units!$A25)</f>
        <v>0</v>
      </c>
      <c r="Y25">
        <f>SUMIFS('Monster (2)'!Y$9:Y$54,'Monster (2)'!$B$9:$B$54,Units!$A25)</f>
        <v>0</v>
      </c>
      <c r="Z25">
        <f>SUMIFS('Monster (2)'!Z$9:Z$54,'Monster (2)'!$B$9:$B$54,Units!$A25)</f>
        <v>0</v>
      </c>
      <c r="AA25">
        <f>SUMIFS('Monster (2)'!AA$9:AA$54,'Monster (2)'!$B$9:$B$54,Units!$A25)</f>
        <v>0</v>
      </c>
      <c r="AB25">
        <f>SUMIFS('Monster (2)'!AB$9:AB$54,'Monster (2)'!$B$9:$B$54,Units!$A25)</f>
        <v>0</v>
      </c>
      <c r="AC25">
        <f>SUMIFS('Monster (2)'!AC$9:AC$54,'Monster (2)'!$B$9:$B$54,Units!$A25)</f>
        <v>0</v>
      </c>
      <c r="AD25">
        <f>SUMIFS('Monster (2)'!AD$9:AD$54,'Monster (2)'!$B$9:$B$54,Units!$A25)</f>
        <v>0</v>
      </c>
      <c r="AE25">
        <f>SUMIFS('Monster (2)'!AE$9:AE$54,'Monster (2)'!$B$9:$B$54,Units!$A25)</f>
        <v>0</v>
      </c>
      <c r="AF25">
        <f>SUMIFS('Monster (2)'!AF$9:AF$54,'Monster (2)'!$B$9:$B$54,Units!$A25)</f>
        <v>0</v>
      </c>
      <c r="AG25">
        <f>SUMIFS('Monster (2)'!AG$9:AG$54,'Monster (2)'!$B$9:$B$54,Units!$A25)</f>
        <v>0</v>
      </c>
      <c r="AH25">
        <f>SUMIFS('Monster (2)'!AH$9:AH$54,'Monster (2)'!$B$9:$B$54,Units!$A25)</f>
        <v>0</v>
      </c>
      <c r="AI25">
        <f>SUMIFS('Monster (2)'!AI$9:AI$54,'Monster (2)'!$B$9:$B$54,Units!$A25)</f>
        <v>0</v>
      </c>
      <c r="AJ25">
        <f>SUMIFS('Monster (2)'!AJ$9:AJ$54,'Monster (2)'!$B$9:$B$54,Units!$A25)</f>
        <v>0</v>
      </c>
      <c r="AK25">
        <f>SUMIFS('Monster (2)'!AK$9:AK$54,'Monster (2)'!$B$9:$B$54,Units!$A25)</f>
        <v>0</v>
      </c>
      <c r="AL25">
        <f>SUMIFS('Monster (2)'!AL$9:AL$54,'Monster (2)'!$B$9:$B$54,Units!$A25)</f>
        <v>0</v>
      </c>
      <c r="AM25">
        <f>SUMIFS('Monster (2)'!AM$9:AM$54,'Monster (2)'!$B$9:$B$54,Units!$A25)</f>
        <v>0</v>
      </c>
      <c r="AN25">
        <f>SUMIFS('Monster (2)'!AN$9:AN$54,'Monster (2)'!$B$9:$B$54,Units!$A25)</f>
        <v>0</v>
      </c>
      <c r="AO25">
        <f>SUMIFS('Monster (2)'!AO$9:AO$54,'Monster (2)'!$B$9:$B$54,Units!$A25)</f>
        <v>0</v>
      </c>
      <c r="AP25">
        <f>SUMIFS('Monster (2)'!AP$9:AP$54,'Monster (2)'!$B$9:$B$54,Units!$A25)</f>
        <v>0</v>
      </c>
      <c r="AQ25">
        <f>SUMIFS('Monster (2)'!AQ$9:AQ$54,'Monster (2)'!$B$9:$B$54,Units!$A25)</f>
        <v>0</v>
      </c>
      <c r="AR25">
        <f>SUMIFS('Monster (2)'!AR$9:AR$54,'Monster (2)'!$B$9:$B$54,Units!$A25)</f>
        <v>0</v>
      </c>
      <c r="AS25">
        <f>SUMIFS('Monster (2)'!AS$9:AS$54,'Monster (2)'!$B$9:$B$54,Units!$A25)</f>
        <v>0</v>
      </c>
      <c r="AT25" s="3">
        <v>0</v>
      </c>
      <c r="AU25" s="3">
        <v>100</v>
      </c>
      <c r="AV25" s="3">
        <v>0</v>
      </c>
      <c r="AW25" s="3">
        <v>0</v>
      </c>
      <c r="AX25" s="3">
        <v>100</v>
      </c>
      <c r="AY25" s="3">
        <v>0</v>
      </c>
    </row>
    <row r="26" spans="1:51" x14ac:dyDescent="0.5">
      <c r="A26" s="82" t="e">
        <f>#REF!</f>
        <v>#REF!</v>
      </c>
      <c r="B26" s="82" t="e">
        <f>#REF!</f>
        <v>#REF!</v>
      </c>
      <c r="C26" s="82" t="e">
        <f>#REF!</f>
        <v>#REF!</v>
      </c>
      <c r="D26">
        <f>SUMIFS('Monster (2)'!D$9:D$54,'Monster (2)'!$B$9:$B$54,Units!$A26)</f>
        <v>0</v>
      </c>
      <c r="E26">
        <f>SUMIFS('Monster (2)'!E$9:E$54,'Monster (2)'!$B$9:$B$54,Units!$A26)</f>
        <v>0</v>
      </c>
      <c r="F26">
        <f>SUMIFS('Monster (2)'!F$9:F$54,'Monster (2)'!$B$9:$B$54,Units!$A26)</f>
        <v>0</v>
      </c>
      <c r="G26">
        <f>SUMIFS('Monster (2)'!G$9:G$54,'Monster (2)'!$B$9:$B$54,Units!$A26)</f>
        <v>0</v>
      </c>
      <c r="H26">
        <f>SUMIFS('Monster (2)'!H$9:H$54,'Monster (2)'!$B$9:$B$54,Units!$A26)</f>
        <v>0</v>
      </c>
      <c r="I26">
        <f>SUMIFS('Monster (2)'!I$9:I$54,'Monster (2)'!$B$9:$B$54,Units!$A26)</f>
        <v>0</v>
      </c>
      <c r="J26">
        <f>SUMIFS('Monster (2)'!J$9:J$54,'Monster (2)'!$B$9:$B$54,Units!$A26)</f>
        <v>0</v>
      </c>
      <c r="K26">
        <f>SUMIFS('Monster (2)'!K$9:K$54,'Monster (2)'!$B$9:$B$54,Units!$A26)</f>
        <v>0</v>
      </c>
      <c r="L26">
        <f>SUMIFS('Monster (2)'!L$9:L$54,'Monster (2)'!$B$9:$B$54,Units!$A26)</f>
        <v>0</v>
      </c>
      <c r="M26">
        <f>SUMIFS('Monster (2)'!M$9:M$54,'Monster (2)'!$B$9:$B$54,Units!$A26)</f>
        <v>0</v>
      </c>
      <c r="N26">
        <f>SUMIFS('Monster (2)'!N$9:N$54,'Monster (2)'!$B$9:$B$54,Units!$A26)</f>
        <v>0</v>
      </c>
      <c r="O26">
        <f>SUMIFS('Monster (2)'!O$9:O$54,'Monster (2)'!$B$9:$B$54,Units!$A26)</f>
        <v>0</v>
      </c>
      <c r="P26">
        <f>SUMIFS('Monster (2)'!P$9:P$54,'Monster (2)'!$B$9:$B$54,Units!$A26)</f>
        <v>0</v>
      </c>
      <c r="Q26">
        <f>SUMIFS('Monster (2)'!Q$9:Q$54,'Monster (2)'!$B$9:$B$54,Units!$A26)</f>
        <v>0</v>
      </c>
      <c r="R26">
        <f>SUMIFS('Monster (2)'!R$9:R$54,'Monster (2)'!$B$9:$B$54,Units!$A26)</f>
        <v>0</v>
      </c>
      <c r="S26">
        <f>SUMIFS('Monster (2)'!S$9:S$54,'Monster (2)'!$B$9:$B$54,Units!$A26)</f>
        <v>0</v>
      </c>
      <c r="T26">
        <f>SUMIFS('Monster (2)'!T$9:T$54,'Monster (2)'!$B$9:$B$54,Units!$A26)</f>
        <v>0</v>
      </c>
      <c r="U26">
        <f>SUMIFS('Monster (2)'!U$9:U$54,'Monster (2)'!$B$9:$B$54,Units!$A26)</f>
        <v>0</v>
      </c>
      <c r="V26">
        <f>SUMIFS('Monster (2)'!V$9:V$54,'Monster (2)'!$B$9:$B$54,Units!$A26)</f>
        <v>0</v>
      </c>
      <c r="W26">
        <f>SUMIFS('Monster (2)'!W$9:W$54,'Monster (2)'!$B$9:$B$54,Units!$A26)</f>
        <v>0</v>
      </c>
      <c r="X26">
        <f>SUMIFS('Monster (2)'!X$9:X$54,'Monster (2)'!$B$9:$B$54,Units!$A26)</f>
        <v>0</v>
      </c>
      <c r="Y26">
        <f>SUMIFS('Monster (2)'!Y$9:Y$54,'Monster (2)'!$B$9:$B$54,Units!$A26)</f>
        <v>0</v>
      </c>
      <c r="Z26">
        <f>SUMIFS('Monster (2)'!Z$9:Z$54,'Monster (2)'!$B$9:$B$54,Units!$A26)</f>
        <v>0</v>
      </c>
      <c r="AA26">
        <f>SUMIFS('Monster (2)'!AA$9:AA$54,'Monster (2)'!$B$9:$B$54,Units!$A26)</f>
        <v>0</v>
      </c>
      <c r="AB26">
        <f>SUMIFS('Monster (2)'!AB$9:AB$54,'Monster (2)'!$B$9:$B$54,Units!$A26)</f>
        <v>0</v>
      </c>
      <c r="AC26">
        <f>SUMIFS('Monster (2)'!AC$9:AC$54,'Monster (2)'!$B$9:$B$54,Units!$A26)</f>
        <v>0</v>
      </c>
      <c r="AD26">
        <f>SUMIFS('Monster (2)'!AD$9:AD$54,'Monster (2)'!$B$9:$B$54,Units!$A26)</f>
        <v>0</v>
      </c>
      <c r="AE26">
        <f>SUMIFS('Monster (2)'!AE$9:AE$54,'Monster (2)'!$B$9:$B$54,Units!$A26)</f>
        <v>0</v>
      </c>
      <c r="AF26">
        <f>SUMIFS('Monster (2)'!AF$9:AF$54,'Monster (2)'!$B$9:$B$54,Units!$A26)</f>
        <v>0</v>
      </c>
      <c r="AG26">
        <f>SUMIFS('Monster (2)'!AG$9:AG$54,'Monster (2)'!$B$9:$B$54,Units!$A26)</f>
        <v>0</v>
      </c>
      <c r="AH26">
        <f>SUMIFS('Monster (2)'!AH$9:AH$54,'Monster (2)'!$B$9:$B$54,Units!$A26)</f>
        <v>0</v>
      </c>
      <c r="AI26">
        <f>SUMIFS('Monster (2)'!AI$9:AI$54,'Monster (2)'!$B$9:$B$54,Units!$A26)</f>
        <v>0</v>
      </c>
      <c r="AJ26">
        <f>SUMIFS('Monster (2)'!AJ$9:AJ$54,'Monster (2)'!$B$9:$B$54,Units!$A26)</f>
        <v>0</v>
      </c>
      <c r="AK26">
        <f>SUMIFS('Monster (2)'!AK$9:AK$54,'Monster (2)'!$B$9:$B$54,Units!$A26)</f>
        <v>0</v>
      </c>
      <c r="AL26">
        <f>SUMIFS('Monster (2)'!AL$9:AL$54,'Monster (2)'!$B$9:$B$54,Units!$A26)</f>
        <v>0</v>
      </c>
      <c r="AM26">
        <f>SUMIFS('Monster (2)'!AM$9:AM$54,'Monster (2)'!$B$9:$B$54,Units!$A26)</f>
        <v>0</v>
      </c>
      <c r="AN26">
        <f>SUMIFS('Monster (2)'!AN$9:AN$54,'Monster (2)'!$B$9:$B$54,Units!$A26)</f>
        <v>0</v>
      </c>
      <c r="AO26">
        <f>SUMIFS('Monster (2)'!AO$9:AO$54,'Monster (2)'!$B$9:$B$54,Units!$A26)</f>
        <v>0</v>
      </c>
      <c r="AP26">
        <f>SUMIFS('Monster (2)'!AP$9:AP$54,'Monster (2)'!$B$9:$B$54,Units!$A26)</f>
        <v>0</v>
      </c>
      <c r="AQ26">
        <f>SUMIFS('Monster (2)'!AQ$9:AQ$54,'Monster (2)'!$B$9:$B$54,Units!$A26)</f>
        <v>0</v>
      </c>
      <c r="AR26">
        <f>SUMIFS('Monster (2)'!AR$9:AR$54,'Monster (2)'!$B$9:$B$54,Units!$A26)</f>
        <v>0</v>
      </c>
      <c r="AS26">
        <f>SUMIFS('Monster (2)'!AS$9:AS$54,'Monster (2)'!$B$9:$B$54,Units!$A26)</f>
        <v>0</v>
      </c>
      <c r="AT26" s="3">
        <v>6540</v>
      </c>
      <c r="AU26" s="3">
        <v>7190</v>
      </c>
      <c r="AV26" s="3">
        <v>5469.5</v>
      </c>
      <c r="AW26" s="3">
        <v>8210</v>
      </c>
      <c r="AX26" s="3">
        <v>6109.7</v>
      </c>
      <c r="AY26" s="3">
        <v>6600</v>
      </c>
    </row>
    <row r="27" spans="1:51" x14ac:dyDescent="0.5">
      <c r="A27" s="82" t="e">
        <f>#REF!</f>
        <v>#REF!</v>
      </c>
      <c r="B27" s="82" t="e">
        <f>#REF!</f>
        <v>#REF!</v>
      </c>
      <c r="C27" s="82" t="e">
        <f>#REF!</f>
        <v>#REF!</v>
      </c>
      <c r="D27">
        <f>SUMIFS('Monster (2)'!D$9:D$54,'Monster (2)'!$B$9:$B$54,Units!$A27)</f>
        <v>0</v>
      </c>
      <c r="E27">
        <f>SUMIFS('Monster (2)'!E$9:E$54,'Monster (2)'!$B$9:$B$54,Units!$A27)</f>
        <v>0</v>
      </c>
      <c r="F27">
        <f>SUMIFS('Monster (2)'!F$9:F$54,'Monster (2)'!$B$9:$B$54,Units!$A27)</f>
        <v>0</v>
      </c>
      <c r="G27">
        <f>SUMIFS('Monster (2)'!G$9:G$54,'Monster (2)'!$B$9:$B$54,Units!$A27)</f>
        <v>0</v>
      </c>
      <c r="H27">
        <f>SUMIFS('Monster (2)'!H$9:H$54,'Monster (2)'!$B$9:$B$54,Units!$A27)</f>
        <v>0</v>
      </c>
      <c r="I27">
        <f>SUMIFS('Monster (2)'!I$9:I$54,'Monster (2)'!$B$9:$B$54,Units!$A27)</f>
        <v>0</v>
      </c>
      <c r="J27">
        <f>SUMIFS('Monster (2)'!J$9:J$54,'Monster (2)'!$B$9:$B$54,Units!$A27)</f>
        <v>0</v>
      </c>
      <c r="K27">
        <f>SUMIFS('Monster (2)'!K$9:K$54,'Monster (2)'!$B$9:$B$54,Units!$A27)</f>
        <v>0</v>
      </c>
      <c r="L27">
        <f>SUMIFS('Monster (2)'!L$9:L$54,'Monster (2)'!$B$9:$B$54,Units!$A27)</f>
        <v>0</v>
      </c>
      <c r="M27">
        <f>SUMIFS('Monster (2)'!M$9:M$54,'Monster (2)'!$B$9:$B$54,Units!$A27)</f>
        <v>0</v>
      </c>
      <c r="N27">
        <f>SUMIFS('Monster (2)'!N$9:N$54,'Monster (2)'!$B$9:$B$54,Units!$A27)</f>
        <v>0</v>
      </c>
      <c r="O27">
        <f>SUMIFS('Monster (2)'!O$9:O$54,'Monster (2)'!$B$9:$B$54,Units!$A27)</f>
        <v>0</v>
      </c>
      <c r="P27">
        <f>SUMIFS('Monster (2)'!P$9:P$54,'Monster (2)'!$B$9:$B$54,Units!$A27)</f>
        <v>0</v>
      </c>
      <c r="Q27">
        <f>SUMIFS('Monster (2)'!Q$9:Q$54,'Monster (2)'!$B$9:$B$54,Units!$A27)</f>
        <v>0</v>
      </c>
      <c r="R27">
        <f>SUMIFS('Monster (2)'!R$9:R$54,'Monster (2)'!$B$9:$B$54,Units!$A27)</f>
        <v>0</v>
      </c>
      <c r="S27">
        <f>SUMIFS('Monster (2)'!S$9:S$54,'Monster (2)'!$B$9:$B$54,Units!$A27)</f>
        <v>0</v>
      </c>
      <c r="T27">
        <f>SUMIFS('Monster (2)'!T$9:T$54,'Monster (2)'!$B$9:$B$54,Units!$A27)</f>
        <v>0</v>
      </c>
      <c r="U27">
        <f>SUMIFS('Monster (2)'!U$9:U$54,'Monster (2)'!$B$9:$B$54,Units!$A27)</f>
        <v>0</v>
      </c>
      <c r="V27">
        <f>SUMIFS('Monster (2)'!V$9:V$54,'Monster (2)'!$B$9:$B$54,Units!$A27)</f>
        <v>0</v>
      </c>
      <c r="W27">
        <f>SUMIFS('Monster (2)'!W$9:W$54,'Monster (2)'!$B$9:$B$54,Units!$A27)</f>
        <v>0</v>
      </c>
      <c r="X27">
        <f>SUMIFS('Monster (2)'!X$9:X$54,'Monster (2)'!$B$9:$B$54,Units!$A27)</f>
        <v>0</v>
      </c>
      <c r="Y27">
        <f>SUMIFS('Monster (2)'!Y$9:Y$54,'Monster (2)'!$B$9:$B$54,Units!$A27)</f>
        <v>0</v>
      </c>
      <c r="Z27">
        <f>SUMIFS('Monster (2)'!Z$9:Z$54,'Monster (2)'!$B$9:$B$54,Units!$A27)</f>
        <v>0</v>
      </c>
      <c r="AA27">
        <f>SUMIFS('Monster (2)'!AA$9:AA$54,'Monster (2)'!$B$9:$B$54,Units!$A27)</f>
        <v>0</v>
      </c>
      <c r="AB27">
        <f>SUMIFS('Monster (2)'!AB$9:AB$54,'Monster (2)'!$B$9:$B$54,Units!$A27)</f>
        <v>0</v>
      </c>
      <c r="AC27">
        <f>SUMIFS('Monster (2)'!AC$9:AC$54,'Monster (2)'!$B$9:$B$54,Units!$A27)</f>
        <v>0</v>
      </c>
      <c r="AD27">
        <f>SUMIFS('Monster (2)'!AD$9:AD$54,'Monster (2)'!$B$9:$B$54,Units!$A27)</f>
        <v>0</v>
      </c>
      <c r="AE27">
        <f>SUMIFS('Monster (2)'!AE$9:AE$54,'Monster (2)'!$B$9:$B$54,Units!$A27)</f>
        <v>0</v>
      </c>
      <c r="AF27">
        <f>SUMIFS('Monster (2)'!AF$9:AF$54,'Monster (2)'!$B$9:$B$54,Units!$A27)</f>
        <v>0</v>
      </c>
      <c r="AG27">
        <f>SUMIFS('Monster (2)'!AG$9:AG$54,'Monster (2)'!$B$9:$B$54,Units!$A27)</f>
        <v>0</v>
      </c>
      <c r="AH27">
        <f>SUMIFS('Monster (2)'!AH$9:AH$54,'Monster (2)'!$B$9:$B$54,Units!$A27)</f>
        <v>0</v>
      </c>
      <c r="AI27">
        <f>SUMIFS('Monster (2)'!AI$9:AI$54,'Monster (2)'!$B$9:$B$54,Units!$A27)</f>
        <v>0</v>
      </c>
      <c r="AJ27">
        <f>SUMIFS('Monster (2)'!AJ$9:AJ$54,'Monster (2)'!$B$9:$B$54,Units!$A27)</f>
        <v>0</v>
      </c>
      <c r="AK27">
        <f>SUMIFS('Monster (2)'!AK$9:AK$54,'Monster (2)'!$B$9:$B$54,Units!$A27)</f>
        <v>0</v>
      </c>
      <c r="AL27">
        <f>SUMIFS('Monster (2)'!AL$9:AL$54,'Monster (2)'!$B$9:$B$54,Units!$A27)</f>
        <v>0</v>
      </c>
      <c r="AM27">
        <f>SUMIFS('Monster (2)'!AM$9:AM$54,'Monster (2)'!$B$9:$B$54,Units!$A27)</f>
        <v>0</v>
      </c>
      <c r="AN27">
        <f>SUMIFS('Monster (2)'!AN$9:AN$54,'Monster (2)'!$B$9:$B$54,Units!$A27)</f>
        <v>0</v>
      </c>
      <c r="AO27">
        <f>SUMIFS('Monster (2)'!AO$9:AO$54,'Monster (2)'!$B$9:$B$54,Units!$A27)</f>
        <v>0</v>
      </c>
      <c r="AP27">
        <f>SUMIFS('Monster (2)'!AP$9:AP$54,'Monster (2)'!$B$9:$B$54,Units!$A27)</f>
        <v>0</v>
      </c>
      <c r="AQ27">
        <f>SUMIFS('Monster (2)'!AQ$9:AQ$54,'Monster (2)'!$B$9:$B$54,Units!$A27)</f>
        <v>0</v>
      </c>
      <c r="AR27">
        <f>SUMIFS('Monster (2)'!AR$9:AR$54,'Monster (2)'!$B$9:$B$54,Units!$A27)</f>
        <v>0</v>
      </c>
      <c r="AS27">
        <f>SUMIFS('Monster (2)'!AS$9:AS$54,'Monster (2)'!$B$9:$B$54,Units!$A27)</f>
        <v>0</v>
      </c>
      <c r="AT27" s="3">
        <v>700</v>
      </c>
      <c r="AU27" s="3">
        <v>570</v>
      </c>
      <c r="AV27" s="3">
        <v>720</v>
      </c>
      <c r="AW27" s="3">
        <v>650</v>
      </c>
      <c r="AX27" s="3">
        <v>760</v>
      </c>
      <c r="AY27" s="3">
        <v>840</v>
      </c>
    </row>
    <row r="28" spans="1:51" x14ac:dyDescent="0.5">
      <c r="A28" s="82" t="e">
        <f>#REF!</f>
        <v>#REF!</v>
      </c>
      <c r="B28" s="82" t="e">
        <f>#REF!</f>
        <v>#REF!</v>
      </c>
      <c r="C28" s="82" t="e">
        <f>#REF!</f>
        <v>#REF!</v>
      </c>
      <c r="D28">
        <f>SUMIFS('Monster (2)'!D$9:D$54,'Monster (2)'!$B$9:$B$54,Units!$A28)</f>
        <v>0</v>
      </c>
      <c r="E28">
        <f>SUMIFS('Monster (2)'!E$9:E$54,'Monster (2)'!$B$9:$B$54,Units!$A28)</f>
        <v>0</v>
      </c>
      <c r="F28">
        <f>SUMIFS('Monster (2)'!F$9:F$54,'Monster (2)'!$B$9:$B$54,Units!$A28)</f>
        <v>0</v>
      </c>
      <c r="G28">
        <f>SUMIFS('Monster (2)'!G$9:G$54,'Monster (2)'!$B$9:$B$54,Units!$A28)</f>
        <v>0</v>
      </c>
      <c r="H28">
        <f>SUMIFS('Monster (2)'!H$9:H$54,'Monster (2)'!$B$9:$B$54,Units!$A28)</f>
        <v>0</v>
      </c>
      <c r="I28">
        <f>SUMIFS('Monster (2)'!I$9:I$54,'Monster (2)'!$B$9:$B$54,Units!$A28)</f>
        <v>0</v>
      </c>
      <c r="J28">
        <f>SUMIFS('Monster (2)'!J$9:J$54,'Monster (2)'!$B$9:$B$54,Units!$A28)</f>
        <v>0</v>
      </c>
      <c r="K28">
        <f>SUMIFS('Monster (2)'!K$9:K$54,'Monster (2)'!$B$9:$B$54,Units!$A28)</f>
        <v>0</v>
      </c>
      <c r="L28">
        <f>SUMIFS('Monster (2)'!L$9:L$54,'Monster (2)'!$B$9:$B$54,Units!$A28)</f>
        <v>0</v>
      </c>
      <c r="M28">
        <f>SUMIFS('Monster (2)'!M$9:M$54,'Monster (2)'!$B$9:$B$54,Units!$A28)</f>
        <v>0</v>
      </c>
      <c r="N28">
        <f>SUMIFS('Monster (2)'!N$9:N$54,'Monster (2)'!$B$9:$B$54,Units!$A28)</f>
        <v>0</v>
      </c>
      <c r="O28">
        <f>SUMIFS('Monster (2)'!O$9:O$54,'Monster (2)'!$B$9:$B$54,Units!$A28)</f>
        <v>0</v>
      </c>
      <c r="P28">
        <f>SUMIFS('Monster (2)'!P$9:P$54,'Monster (2)'!$B$9:$B$54,Units!$A28)</f>
        <v>0</v>
      </c>
      <c r="Q28">
        <f>SUMIFS('Monster (2)'!Q$9:Q$54,'Monster (2)'!$B$9:$B$54,Units!$A28)</f>
        <v>0</v>
      </c>
      <c r="R28">
        <f>SUMIFS('Monster (2)'!R$9:R$54,'Monster (2)'!$B$9:$B$54,Units!$A28)</f>
        <v>0</v>
      </c>
      <c r="S28">
        <f>SUMIFS('Monster (2)'!S$9:S$54,'Monster (2)'!$B$9:$B$54,Units!$A28)</f>
        <v>0</v>
      </c>
      <c r="T28">
        <f>SUMIFS('Monster (2)'!T$9:T$54,'Monster (2)'!$B$9:$B$54,Units!$A28)</f>
        <v>0</v>
      </c>
      <c r="U28">
        <f>SUMIFS('Monster (2)'!U$9:U$54,'Monster (2)'!$B$9:$B$54,Units!$A28)</f>
        <v>0</v>
      </c>
      <c r="V28">
        <f>SUMIFS('Monster (2)'!V$9:V$54,'Monster (2)'!$B$9:$B$54,Units!$A28)</f>
        <v>0</v>
      </c>
      <c r="W28">
        <f>SUMIFS('Monster (2)'!W$9:W$54,'Monster (2)'!$B$9:$B$54,Units!$A28)</f>
        <v>0</v>
      </c>
      <c r="X28">
        <f>SUMIFS('Monster (2)'!X$9:X$54,'Monster (2)'!$B$9:$B$54,Units!$A28)</f>
        <v>0</v>
      </c>
      <c r="Y28">
        <f>SUMIFS('Monster (2)'!Y$9:Y$54,'Monster (2)'!$B$9:$B$54,Units!$A28)</f>
        <v>0</v>
      </c>
      <c r="Z28">
        <f>SUMIFS('Monster (2)'!Z$9:Z$54,'Monster (2)'!$B$9:$B$54,Units!$A28)</f>
        <v>0</v>
      </c>
      <c r="AA28">
        <f>SUMIFS('Monster (2)'!AA$9:AA$54,'Monster (2)'!$B$9:$B$54,Units!$A28)</f>
        <v>0</v>
      </c>
      <c r="AB28">
        <f>SUMIFS('Monster (2)'!AB$9:AB$54,'Monster (2)'!$B$9:$B$54,Units!$A28)</f>
        <v>0</v>
      </c>
      <c r="AC28">
        <f>SUMIFS('Monster (2)'!AC$9:AC$54,'Monster (2)'!$B$9:$B$54,Units!$A28)</f>
        <v>0</v>
      </c>
      <c r="AD28">
        <f>SUMIFS('Monster (2)'!AD$9:AD$54,'Monster (2)'!$B$9:$B$54,Units!$A28)</f>
        <v>0</v>
      </c>
      <c r="AE28">
        <f>SUMIFS('Monster (2)'!AE$9:AE$54,'Monster (2)'!$B$9:$B$54,Units!$A28)</f>
        <v>0</v>
      </c>
      <c r="AF28">
        <f>SUMIFS('Monster (2)'!AF$9:AF$54,'Monster (2)'!$B$9:$B$54,Units!$A28)</f>
        <v>0</v>
      </c>
      <c r="AG28">
        <f>SUMIFS('Monster (2)'!AG$9:AG$54,'Monster (2)'!$B$9:$B$54,Units!$A28)</f>
        <v>0</v>
      </c>
      <c r="AH28">
        <f>SUMIFS('Monster (2)'!AH$9:AH$54,'Monster (2)'!$B$9:$B$54,Units!$A28)</f>
        <v>0</v>
      </c>
      <c r="AI28">
        <f>SUMIFS('Monster (2)'!AI$9:AI$54,'Monster (2)'!$B$9:$B$54,Units!$A28)</f>
        <v>0</v>
      </c>
      <c r="AJ28">
        <f>SUMIFS('Monster (2)'!AJ$9:AJ$54,'Monster (2)'!$B$9:$B$54,Units!$A28)</f>
        <v>0</v>
      </c>
      <c r="AK28">
        <f>SUMIFS('Monster (2)'!AK$9:AK$54,'Monster (2)'!$B$9:$B$54,Units!$A28)</f>
        <v>0</v>
      </c>
      <c r="AL28">
        <f>SUMIFS('Monster (2)'!AL$9:AL$54,'Monster (2)'!$B$9:$B$54,Units!$A28)</f>
        <v>0</v>
      </c>
      <c r="AM28">
        <f>SUMIFS('Monster (2)'!AM$9:AM$54,'Monster (2)'!$B$9:$B$54,Units!$A28)</f>
        <v>0</v>
      </c>
      <c r="AN28">
        <f>SUMIFS('Monster (2)'!AN$9:AN$54,'Monster (2)'!$B$9:$B$54,Units!$A28)</f>
        <v>0</v>
      </c>
      <c r="AO28">
        <f>SUMIFS('Monster (2)'!AO$9:AO$54,'Monster (2)'!$B$9:$B$54,Units!$A28)</f>
        <v>0</v>
      </c>
      <c r="AP28">
        <f>SUMIFS('Monster (2)'!AP$9:AP$54,'Monster (2)'!$B$9:$B$54,Units!$A28)</f>
        <v>0</v>
      </c>
      <c r="AQ28">
        <f>SUMIFS('Monster (2)'!AQ$9:AQ$54,'Monster (2)'!$B$9:$B$54,Units!$A28)</f>
        <v>0</v>
      </c>
      <c r="AR28">
        <f>SUMIFS('Monster (2)'!AR$9:AR$54,'Monster (2)'!$B$9:$B$54,Units!$A28)</f>
        <v>0</v>
      </c>
      <c r="AS28">
        <f>SUMIFS('Monster (2)'!AS$9:AS$54,'Monster (2)'!$B$9:$B$54,Units!$A28)</f>
        <v>0</v>
      </c>
      <c r="AT28" s="3">
        <v>110</v>
      </c>
      <c r="AU28" s="3">
        <v>570</v>
      </c>
      <c r="AV28" s="3">
        <v>0</v>
      </c>
      <c r="AW28" s="3">
        <v>100</v>
      </c>
      <c r="AX28" s="3">
        <v>110</v>
      </c>
      <c r="AY28" s="3">
        <v>110</v>
      </c>
    </row>
    <row r="29" spans="1:51" x14ac:dyDescent="0.5">
      <c r="A29" s="82" t="e">
        <f>#REF!</f>
        <v>#REF!</v>
      </c>
      <c r="B29" s="82" t="e">
        <f>#REF!</f>
        <v>#REF!</v>
      </c>
      <c r="C29" s="82" t="e">
        <f>#REF!</f>
        <v>#REF!</v>
      </c>
      <c r="D29">
        <f>SUMIFS('Monster (2)'!D$9:D$54,'Monster (2)'!$B$9:$B$54,Units!$A29)</f>
        <v>0</v>
      </c>
      <c r="E29">
        <f>SUMIFS('Monster (2)'!E$9:E$54,'Monster (2)'!$B$9:$B$54,Units!$A29)</f>
        <v>0</v>
      </c>
      <c r="F29">
        <f>SUMIFS('Monster (2)'!F$9:F$54,'Monster (2)'!$B$9:$B$54,Units!$A29)</f>
        <v>0</v>
      </c>
      <c r="G29">
        <f>SUMIFS('Monster (2)'!G$9:G$54,'Monster (2)'!$B$9:$B$54,Units!$A29)</f>
        <v>0</v>
      </c>
      <c r="H29">
        <f>SUMIFS('Monster (2)'!H$9:H$54,'Monster (2)'!$B$9:$B$54,Units!$A29)</f>
        <v>0</v>
      </c>
      <c r="I29">
        <f>SUMIFS('Monster (2)'!I$9:I$54,'Monster (2)'!$B$9:$B$54,Units!$A29)</f>
        <v>0</v>
      </c>
      <c r="J29">
        <f>SUMIFS('Monster (2)'!J$9:J$54,'Monster (2)'!$B$9:$B$54,Units!$A29)</f>
        <v>0</v>
      </c>
      <c r="K29">
        <f>SUMIFS('Monster (2)'!K$9:K$54,'Monster (2)'!$B$9:$B$54,Units!$A29)</f>
        <v>0</v>
      </c>
      <c r="L29">
        <f>SUMIFS('Monster (2)'!L$9:L$54,'Monster (2)'!$B$9:$B$54,Units!$A29)</f>
        <v>0</v>
      </c>
      <c r="M29">
        <f>SUMIFS('Monster (2)'!M$9:M$54,'Monster (2)'!$B$9:$B$54,Units!$A29)</f>
        <v>0</v>
      </c>
      <c r="N29">
        <f>SUMIFS('Monster (2)'!N$9:N$54,'Monster (2)'!$B$9:$B$54,Units!$A29)</f>
        <v>0</v>
      </c>
      <c r="O29">
        <f>SUMIFS('Monster (2)'!O$9:O$54,'Monster (2)'!$B$9:$B$54,Units!$A29)</f>
        <v>0</v>
      </c>
      <c r="P29">
        <f>SUMIFS('Monster (2)'!P$9:P$54,'Monster (2)'!$B$9:$B$54,Units!$A29)</f>
        <v>0</v>
      </c>
      <c r="Q29">
        <f>SUMIFS('Monster (2)'!Q$9:Q$54,'Monster (2)'!$B$9:$B$54,Units!$A29)</f>
        <v>0</v>
      </c>
      <c r="R29">
        <f>SUMIFS('Monster (2)'!R$9:R$54,'Monster (2)'!$B$9:$B$54,Units!$A29)</f>
        <v>0</v>
      </c>
      <c r="S29">
        <f>SUMIFS('Monster (2)'!S$9:S$54,'Monster (2)'!$B$9:$B$54,Units!$A29)</f>
        <v>0</v>
      </c>
      <c r="T29">
        <f>SUMIFS('Monster (2)'!T$9:T$54,'Monster (2)'!$B$9:$B$54,Units!$A29)</f>
        <v>0</v>
      </c>
      <c r="U29">
        <f>SUMIFS('Monster (2)'!U$9:U$54,'Monster (2)'!$B$9:$B$54,Units!$A29)</f>
        <v>0</v>
      </c>
      <c r="V29">
        <f>SUMIFS('Monster (2)'!V$9:V$54,'Monster (2)'!$B$9:$B$54,Units!$A29)</f>
        <v>0</v>
      </c>
      <c r="W29">
        <f>SUMIFS('Monster (2)'!W$9:W$54,'Monster (2)'!$B$9:$B$54,Units!$A29)</f>
        <v>0</v>
      </c>
      <c r="X29">
        <f>SUMIFS('Monster (2)'!X$9:X$54,'Monster (2)'!$B$9:$B$54,Units!$A29)</f>
        <v>0</v>
      </c>
      <c r="Y29">
        <f>SUMIFS('Monster (2)'!Y$9:Y$54,'Monster (2)'!$B$9:$B$54,Units!$A29)</f>
        <v>0</v>
      </c>
      <c r="Z29">
        <f>SUMIFS('Monster (2)'!Z$9:Z$54,'Monster (2)'!$B$9:$B$54,Units!$A29)</f>
        <v>0</v>
      </c>
      <c r="AA29">
        <f>SUMIFS('Monster (2)'!AA$9:AA$54,'Monster (2)'!$B$9:$B$54,Units!$A29)</f>
        <v>0</v>
      </c>
      <c r="AB29">
        <f>SUMIFS('Monster (2)'!AB$9:AB$54,'Monster (2)'!$B$9:$B$54,Units!$A29)</f>
        <v>0</v>
      </c>
      <c r="AC29">
        <f>SUMIFS('Monster (2)'!AC$9:AC$54,'Monster (2)'!$B$9:$B$54,Units!$A29)</f>
        <v>0</v>
      </c>
      <c r="AD29">
        <f>SUMIFS('Monster (2)'!AD$9:AD$54,'Monster (2)'!$B$9:$B$54,Units!$A29)</f>
        <v>0</v>
      </c>
      <c r="AE29">
        <f>SUMIFS('Monster (2)'!AE$9:AE$54,'Monster (2)'!$B$9:$B$54,Units!$A29)</f>
        <v>0</v>
      </c>
      <c r="AF29">
        <f>SUMIFS('Monster (2)'!AF$9:AF$54,'Monster (2)'!$B$9:$B$54,Units!$A29)</f>
        <v>0</v>
      </c>
      <c r="AG29">
        <f>SUMIFS('Monster (2)'!AG$9:AG$54,'Monster (2)'!$B$9:$B$54,Units!$A29)</f>
        <v>0</v>
      </c>
      <c r="AH29">
        <f>SUMIFS('Monster (2)'!AH$9:AH$54,'Monster (2)'!$B$9:$B$54,Units!$A29)</f>
        <v>0</v>
      </c>
      <c r="AI29">
        <f>SUMIFS('Monster (2)'!AI$9:AI$54,'Monster (2)'!$B$9:$B$54,Units!$A29)</f>
        <v>0</v>
      </c>
      <c r="AJ29">
        <f>SUMIFS('Monster (2)'!AJ$9:AJ$54,'Monster (2)'!$B$9:$B$54,Units!$A29)</f>
        <v>0</v>
      </c>
      <c r="AK29">
        <f>SUMIFS('Monster (2)'!AK$9:AK$54,'Monster (2)'!$B$9:$B$54,Units!$A29)</f>
        <v>0</v>
      </c>
      <c r="AL29">
        <f>SUMIFS('Monster (2)'!AL$9:AL$54,'Monster (2)'!$B$9:$B$54,Units!$A29)</f>
        <v>0</v>
      </c>
      <c r="AM29">
        <f>SUMIFS('Monster (2)'!AM$9:AM$54,'Monster (2)'!$B$9:$B$54,Units!$A29)</f>
        <v>0</v>
      </c>
      <c r="AN29">
        <f>SUMIFS('Monster (2)'!AN$9:AN$54,'Monster (2)'!$B$9:$B$54,Units!$A29)</f>
        <v>0</v>
      </c>
      <c r="AO29">
        <f>SUMIFS('Monster (2)'!AO$9:AO$54,'Monster (2)'!$B$9:$B$54,Units!$A29)</f>
        <v>0</v>
      </c>
      <c r="AP29">
        <f>SUMIFS('Monster (2)'!AP$9:AP$54,'Monster (2)'!$B$9:$B$54,Units!$A29)</f>
        <v>0</v>
      </c>
      <c r="AQ29">
        <f>SUMIFS('Monster (2)'!AQ$9:AQ$54,'Monster (2)'!$B$9:$B$54,Units!$A29)</f>
        <v>0</v>
      </c>
      <c r="AR29">
        <f>SUMIFS('Monster (2)'!AR$9:AR$54,'Monster (2)'!$B$9:$B$54,Units!$A29)</f>
        <v>0</v>
      </c>
      <c r="AS29">
        <f>SUMIFS('Monster (2)'!AS$9:AS$54,'Monster (2)'!$B$9:$B$54,Units!$A29)</f>
        <v>0</v>
      </c>
      <c r="AT29" s="3">
        <v>0</v>
      </c>
      <c r="AU29" s="3">
        <v>0</v>
      </c>
      <c r="AV29" s="3">
        <v>0</v>
      </c>
      <c r="AW29" s="3">
        <v>0</v>
      </c>
      <c r="AX29" s="3">
        <v>100</v>
      </c>
      <c r="AY29" s="3">
        <v>0</v>
      </c>
    </row>
    <row r="30" spans="1:51" x14ac:dyDescent="0.5">
      <c r="A30" s="82" t="e">
        <f>#REF!</f>
        <v>#REF!</v>
      </c>
      <c r="B30" s="82" t="e">
        <f>#REF!</f>
        <v>#REF!</v>
      </c>
      <c r="C30" s="82" t="e">
        <f>#REF!</f>
        <v>#REF!</v>
      </c>
      <c r="D30">
        <f>SUMIFS('Monster (2)'!D$9:D$54,'Monster (2)'!$B$9:$B$54,Units!$A30)</f>
        <v>0</v>
      </c>
      <c r="E30">
        <f>SUMIFS('Monster (2)'!E$9:E$54,'Monster (2)'!$B$9:$B$54,Units!$A30)</f>
        <v>0</v>
      </c>
      <c r="F30">
        <f>SUMIFS('Monster (2)'!F$9:F$54,'Monster (2)'!$B$9:$B$54,Units!$A30)</f>
        <v>0</v>
      </c>
      <c r="G30">
        <f>SUMIFS('Monster (2)'!G$9:G$54,'Monster (2)'!$B$9:$B$54,Units!$A30)</f>
        <v>0</v>
      </c>
      <c r="H30">
        <f>SUMIFS('Monster (2)'!H$9:H$54,'Monster (2)'!$B$9:$B$54,Units!$A30)</f>
        <v>0</v>
      </c>
      <c r="I30">
        <f>SUMIFS('Monster (2)'!I$9:I$54,'Monster (2)'!$B$9:$B$54,Units!$A30)</f>
        <v>0</v>
      </c>
      <c r="J30">
        <f>SUMIFS('Monster (2)'!J$9:J$54,'Monster (2)'!$B$9:$B$54,Units!$A30)</f>
        <v>0</v>
      </c>
      <c r="K30">
        <f>SUMIFS('Monster (2)'!K$9:K$54,'Monster (2)'!$B$9:$B$54,Units!$A30)</f>
        <v>0</v>
      </c>
      <c r="L30">
        <f>SUMIFS('Monster (2)'!L$9:L$54,'Monster (2)'!$B$9:$B$54,Units!$A30)</f>
        <v>0</v>
      </c>
      <c r="M30">
        <f>SUMIFS('Monster (2)'!M$9:M$54,'Monster (2)'!$B$9:$B$54,Units!$A30)</f>
        <v>0</v>
      </c>
      <c r="N30">
        <f>SUMIFS('Monster (2)'!N$9:N$54,'Monster (2)'!$B$9:$B$54,Units!$A30)</f>
        <v>0</v>
      </c>
      <c r="O30">
        <f>SUMIFS('Monster (2)'!O$9:O$54,'Monster (2)'!$B$9:$B$54,Units!$A30)</f>
        <v>0</v>
      </c>
      <c r="P30">
        <f>SUMIFS('Monster (2)'!P$9:P$54,'Monster (2)'!$B$9:$B$54,Units!$A30)</f>
        <v>0</v>
      </c>
      <c r="Q30">
        <f>SUMIFS('Monster (2)'!Q$9:Q$54,'Monster (2)'!$B$9:$B$54,Units!$A30)</f>
        <v>0</v>
      </c>
      <c r="R30">
        <f>SUMIFS('Monster (2)'!R$9:R$54,'Monster (2)'!$B$9:$B$54,Units!$A30)</f>
        <v>0</v>
      </c>
      <c r="S30">
        <f>SUMIFS('Monster (2)'!S$9:S$54,'Monster (2)'!$B$9:$B$54,Units!$A30)</f>
        <v>0</v>
      </c>
      <c r="T30">
        <f>SUMIFS('Monster (2)'!T$9:T$54,'Monster (2)'!$B$9:$B$54,Units!$A30)</f>
        <v>0</v>
      </c>
      <c r="U30">
        <f>SUMIFS('Monster (2)'!U$9:U$54,'Monster (2)'!$B$9:$B$54,Units!$A30)</f>
        <v>0</v>
      </c>
      <c r="V30">
        <f>SUMIFS('Monster (2)'!V$9:V$54,'Monster (2)'!$B$9:$B$54,Units!$A30)</f>
        <v>0</v>
      </c>
      <c r="W30">
        <f>SUMIFS('Monster (2)'!W$9:W$54,'Monster (2)'!$B$9:$B$54,Units!$A30)</f>
        <v>0</v>
      </c>
      <c r="X30">
        <f>SUMIFS('Monster (2)'!X$9:X$54,'Monster (2)'!$B$9:$B$54,Units!$A30)</f>
        <v>0</v>
      </c>
      <c r="Y30">
        <f>SUMIFS('Monster (2)'!Y$9:Y$54,'Monster (2)'!$B$9:$B$54,Units!$A30)</f>
        <v>0</v>
      </c>
      <c r="Z30">
        <f>SUMIFS('Monster (2)'!Z$9:Z$54,'Monster (2)'!$B$9:$B$54,Units!$A30)</f>
        <v>0</v>
      </c>
      <c r="AA30">
        <f>SUMIFS('Monster (2)'!AA$9:AA$54,'Monster (2)'!$B$9:$B$54,Units!$A30)</f>
        <v>0</v>
      </c>
      <c r="AB30">
        <f>SUMIFS('Monster (2)'!AB$9:AB$54,'Monster (2)'!$B$9:$B$54,Units!$A30)</f>
        <v>0</v>
      </c>
      <c r="AC30">
        <f>SUMIFS('Monster (2)'!AC$9:AC$54,'Monster (2)'!$B$9:$B$54,Units!$A30)</f>
        <v>0</v>
      </c>
      <c r="AD30">
        <f>SUMIFS('Monster (2)'!AD$9:AD$54,'Monster (2)'!$B$9:$B$54,Units!$A30)</f>
        <v>0</v>
      </c>
      <c r="AE30">
        <f>SUMIFS('Monster (2)'!AE$9:AE$54,'Monster (2)'!$B$9:$B$54,Units!$A30)</f>
        <v>0</v>
      </c>
      <c r="AF30">
        <f>SUMIFS('Monster (2)'!AF$9:AF$54,'Monster (2)'!$B$9:$B$54,Units!$A30)</f>
        <v>0</v>
      </c>
      <c r="AG30">
        <f>SUMIFS('Monster (2)'!AG$9:AG$54,'Monster (2)'!$B$9:$B$54,Units!$A30)</f>
        <v>0</v>
      </c>
      <c r="AH30">
        <f>SUMIFS('Monster (2)'!AH$9:AH$54,'Monster (2)'!$B$9:$B$54,Units!$A30)</f>
        <v>0</v>
      </c>
      <c r="AI30">
        <f>SUMIFS('Monster (2)'!AI$9:AI$54,'Monster (2)'!$B$9:$B$54,Units!$A30)</f>
        <v>0</v>
      </c>
      <c r="AJ30">
        <f>SUMIFS('Monster (2)'!AJ$9:AJ$54,'Monster (2)'!$B$9:$B$54,Units!$A30)</f>
        <v>0</v>
      </c>
      <c r="AK30">
        <f>SUMIFS('Monster (2)'!AK$9:AK$54,'Monster (2)'!$B$9:$B$54,Units!$A30)</f>
        <v>0</v>
      </c>
      <c r="AL30">
        <f>SUMIFS('Monster (2)'!AL$9:AL$54,'Monster (2)'!$B$9:$B$54,Units!$A30)</f>
        <v>0</v>
      </c>
      <c r="AM30">
        <f>SUMIFS('Monster (2)'!AM$9:AM$54,'Monster (2)'!$B$9:$B$54,Units!$A30)</f>
        <v>0</v>
      </c>
      <c r="AN30">
        <f>SUMIFS('Monster (2)'!AN$9:AN$54,'Monster (2)'!$B$9:$B$54,Units!$A30)</f>
        <v>0</v>
      </c>
      <c r="AO30">
        <f>SUMIFS('Monster (2)'!AO$9:AO$54,'Monster (2)'!$B$9:$B$54,Units!$A30)</f>
        <v>0</v>
      </c>
      <c r="AP30">
        <f>SUMIFS('Monster (2)'!AP$9:AP$54,'Monster (2)'!$B$9:$B$54,Units!$A30)</f>
        <v>0</v>
      </c>
      <c r="AQ30">
        <f>SUMIFS('Monster (2)'!AQ$9:AQ$54,'Monster (2)'!$B$9:$B$54,Units!$A30)</f>
        <v>0</v>
      </c>
      <c r="AR30">
        <f>SUMIFS('Monster (2)'!AR$9:AR$54,'Monster (2)'!$B$9:$B$54,Units!$A30)</f>
        <v>0</v>
      </c>
      <c r="AS30">
        <f>SUMIFS('Monster (2)'!AS$9:AS$54,'Monster (2)'!$B$9:$B$54,Units!$A30)</f>
        <v>0</v>
      </c>
      <c r="AT30" s="3">
        <v>900</v>
      </c>
      <c r="AU30" s="3">
        <v>1130</v>
      </c>
      <c r="AV30" s="3">
        <v>0</v>
      </c>
      <c r="AW30" s="3">
        <v>2050</v>
      </c>
      <c r="AX30" s="3">
        <v>1900</v>
      </c>
      <c r="AY30" s="3">
        <v>2870</v>
      </c>
    </row>
    <row r="31" spans="1:51" x14ac:dyDescent="0.5">
      <c r="A31" s="82" t="e">
        <f>#REF!</f>
        <v>#REF!</v>
      </c>
      <c r="B31" s="82" t="e">
        <f>#REF!</f>
        <v>#REF!</v>
      </c>
      <c r="C31" s="82" t="e">
        <f>#REF!</f>
        <v>#REF!</v>
      </c>
      <c r="D31">
        <f>SUMIFS('Monster (2)'!D$9:D$54,'Monster (2)'!$B$9:$B$54,Units!$A31)</f>
        <v>0</v>
      </c>
      <c r="E31">
        <f>SUMIFS('Monster (2)'!E$9:E$54,'Monster (2)'!$B$9:$B$54,Units!$A31)</f>
        <v>0</v>
      </c>
      <c r="F31">
        <f>SUMIFS('Monster (2)'!F$9:F$54,'Monster (2)'!$B$9:$B$54,Units!$A31)</f>
        <v>0</v>
      </c>
      <c r="G31">
        <f>SUMIFS('Monster (2)'!G$9:G$54,'Monster (2)'!$B$9:$B$54,Units!$A31)</f>
        <v>0</v>
      </c>
      <c r="H31">
        <f>SUMIFS('Monster (2)'!H$9:H$54,'Monster (2)'!$B$9:$B$54,Units!$A31)</f>
        <v>0</v>
      </c>
      <c r="I31">
        <f>SUMIFS('Monster (2)'!I$9:I$54,'Monster (2)'!$B$9:$B$54,Units!$A31)</f>
        <v>0</v>
      </c>
      <c r="J31">
        <f>SUMIFS('Monster (2)'!J$9:J$54,'Monster (2)'!$B$9:$B$54,Units!$A31)</f>
        <v>0</v>
      </c>
      <c r="K31">
        <f>SUMIFS('Monster (2)'!K$9:K$54,'Monster (2)'!$B$9:$B$54,Units!$A31)</f>
        <v>0</v>
      </c>
      <c r="L31">
        <f>SUMIFS('Monster (2)'!L$9:L$54,'Monster (2)'!$B$9:$B$54,Units!$A31)</f>
        <v>0</v>
      </c>
      <c r="M31">
        <f>SUMIFS('Monster (2)'!M$9:M$54,'Monster (2)'!$B$9:$B$54,Units!$A31)</f>
        <v>0</v>
      </c>
      <c r="N31">
        <f>SUMIFS('Monster (2)'!N$9:N$54,'Monster (2)'!$B$9:$B$54,Units!$A31)</f>
        <v>0</v>
      </c>
      <c r="O31">
        <f>SUMIFS('Monster (2)'!O$9:O$54,'Monster (2)'!$B$9:$B$54,Units!$A31)</f>
        <v>0</v>
      </c>
      <c r="P31">
        <f>SUMIFS('Monster (2)'!P$9:P$54,'Monster (2)'!$B$9:$B$54,Units!$A31)</f>
        <v>0</v>
      </c>
      <c r="Q31">
        <f>SUMIFS('Monster (2)'!Q$9:Q$54,'Monster (2)'!$B$9:$B$54,Units!$A31)</f>
        <v>0</v>
      </c>
      <c r="R31">
        <f>SUMIFS('Monster (2)'!R$9:R$54,'Monster (2)'!$B$9:$B$54,Units!$A31)</f>
        <v>0</v>
      </c>
      <c r="S31">
        <f>SUMIFS('Monster (2)'!S$9:S$54,'Monster (2)'!$B$9:$B$54,Units!$A31)</f>
        <v>0</v>
      </c>
      <c r="T31">
        <f>SUMIFS('Monster (2)'!T$9:T$54,'Monster (2)'!$B$9:$B$54,Units!$A31)</f>
        <v>0</v>
      </c>
      <c r="U31">
        <f>SUMIFS('Monster (2)'!U$9:U$54,'Monster (2)'!$B$9:$B$54,Units!$A31)</f>
        <v>0</v>
      </c>
      <c r="V31">
        <f>SUMIFS('Monster (2)'!V$9:V$54,'Monster (2)'!$B$9:$B$54,Units!$A31)</f>
        <v>0</v>
      </c>
      <c r="W31">
        <f>SUMIFS('Monster (2)'!W$9:W$54,'Monster (2)'!$B$9:$B$54,Units!$A31)</f>
        <v>0</v>
      </c>
      <c r="X31">
        <f>SUMIFS('Monster (2)'!X$9:X$54,'Monster (2)'!$B$9:$B$54,Units!$A31)</f>
        <v>0</v>
      </c>
      <c r="Y31">
        <f>SUMIFS('Monster (2)'!Y$9:Y$54,'Monster (2)'!$B$9:$B$54,Units!$A31)</f>
        <v>0</v>
      </c>
      <c r="Z31">
        <f>SUMIFS('Monster (2)'!Z$9:Z$54,'Monster (2)'!$B$9:$B$54,Units!$A31)</f>
        <v>0</v>
      </c>
      <c r="AA31">
        <f>SUMIFS('Monster (2)'!AA$9:AA$54,'Monster (2)'!$B$9:$B$54,Units!$A31)</f>
        <v>0</v>
      </c>
      <c r="AB31">
        <f>SUMIFS('Monster (2)'!AB$9:AB$54,'Monster (2)'!$B$9:$B$54,Units!$A31)</f>
        <v>0</v>
      </c>
      <c r="AC31">
        <f>SUMIFS('Monster (2)'!AC$9:AC$54,'Monster (2)'!$B$9:$B$54,Units!$A31)</f>
        <v>0</v>
      </c>
      <c r="AD31">
        <f>SUMIFS('Monster (2)'!AD$9:AD$54,'Monster (2)'!$B$9:$B$54,Units!$A31)</f>
        <v>0</v>
      </c>
      <c r="AE31">
        <f>SUMIFS('Monster (2)'!AE$9:AE$54,'Monster (2)'!$B$9:$B$54,Units!$A31)</f>
        <v>0</v>
      </c>
      <c r="AF31">
        <f>SUMIFS('Monster (2)'!AF$9:AF$54,'Monster (2)'!$B$9:$B$54,Units!$A31)</f>
        <v>0</v>
      </c>
      <c r="AG31">
        <f>SUMIFS('Monster (2)'!AG$9:AG$54,'Monster (2)'!$B$9:$B$54,Units!$A31)</f>
        <v>0</v>
      </c>
      <c r="AH31">
        <f>SUMIFS('Monster (2)'!AH$9:AH$54,'Monster (2)'!$B$9:$B$54,Units!$A31)</f>
        <v>0</v>
      </c>
      <c r="AI31">
        <f>SUMIFS('Monster (2)'!AI$9:AI$54,'Monster (2)'!$B$9:$B$54,Units!$A31)</f>
        <v>0</v>
      </c>
      <c r="AJ31">
        <f>SUMIFS('Monster (2)'!AJ$9:AJ$54,'Monster (2)'!$B$9:$B$54,Units!$A31)</f>
        <v>0</v>
      </c>
      <c r="AK31">
        <f>SUMIFS('Monster (2)'!AK$9:AK$54,'Monster (2)'!$B$9:$B$54,Units!$A31)</f>
        <v>0</v>
      </c>
      <c r="AL31">
        <f>SUMIFS('Monster (2)'!AL$9:AL$54,'Monster (2)'!$B$9:$B$54,Units!$A31)</f>
        <v>0</v>
      </c>
      <c r="AM31">
        <f>SUMIFS('Monster (2)'!AM$9:AM$54,'Monster (2)'!$B$9:$B$54,Units!$A31)</f>
        <v>0</v>
      </c>
      <c r="AN31">
        <f>SUMIFS('Monster (2)'!AN$9:AN$54,'Monster (2)'!$B$9:$B$54,Units!$A31)</f>
        <v>0</v>
      </c>
      <c r="AO31">
        <f>SUMIFS('Monster (2)'!AO$9:AO$54,'Monster (2)'!$B$9:$B$54,Units!$A31)</f>
        <v>0</v>
      </c>
      <c r="AP31">
        <f>SUMIFS('Monster (2)'!AP$9:AP$54,'Monster (2)'!$B$9:$B$54,Units!$A31)</f>
        <v>0</v>
      </c>
      <c r="AQ31">
        <f>SUMIFS('Monster (2)'!AQ$9:AQ$54,'Monster (2)'!$B$9:$B$54,Units!$A31)</f>
        <v>0</v>
      </c>
      <c r="AR31">
        <f>SUMIFS('Monster (2)'!AR$9:AR$54,'Monster (2)'!$B$9:$B$54,Units!$A31)</f>
        <v>0</v>
      </c>
      <c r="AS31">
        <f>SUMIFS('Monster (2)'!AS$9:AS$54,'Monster (2)'!$B$9:$B$54,Units!$A31)</f>
        <v>0</v>
      </c>
      <c r="AT31" s="3">
        <v>520</v>
      </c>
      <c r="AU31" s="3">
        <v>370</v>
      </c>
      <c r="AV31" s="3">
        <v>140</v>
      </c>
      <c r="AW31" s="3">
        <v>1110</v>
      </c>
      <c r="AX31" s="3">
        <v>1120</v>
      </c>
      <c r="AY31" s="3">
        <v>1850</v>
      </c>
    </row>
    <row r="32" spans="1:51" x14ac:dyDescent="0.5">
      <c r="A32" s="82" t="e">
        <f>#REF!</f>
        <v>#REF!</v>
      </c>
      <c r="B32" s="82" t="e">
        <f>#REF!</f>
        <v>#REF!</v>
      </c>
      <c r="C32" s="82" t="e">
        <f>#REF!</f>
        <v>#REF!</v>
      </c>
      <c r="D32">
        <f>SUMIFS('Monster (2)'!D$9:D$54,'Monster (2)'!$B$9:$B$54,Units!$A32)</f>
        <v>0</v>
      </c>
      <c r="E32">
        <f>SUMIFS('Monster (2)'!E$9:E$54,'Monster (2)'!$B$9:$B$54,Units!$A32)</f>
        <v>0</v>
      </c>
      <c r="F32">
        <f>SUMIFS('Monster (2)'!F$9:F$54,'Monster (2)'!$B$9:$B$54,Units!$A32)</f>
        <v>0</v>
      </c>
      <c r="G32">
        <f>SUMIFS('Monster (2)'!G$9:G$54,'Monster (2)'!$B$9:$B$54,Units!$A32)</f>
        <v>0</v>
      </c>
      <c r="H32">
        <f>SUMIFS('Monster (2)'!H$9:H$54,'Monster (2)'!$B$9:$B$54,Units!$A32)</f>
        <v>0</v>
      </c>
      <c r="I32">
        <f>SUMIFS('Monster (2)'!I$9:I$54,'Monster (2)'!$B$9:$B$54,Units!$A32)</f>
        <v>0</v>
      </c>
      <c r="J32">
        <f>SUMIFS('Monster (2)'!J$9:J$54,'Monster (2)'!$B$9:$B$54,Units!$A32)</f>
        <v>0</v>
      </c>
      <c r="K32">
        <f>SUMIFS('Monster (2)'!K$9:K$54,'Monster (2)'!$B$9:$B$54,Units!$A32)</f>
        <v>0</v>
      </c>
      <c r="L32">
        <f>SUMIFS('Monster (2)'!L$9:L$54,'Monster (2)'!$B$9:$B$54,Units!$A32)</f>
        <v>0</v>
      </c>
      <c r="M32">
        <f>SUMIFS('Monster (2)'!M$9:M$54,'Monster (2)'!$B$9:$B$54,Units!$A32)</f>
        <v>0</v>
      </c>
      <c r="N32">
        <f>SUMIFS('Monster (2)'!N$9:N$54,'Monster (2)'!$B$9:$B$54,Units!$A32)</f>
        <v>0</v>
      </c>
      <c r="O32">
        <f>SUMIFS('Monster (2)'!O$9:O$54,'Monster (2)'!$B$9:$B$54,Units!$A32)</f>
        <v>0</v>
      </c>
      <c r="P32">
        <f>SUMIFS('Monster (2)'!P$9:P$54,'Monster (2)'!$B$9:$B$54,Units!$A32)</f>
        <v>0</v>
      </c>
      <c r="Q32">
        <f>SUMIFS('Monster (2)'!Q$9:Q$54,'Monster (2)'!$B$9:$B$54,Units!$A32)</f>
        <v>0</v>
      </c>
      <c r="R32">
        <f>SUMIFS('Monster (2)'!R$9:R$54,'Monster (2)'!$B$9:$B$54,Units!$A32)</f>
        <v>0</v>
      </c>
      <c r="S32">
        <f>SUMIFS('Monster (2)'!S$9:S$54,'Monster (2)'!$B$9:$B$54,Units!$A32)</f>
        <v>0</v>
      </c>
      <c r="T32">
        <f>SUMIFS('Monster (2)'!T$9:T$54,'Monster (2)'!$B$9:$B$54,Units!$A32)</f>
        <v>0</v>
      </c>
      <c r="U32">
        <f>SUMIFS('Monster (2)'!U$9:U$54,'Monster (2)'!$B$9:$B$54,Units!$A32)</f>
        <v>0</v>
      </c>
      <c r="V32">
        <f>SUMIFS('Monster (2)'!V$9:V$54,'Monster (2)'!$B$9:$B$54,Units!$A32)</f>
        <v>0</v>
      </c>
      <c r="W32">
        <f>SUMIFS('Monster (2)'!W$9:W$54,'Monster (2)'!$B$9:$B$54,Units!$A32)</f>
        <v>0</v>
      </c>
      <c r="X32">
        <f>SUMIFS('Monster (2)'!X$9:X$54,'Monster (2)'!$B$9:$B$54,Units!$A32)</f>
        <v>0</v>
      </c>
      <c r="Y32">
        <f>SUMIFS('Monster (2)'!Y$9:Y$54,'Monster (2)'!$B$9:$B$54,Units!$A32)</f>
        <v>0</v>
      </c>
      <c r="Z32">
        <f>SUMIFS('Monster (2)'!Z$9:Z$54,'Monster (2)'!$B$9:$B$54,Units!$A32)</f>
        <v>0</v>
      </c>
      <c r="AA32">
        <f>SUMIFS('Monster (2)'!AA$9:AA$54,'Monster (2)'!$B$9:$B$54,Units!$A32)</f>
        <v>0</v>
      </c>
      <c r="AB32">
        <f>SUMIFS('Monster (2)'!AB$9:AB$54,'Monster (2)'!$B$9:$B$54,Units!$A32)</f>
        <v>0</v>
      </c>
      <c r="AC32">
        <f>SUMIFS('Monster (2)'!AC$9:AC$54,'Monster (2)'!$B$9:$B$54,Units!$A32)</f>
        <v>0</v>
      </c>
      <c r="AD32">
        <f>SUMIFS('Monster (2)'!AD$9:AD$54,'Monster (2)'!$B$9:$B$54,Units!$A32)</f>
        <v>0</v>
      </c>
      <c r="AE32">
        <f>SUMIFS('Monster (2)'!AE$9:AE$54,'Monster (2)'!$B$9:$B$54,Units!$A32)</f>
        <v>0</v>
      </c>
      <c r="AF32">
        <f>SUMIFS('Monster (2)'!AF$9:AF$54,'Monster (2)'!$B$9:$B$54,Units!$A32)</f>
        <v>0</v>
      </c>
      <c r="AG32">
        <f>SUMIFS('Monster (2)'!AG$9:AG$54,'Monster (2)'!$B$9:$B$54,Units!$A32)</f>
        <v>0</v>
      </c>
      <c r="AH32">
        <f>SUMIFS('Monster (2)'!AH$9:AH$54,'Monster (2)'!$B$9:$B$54,Units!$A32)</f>
        <v>0</v>
      </c>
      <c r="AI32">
        <f>SUMIFS('Monster (2)'!AI$9:AI$54,'Monster (2)'!$B$9:$B$54,Units!$A32)</f>
        <v>0</v>
      </c>
      <c r="AJ32">
        <f>SUMIFS('Monster (2)'!AJ$9:AJ$54,'Monster (2)'!$B$9:$B$54,Units!$A32)</f>
        <v>0</v>
      </c>
      <c r="AK32">
        <f>SUMIFS('Monster (2)'!AK$9:AK$54,'Monster (2)'!$B$9:$B$54,Units!$A32)</f>
        <v>0</v>
      </c>
      <c r="AL32">
        <f>SUMIFS('Monster (2)'!AL$9:AL$54,'Monster (2)'!$B$9:$B$54,Units!$A32)</f>
        <v>0</v>
      </c>
      <c r="AM32">
        <f>SUMIFS('Monster (2)'!AM$9:AM$54,'Monster (2)'!$B$9:$B$54,Units!$A32)</f>
        <v>0</v>
      </c>
      <c r="AN32">
        <f>SUMIFS('Monster (2)'!AN$9:AN$54,'Monster (2)'!$B$9:$B$54,Units!$A32)</f>
        <v>0</v>
      </c>
      <c r="AO32">
        <f>SUMIFS('Monster (2)'!AO$9:AO$54,'Monster (2)'!$B$9:$B$54,Units!$A32)</f>
        <v>0</v>
      </c>
      <c r="AP32">
        <f>SUMIFS('Monster (2)'!AP$9:AP$54,'Monster (2)'!$B$9:$B$54,Units!$A32)</f>
        <v>0</v>
      </c>
      <c r="AQ32">
        <f>SUMIFS('Monster (2)'!AQ$9:AQ$54,'Monster (2)'!$B$9:$B$54,Units!$A32)</f>
        <v>0</v>
      </c>
      <c r="AR32">
        <f>SUMIFS('Monster (2)'!AR$9:AR$54,'Monster (2)'!$B$9:$B$54,Units!$A32)</f>
        <v>0</v>
      </c>
      <c r="AS32">
        <f>SUMIFS('Monster (2)'!AS$9:AS$54,'Monster (2)'!$B$9:$B$54,Units!$A32)</f>
        <v>0</v>
      </c>
      <c r="AT32" s="3">
        <v>2370</v>
      </c>
      <c r="AU32" s="3">
        <v>3970</v>
      </c>
      <c r="AV32" s="3">
        <v>1020</v>
      </c>
      <c r="AW32" s="3">
        <v>3730</v>
      </c>
      <c r="AX32" s="3">
        <v>3030</v>
      </c>
      <c r="AY32" s="3">
        <v>3380</v>
      </c>
    </row>
    <row r="33" spans="1:51" x14ac:dyDescent="0.5">
      <c r="A33" s="82" t="e">
        <f>#REF!</f>
        <v>#REF!</v>
      </c>
      <c r="B33" s="82"/>
      <c r="C33" s="82" t="e">
        <f>#REF!</f>
        <v>#REF!</v>
      </c>
      <c r="D33">
        <f>SUMIFS('Monster (2)'!D$9:D$54,'Monster (2)'!$B$9:$B$54,Units!$A33)</f>
        <v>0</v>
      </c>
      <c r="E33">
        <f>SUMIFS('Monster (2)'!E$9:E$54,'Monster (2)'!$B$9:$B$54,Units!$A33)</f>
        <v>0</v>
      </c>
      <c r="F33">
        <f>SUMIFS('Monster (2)'!F$9:F$54,'Monster (2)'!$B$9:$B$54,Units!$A33)</f>
        <v>0</v>
      </c>
      <c r="G33">
        <f>SUMIFS('Monster (2)'!G$9:G$54,'Monster (2)'!$B$9:$B$54,Units!$A33)</f>
        <v>0</v>
      </c>
      <c r="H33">
        <f>SUMIFS('Monster (2)'!H$9:H$54,'Monster (2)'!$B$9:$B$54,Units!$A33)</f>
        <v>0</v>
      </c>
      <c r="I33">
        <f>SUMIFS('Monster (2)'!I$9:I$54,'Monster (2)'!$B$9:$B$54,Units!$A33)</f>
        <v>0</v>
      </c>
      <c r="J33">
        <f>SUMIFS('Monster (2)'!J$9:J$54,'Monster (2)'!$B$9:$B$54,Units!$A33)</f>
        <v>0</v>
      </c>
      <c r="K33">
        <f>SUMIFS('Monster (2)'!K$9:K$54,'Monster (2)'!$B$9:$B$54,Units!$A33)</f>
        <v>0</v>
      </c>
      <c r="L33">
        <f>SUMIFS('Monster (2)'!L$9:L$54,'Monster (2)'!$B$9:$B$54,Units!$A33)</f>
        <v>0</v>
      </c>
      <c r="M33">
        <f>SUMIFS('Monster (2)'!M$9:M$54,'Monster (2)'!$B$9:$B$54,Units!$A33)</f>
        <v>0</v>
      </c>
      <c r="N33">
        <f>SUMIFS('Monster (2)'!N$9:N$54,'Monster (2)'!$B$9:$B$54,Units!$A33)</f>
        <v>0</v>
      </c>
      <c r="O33">
        <f>SUMIFS('Monster (2)'!O$9:O$54,'Monster (2)'!$B$9:$B$54,Units!$A33)</f>
        <v>0</v>
      </c>
      <c r="P33">
        <f>SUMIFS('Monster (2)'!P$9:P$54,'Monster (2)'!$B$9:$B$54,Units!$A33)</f>
        <v>0</v>
      </c>
      <c r="Q33">
        <f>SUMIFS('Monster (2)'!Q$9:Q$54,'Monster (2)'!$B$9:$B$54,Units!$A33)</f>
        <v>0</v>
      </c>
      <c r="R33">
        <f>SUMIFS('Monster (2)'!R$9:R$54,'Monster (2)'!$B$9:$B$54,Units!$A33)</f>
        <v>0</v>
      </c>
      <c r="S33">
        <f>SUMIFS('Monster (2)'!S$9:S$54,'Monster (2)'!$B$9:$B$54,Units!$A33)</f>
        <v>0</v>
      </c>
      <c r="T33">
        <f>SUMIFS('Monster (2)'!T$9:T$54,'Monster (2)'!$B$9:$B$54,Units!$A33)</f>
        <v>0</v>
      </c>
      <c r="U33">
        <f>SUMIFS('Monster (2)'!U$9:U$54,'Monster (2)'!$B$9:$B$54,Units!$A33)</f>
        <v>0</v>
      </c>
      <c r="V33">
        <f>SUMIFS('Monster (2)'!V$9:V$54,'Monster (2)'!$B$9:$B$54,Units!$A33)</f>
        <v>0</v>
      </c>
      <c r="W33">
        <f>SUMIFS('Monster (2)'!W$9:W$54,'Monster (2)'!$B$9:$B$54,Units!$A33)</f>
        <v>0</v>
      </c>
      <c r="X33">
        <f>SUMIFS('Monster (2)'!X$9:X$54,'Monster (2)'!$B$9:$B$54,Units!$A33)</f>
        <v>0</v>
      </c>
      <c r="Y33">
        <f>SUMIFS('Monster (2)'!Y$9:Y$54,'Monster (2)'!$B$9:$B$54,Units!$A33)</f>
        <v>0</v>
      </c>
      <c r="Z33">
        <f>SUMIFS('Monster (2)'!Z$9:Z$54,'Monster (2)'!$B$9:$B$54,Units!$A33)</f>
        <v>0</v>
      </c>
      <c r="AA33">
        <f>SUMIFS('Monster (2)'!AA$9:AA$54,'Monster (2)'!$B$9:$B$54,Units!$A33)</f>
        <v>0</v>
      </c>
      <c r="AB33">
        <f>SUMIFS('Monster (2)'!AB$9:AB$54,'Monster (2)'!$B$9:$B$54,Units!$A33)</f>
        <v>0</v>
      </c>
      <c r="AC33">
        <f>SUMIFS('Monster (2)'!AC$9:AC$54,'Monster (2)'!$B$9:$B$54,Units!$A33)</f>
        <v>0</v>
      </c>
      <c r="AD33">
        <f>SUMIFS('Monster (2)'!AD$9:AD$54,'Monster (2)'!$B$9:$B$54,Units!$A33)</f>
        <v>0</v>
      </c>
      <c r="AE33">
        <f>SUMIFS('Monster (2)'!AE$9:AE$54,'Monster (2)'!$B$9:$B$54,Units!$A33)</f>
        <v>0</v>
      </c>
      <c r="AF33">
        <f>SUMIFS('Monster (2)'!AF$9:AF$54,'Monster (2)'!$B$9:$B$54,Units!$A33)</f>
        <v>0</v>
      </c>
      <c r="AG33">
        <f>SUMIFS('Monster (2)'!AG$9:AG$54,'Monster (2)'!$B$9:$B$54,Units!$A33)</f>
        <v>0</v>
      </c>
      <c r="AH33">
        <f>SUMIFS('Monster (2)'!AH$9:AH$54,'Monster (2)'!$B$9:$B$54,Units!$A33)</f>
        <v>0</v>
      </c>
      <c r="AI33">
        <f>SUMIFS('Monster (2)'!AI$9:AI$54,'Monster (2)'!$B$9:$B$54,Units!$A33)</f>
        <v>0</v>
      </c>
      <c r="AJ33">
        <f>SUMIFS('Monster (2)'!AJ$9:AJ$54,'Monster (2)'!$B$9:$B$54,Units!$A33)</f>
        <v>0</v>
      </c>
      <c r="AK33">
        <f>SUMIFS('Monster (2)'!AK$9:AK$54,'Monster (2)'!$B$9:$B$54,Units!$A33)</f>
        <v>0</v>
      </c>
      <c r="AL33">
        <f>SUMIFS('Monster (2)'!AL$9:AL$54,'Monster (2)'!$B$9:$B$54,Units!$A33)</f>
        <v>0</v>
      </c>
      <c r="AM33">
        <f>SUMIFS('Monster (2)'!AM$9:AM$54,'Monster (2)'!$B$9:$B$54,Units!$A33)</f>
        <v>0</v>
      </c>
      <c r="AN33">
        <f>SUMIFS('Monster (2)'!AN$9:AN$54,'Monster (2)'!$B$9:$B$54,Units!$A33)</f>
        <v>0</v>
      </c>
      <c r="AO33">
        <f>SUMIFS('Monster (2)'!AO$9:AO$54,'Monster (2)'!$B$9:$B$54,Units!$A33)</f>
        <v>0</v>
      </c>
      <c r="AP33">
        <f>SUMIFS('Monster (2)'!AP$9:AP$54,'Monster (2)'!$B$9:$B$54,Units!$A33)</f>
        <v>0</v>
      </c>
      <c r="AQ33">
        <f>SUMIFS('Monster (2)'!AQ$9:AQ$54,'Monster (2)'!$B$9:$B$54,Units!$A33)</f>
        <v>0</v>
      </c>
      <c r="AR33">
        <f>SUMIFS('Monster (2)'!AR$9:AR$54,'Monster (2)'!$B$9:$B$54,Units!$A33)</f>
        <v>0</v>
      </c>
      <c r="AS33">
        <f>SUMIFS('Monster (2)'!AS$9:AS$54,'Monster (2)'!$B$9:$B$54,Units!$A33)</f>
        <v>0</v>
      </c>
      <c r="AT33" s="3"/>
      <c r="AU33" s="3"/>
      <c r="AV33" s="3"/>
      <c r="AW33" s="3"/>
      <c r="AX33" s="3"/>
      <c r="AY33" s="3"/>
    </row>
    <row r="34" spans="1:51" x14ac:dyDescent="0.5">
      <c r="A34" s="82" t="e">
        <f>#REF!</f>
        <v>#REF!</v>
      </c>
      <c r="B34" s="82" t="e">
        <f>#REF!</f>
        <v>#REF!</v>
      </c>
      <c r="C34" s="82" t="e">
        <f>#REF!</f>
        <v>#REF!</v>
      </c>
      <c r="D34">
        <f>SUMIFS('Monster (2)'!D$9:D$54,'Monster (2)'!$B$9:$B$54,Units!$A34)</f>
        <v>0</v>
      </c>
      <c r="E34">
        <f>SUMIFS('Monster (2)'!E$9:E$54,'Monster (2)'!$B$9:$B$54,Units!$A34)</f>
        <v>0</v>
      </c>
      <c r="F34">
        <f>SUMIFS('Monster (2)'!F$9:F$54,'Monster (2)'!$B$9:$B$54,Units!$A34)</f>
        <v>0</v>
      </c>
      <c r="G34">
        <f>SUMIFS('Monster (2)'!G$9:G$54,'Monster (2)'!$B$9:$B$54,Units!$A34)</f>
        <v>0</v>
      </c>
      <c r="H34">
        <f>SUMIFS('Monster (2)'!H$9:H$54,'Monster (2)'!$B$9:$B$54,Units!$A34)</f>
        <v>0</v>
      </c>
      <c r="I34">
        <f>SUMIFS('Monster (2)'!I$9:I$54,'Monster (2)'!$B$9:$B$54,Units!$A34)</f>
        <v>0</v>
      </c>
      <c r="J34">
        <f>SUMIFS('Monster (2)'!J$9:J$54,'Monster (2)'!$B$9:$B$54,Units!$A34)</f>
        <v>0</v>
      </c>
      <c r="K34">
        <f>SUMIFS('Monster (2)'!K$9:K$54,'Monster (2)'!$B$9:$B$54,Units!$A34)</f>
        <v>0</v>
      </c>
      <c r="L34">
        <f>SUMIFS('Monster (2)'!L$9:L$54,'Monster (2)'!$B$9:$B$54,Units!$A34)</f>
        <v>0</v>
      </c>
      <c r="M34">
        <f>SUMIFS('Monster (2)'!M$9:M$54,'Monster (2)'!$B$9:$B$54,Units!$A34)</f>
        <v>0</v>
      </c>
      <c r="N34">
        <f>SUMIFS('Monster (2)'!N$9:N$54,'Monster (2)'!$B$9:$B$54,Units!$A34)</f>
        <v>0</v>
      </c>
      <c r="O34">
        <f>SUMIFS('Monster (2)'!O$9:O$54,'Monster (2)'!$B$9:$B$54,Units!$A34)</f>
        <v>0</v>
      </c>
      <c r="P34">
        <f>SUMIFS('Monster (2)'!P$9:P$54,'Monster (2)'!$B$9:$B$54,Units!$A34)</f>
        <v>0</v>
      </c>
      <c r="Q34">
        <f>SUMIFS('Monster (2)'!Q$9:Q$54,'Monster (2)'!$B$9:$B$54,Units!$A34)</f>
        <v>0</v>
      </c>
      <c r="R34">
        <f>SUMIFS('Monster (2)'!R$9:R$54,'Monster (2)'!$B$9:$B$54,Units!$A34)</f>
        <v>0</v>
      </c>
      <c r="S34">
        <f>SUMIFS('Monster (2)'!S$9:S$54,'Monster (2)'!$B$9:$B$54,Units!$A34)</f>
        <v>0</v>
      </c>
      <c r="T34">
        <f>SUMIFS('Monster (2)'!T$9:T$54,'Monster (2)'!$B$9:$B$54,Units!$A34)</f>
        <v>0</v>
      </c>
      <c r="U34">
        <f>SUMIFS('Monster (2)'!U$9:U$54,'Monster (2)'!$B$9:$B$54,Units!$A34)</f>
        <v>0</v>
      </c>
      <c r="V34">
        <f>SUMIFS('Monster (2)'!V$9:V$54,'Monster (2)'!$B$9:$B$54,Units!$A34)</f>
        <v>0</v>
      </c>
      <c r="W34">
        <f>SUMIFS('Monster (2)'!W$9:W$54,'Monster (2)'!$B$9:$B$54,Units!$A34)</f>
        <v>0</v>
      </c>
      <c r="X34">
        <f>SUMIFS('Monster (2)'!X$9:X$54,'Monster (2)'!$B$9:$B$54,Units!$A34)</f>
        <v>0</v>
      </c>
      <c r="Y34">
        <f>SUMIFS('Monster (2)'!Y$9:Y$54,'Monster (2)'!$B$9:$B$54,Units!$A34)</f>
        <v>0</v>
      </c>
      <c r="Z34">
        <f>SUMIFS('Monster (2)'!Z$9:Z$54,'Monster (2)'!$B$9:$B$54,Units!$A34)</f>
        <v>0</v>
      </c>
      <c r="AA34">
        <f>SUMIFS('Monster (2)'!AA$9:AA$54,'Monster (2)'!$B$9:$B$54,Units!$A34)</f>
        <v>0</v>
      </c>
      <c r="AB34">
        <f>SUMIFS('Monster (2)'!AB$9:AB$54,'Monster (2)'!$B$9:$B$54,Units!$A34)</f>
        <v>0</v>
      </c>
      <c r="AC34">
        <f>SUMIFS('Monster (2)'!AC$9:AC$54,'Monster (2)'!$B$9:$B$54,Units!$A34)</f>
        <v>0</v>
      </c>
      <c r="AD34">
        <f>SUMIFS('Monster (2)'!AD$9:AD$54,'Monster (2)'!$B$9:$B$54,Units!$A34)</f>
        <v>0</v>
      </c>
      <c r="AE34">
        <f>SUMIFS('Monster (2)'!AE$9:AE$54,'Monster (2)'!$B$9:$B$54,Units!$A34)</f>
        <v>0</v>
      </c>
      <c r="AF34">
        <f>SUMIFS('Monster (2)'!AF$9:AF$54,'Monster (2)'!$B$9:$B$54,Units!$A34)</f>
        <v>0</v>
      </c>
      <c r="AG34">
        <f>SUMIFS('Monster (2)'!AG$9:AG$54,'Monster (2)'!$B$9:$B$54,Units!$A34)</f>
        <v>0</v>
      </c>
      <c r="AH34">
        <f>SUMIFS('Monster (2)'!AH$9:AH$54,'Monster (2)'!$B$9:$B$54,Units!$A34)</f>
        <v>0</v>
      </c>
      <c r="AI34">
        <f>SUMIFS('Monster (2)'!AI$9:AI$54,'Monster (2)'!$B$9:$B$54,Units!$A34)</f>
        <v>0</v>
      </c>
      <c r="AJ34">
        <f>SUMIFS('Monster (2)'!AJ$9:AJ$54,'Monster (2)'!$B$9:$B$54,Units!$A34)</f>
        <v>0</v>
      </c>
      <c r="AK34">
        <f>SUMIFS('Monster (2)'!AK$9:AK$54,'Monster (2)'!$B$9:$B$54,Units!$A34)</f>
        <v>0</v>
      </c>
      <c r="AL34">
        <f>SUMIFS('Monster (2)'!AL$9:AL$54,'Monster (2)'!$B$9:$B$54,Units!$A34)</f>
        <v>0</v>
      </c>
      <c r="AM34">
        <f>SUMIFS('Monster (2)'!AM$9:AM$54,'Monster (2)'!$B$9:$B$54,Units!$A34)</f>
        <v>0</v>
      </c>
      <c r="AN34">
        <f>SUMIFS('Monster (2)'!AN$9:AN$54,'Monster (2)'!$B$9:$B$54,Units!$A34)</f>
        <v>0</v>
      </c>
      <c r="AO34">
        <f>SUMIFS('Monster (2)'!AO$9:AO$54,'Monster (2)'!$B$9:$B$54,Units!$A34)</f>
        <v>0</v>
      </c>
      <c r="AP34">
        <f>SUMIFS('Monster (2)'!AP$9:AP$54,'Monster (2)'!$B$9:$B$54,Units!$A34)</f>
        <v>0</v>
      </c>
      <c r="AQ34">
        <f>SUMIFS('Monster (2)'!AQ$9:AQ$54,'Monster (2)'!$B$9:$B$54,Units!$A34)</f>
        <v>0</v>
      </c>
      <c r="AR34">
        <f>SUMIFS('Monster (2)'!AR$9:AR$54,'Monster (2)'!$B$9:$B$54,Units!$A34)</f>
        <v>0</v>
      </c>
      <c r="AS34">
        <f>SUMIFS('Monster (2)'!AS$9:AS$54,'Monster (2)'!$B$9:$B$54,Units!$A34)</f>
        <v>0</v>
      </c>
      <c r="AT34" s="15">
        <v>126.66666666666667</v>
      </c>
      <c r="AU34" s="15">
        <v>126.66666666666667</v>
      </c>
      <c r="AV34" s="15">
        <v>126.66666666666667</v>
      </c>
      <c r="AW34" s="15">
        <v>126.66666666666667</v>
      </c>
      <c r="AX34" s="15">
        <v>126.66666666666667</v>
      </c>
      <c r="AY34" s="15">
        <v>126.66666666666667</v>
      </c>
    </row>
    <row r="35" spans="1:51" x14ac:dyDescent="0.5">
      <c r="A35" s="82" t="e">
        <f>#REF!</f>
        <v>#REF!</v>
      </c>
      <c r="B35" s="82" t="e">
        <f>#REF!</f>
        <v>#REF!</v>
      </c>
      <c r="C35" s="82" t="e">
        <f>#REF!</f>
        <v>#REF!</v>
      </c>
      <c r="D35">
        <f>SUMIFS('Monster (2)'!D$9:D$54,'Monster (2)'!$B$9:$B$54,Units!$A35)</f>
        <v>0</v>
      </c>
      <c r="E35">
        <f>SUMIFS('Monster (2)'!E$9:E$54,'Monster (2)'!$B$9:$B$54,Units!$A35)</f>
        <v>0</v>
      </c>
      <c r="F35">
        <f>SUMIFS('Monster (2)'!F$9:F$54,'Monster (2)'!$B$9:$B$54,Units!$A35)</f>
        <v>0</v>
      </c>
      <c r="G35">
        <f>SUMIFS('Monster (2)'!G$9:G$54,'Monster (2)'!$B$9:$B$54,Units!$A35)</f>
        <v>0</v>
      </c>
      <c r="H35">
        <f>SUMIFS('Monster (2)'!H$9:H$54,'Monster (2)'!$B$9:$B$54,Units!$A35)</f>
        <v>0</v>
      </c>
      <c r="I35">
        <f>SUMIFS('Monster (2)'!I$9:I$54,'Monster (2)'!$B$9:$B$54,Units!$A35)</f>
        <v>0</v>
      </c>
      <c r="J35">
        <f>SUMIFS('Monster (2)'!J$9:J$54,'Monster (2)'!$B$9:$B$54,Units!$A35)</f>
        <v>0</v>
      </c>
      <c r="K35">
        <f>SUMIFS('Monster (2)'!K$9:K$54,'Monster (2)'!$B$9:$B$54,Units!$A35)</f>
        <v>0</v>
      </c>
      <c r="L35">
        <f>SUMIFS('Monster (2)'!L$9:L$54,'Monster (2)'!$B$9:$B$54,Units!$A35)</f>
        <v>0</v>
      </c>
      <c r="M35">
        <f>SUMIFS('Monster (2)'!M$9:M$54,'Monster (2)'!$B$9:$B$54,Units!$A35)</f>
        <v>0</v>
      </c>
      <c r="N35">
        <f>SUMIFS('Monster (2)'!N$9:N$54,'Monster (2)'!$B$9:$B$54,Units!$A35)</f>
        <v>0</v>
      </c>
      <c r="O35">
        <f>SUMIFS('Monster (2)'!O$9:O$54,'Monster (2)'!$B$9:$B$54,Units!$A35)</f>
        <v>0</v>
      </c>
      <c r="P35">
        <f>SUMIFS('Monster (2)'!P$9:P$54,'Monster (2)'!$B$9:$B$54,Units!$A35)</f>
        <v>0</v>
      </c>
      <c r="Q35">
        <f>SUMIFS('Monster (2)'!Q$9:Q$54,'Monster (2)'!$B$9:$B$54,Units!$A35)</f>
        <v>0</v>
      </c>
      <c r="R35">
        <f>SUMIFS('Monster (2)'!R$9:R$54,'Monster (2)'!$B$9:$B$54,Units!$A35)</f>
        <v>0</v>
      </c>
      <c r="S35">
        <f>SUMIFS('Monster (2)'!S$9:S$54,'Monster (2)'!$B$9:$B$54,Units!$A35)</f>
        <v>0</v>
      </c>
      <c r="T35">
        <f>SUMIFS('Monster (2)'!T$9:T$54,'Monster (2)'!$B$9:$B$54,Units!$A35)</f>
        <v>0</v>
      </c>
      <c r="U35">
        <f>SUMIFS('Monster (2)'!U$9:U$54,'Monster (2)'!$B$9:$B$54,Units!$A35)</f>
        <v>0</v>
      </c>
      <c r="V35">
        <f>SUMIFS('Monster (2)'!V$9:V$54,'Monster (2)'!$B$9:$B$54,Units!$A35)</f>
        <v>0</v>
      </c>
      <c r="W35">
        <f>SUMIFS('Monster (2)'!W$9:W$54,'Monster (2)'!$B$9:$B$54,Units!$A35)</f>
        <v>0</v>
      </c>
      <c r="X35">
        <f>SUMIFS('Monster (2)'!X$9:X$54,'Monster (2)'!$B$9:$B$54,Units!$A35)</f>
        <v>0</v>
      </c>
      <c r="Y35">
        <f>SUMIFS('Monster (2)'!Y$9:Y$54,'Monster (2)'!$B$9:$B$54,Units!$A35)</f>
        <v>0</v>
      </c>
      <c r="Z35">
        <f>SUMIFS('Monster (2)'!Z$9:Z$54,'Monster (2)'!$B$9:$B$54,Units!$A35)</f>
        <v>0</v>
      </c>
      <c r="AA35">
        <f>SUMIFS('Monster (2)'!AA$9:AA$54,'Monster (2)'!$B$9:$B$54,Units!$A35)</f>
        <v>0</v>
      </c>
      <c r="AB35">
        <f>SUMIFS('Monster (2)'!AB$9:AB$54,'Monster (2)'!$B$9:$B$54,Units!$A35)</f>
        <v>0</v>
      </c>
      <c r="AC35">
        <f>SUMIFS('Monster (2)'!AC$9:AC$54,'Monster (2)'!$B$9:$B$54,Units!$A35)</f>
        <v>0</v>
      </c>
      <c r="AD35">
        <f>SUMIFS('Monster (2)'!AD$9:AD$54,'Monster (2)'!$B$9:$B$54,Units!$A35)</f>
        <v>0</v>
      </c>
      <c r="AE35">
        <f>SUMIFS('Monster (2)'!AE$9:AE$54,'Monster (2)'!$B$9:$B$54,Units!$A35)</f>
        <v>0</v>
      </c>
      <c r="AF35">
        <f>SUMIFS('Monster (2)'!AF$9:AF$54,'Monster (2)'!$B$9:$B$54,Units!$A35)</f>
        <v>0</v>
      </c>
      <c r="AG35">
        <f>SUMIFS('Monster (2)'!AG$9:AG$54,'Monster (2)'!$B$9:$B$54,Units!$A35)</f>
        <v>0</v>
      </c>
      <c r="AH35">
        <f>SUMIFS('Monster (2)'!AH$9:AH$54,'Monster (2)'!$B$9:$B$54,Units!$A35)</f>
        <v>0</v>
      </c>
      <c r="AI35">
        <f>SUMIFS('Monster (2)'!AI$9:AI$54,'Monster (2)'!$B$9:$B$54,Units!$A35)</f>
        <v>0</v>
      </c>
      <c r="AJ35">
        <f>SUMIFS('Monster (2)'!AJ$9:AJ$54,'Monster (2)'!$B$9:$B$54,Units!$A35)</f>
        <v>0</v>
      </c>
      <c r="AK35">
        <f>SUMIFS('Monster (2)'!AK$9:AK$54,'Monster (2)'!$B$9:$B$54,Units!$A35)</f>
        <v>0</v>
      </c>
      <c r="AL35">
        <f>SUMIFS('Monster (2)'!AL$9:AL$54,'Monster (2)'!$B$9:$B$54,Units!$A35)</f>
        <v>0</v>
      </c>
      <c r="AM35">
        <f>SUMIFS('Monster (2)'!AM$9:AM$54,'Monster (2)'!$B$9:$B$54,Units!$A35)</f>
        <v>0</v>
      </c>
      <c r="AN35">
        <f>SUMIFS('Monster (2)'!AN$9:AN$54,'Monster (2)'!$B$9:$B$54,Units!$A35)</f>
        <v>0</v>
      </c>
      <c r="AO35">
        <f>SUMIFS('Monster (2)'!AO$9:AO$54,'Monster (2)'!$B$9:$B$54,Units!$A35)</f>
        <v>0</v>
      </c>
      <c r="AP35">
        <f>SUMIFS('Monster (2)'!AP$9:AP$54,'Monster (2)'!$B$9:$B$54,Units!$A35)</f>
        <v>0</v>
      </c>
      <c r="AQ35">
        <f>SUMIFS('Monster (2)'!AQ$9:AQ$54,'Monster (2)'!$B$9:$B$54,Units!$A35)</f>
        <v>0</v>
      </c>
      <c r="AR35">
        <f>SUMIFS('Monster (2)'!AR$9:AR$54,'Monster (2)'!$B$9:$B$54,Units!$A35)</f>
        <v>0</v>
      </c>
      <c r="AS35">
        <f>SUMIFS('Monster (2)'!AS$9:AS$54,'Monster (2)'!$B$9:$B$54,Units!$A35)</f>
        <v>0</v>
      </c>
      <c r="AT35" s="15">
        <v>8833.3333333333339</v>
      </c>
      <c r="AU35" s="15">
        <v>8833.3333333333339</v>
      </c>
      <c r="AV35" s="15">
        <v>8833.3333333333339</v>
      </c>
      <c r="AW35" s="15">
        <v>8833.3333333333339</v>
      </c>
      <c r="AX35" s="15">
        <v>8833.3333333333339</v>
      </c>
      <c r="AY35" s="15">
        <v>8833.3333333333339</v>
      </c>
    </row>
    <row r="36" spans="1:51" x14ac:dyDescent="0.5">
      <c r="A36" s="82" t="e">
        <f>#REF!</f>
        <v>#REF!</v>
      </c>
      <c r="B36" s="82" t="e">
        <f>#REF!</f>
        <v>#REF!</v>
      </c>
      <c r="C36" s="82" t="e">
        <f>#REF!</f>
        <v>#REF!</v>
      </c>
      <c r="D36">
        <f>SUMIFS('Monster (2)'!D$9:D$54,'Monster (2)'!$B$9:$B$54,Units!$A36)</f>
        <v>0</v>
      </c>
      <c r="E36">
        <f>SUMIFS('Monster (2)'!E$9:E$54,'Monster (2)'!$B$9:$B$54,Units!$A36)</f>
        <v>0</v>
      </c>
      <c r="F36">
        <f>SUMIFS('Monster (2)'!F$9:F$54,'Monster (2)'!$B$9:$B$54,Units!$A36)</f>
        <v>0</v>
      </c>
      <c r="G36">
        <f>SUMIFS('Monster (2)'!G$9:G$54,'Monster (2)'!$B$9:$B$54,Units!$A36)</f>
        <v>0</v>
      </c>
      <c r="H36">
        <f>SUMIFS('Monster (2)'!H$9:H$54,'Monster (2)'!$B$9:$B$54,Units!$A36)</f>
        <v>0</v>
      </c>
      <c r="I36">
        <f>SUMIFS('Monster (2)'!I$9:I$54,'Monster (2)'!$B$9:$B$54,Units!$A36)</f>
        <v>0</v>
      </c>
      <c r="J36">
        <f>SUMIFS('Monster (2)'!J$9:J$54,'Monster (2)'!$B$9:$B$54,Units!$A36)</f>
        <v>0</v>
      </c>
      <c r="K36">
        <f>SUMIFS('Monster (2)'!K$9:K$54,'Monster (2)'!$B$9:$B$54,Units!$A36)</f>
        <v>0</v>
      </c>
      <c r="L36">
        <f>SUMIFS('Monster (2)'!L$9:L$54,'Monster (2)'!$B$9:$B$54,Units!$A36)</f>
        <v>0</v>
      </c>
      <c r="M36">
        <f>SUMIFS('Monster (2)'!M$9:M$54,'Monster (2)'!$B$9:$B$54,Units!$A36)</f>
        <v>0</v>
      </c>
      <c r="N36">
        <f>SUMIFS('Monster (2)'!N$9:N$54,'Monster (2)'!$B$9:$B$54,Units!$A36)</f>
        <v>0</v>
      </c>
      <c r="O36">
        <f>SUMIFS('Monster (2)'!O$9:O$54,'Monster (2)'!$B$9:$B$54,Units!$A36)</f>
        <v>0</v>
      </c>
      <c r="P36">
        <f>SUMIFS('Monster (2)'!P$9:P$54,'Monster (2)'!$B$9:$B$54,Units!$A36)</f>
        <v>0</v>
      </c>
      <c r="Q36">
        <f>SUMIFS('Monster (2)'!Q$9:Q$54,'Monster (2)'!$B$9:$B$54,Units!$A36)</f>
        <v>0</v>
      </c>
      <c r="R36">
        <f>SUMIFS('Monster (2)'!R$9:R$54,'Monster (2)'!$B$9:$B$54,Units!$A36)</f>
        <v>0</v>
      </c>
      <c r="S36">
        <f>SUMIFS('Monster (2)'!S$9:S$54,'Monster (2)'!$B$9:$B$54,Units!$A36)</f>
        <v>0</v>
      </c>
      <c r="T36">
        <f>SUMIFS('Monster (2)'!T$9:T$54,'Monster (2)'!$B$9:$B$54,Units!$A36)</f>
        <v>0</v>
      </c>
      <c r="U36">
        <f>SUMIFS('Monster (2)'!U$9:U$54,'Monster (2)'!$B$9:$B$54,Units!$A36)</f>
        <v>0</v>
      </c>
      <c r="V36">
        <f>SUMIFS('Monster (2)'!V$9:V$54,'Monster (2)'!$B$9:$B$54,Units!$A36)</f>
        <v>0</v>
      </c>
      <c r="W36">
        <f>SUMIFS('Monster (2)'!W$9:W$54,'Monster (2)'!$B$9:$B$54,Units!$A36)</f>
        <v>0</v>
      </c>
      <c r="X36">
        <f>SUMIFS('Monster (2)'!X$9:X$54,'Monster (2)'!$B$9:$B$54,Units!$A36)</f>
        <v>0</v>
      </c>
      <c r="Y36">
        <f>SUMIFS('Monster (2)'!Y$9:Y$54,'Monster (2)'!$B$9:$B$54,Units!$A36)</f>
        <v>0</v>
      </c>
      <c r="Z36">
        <f>SUMIFS('Monster (2)'!Z$9:Z$54,'Monster (2)'!$B$9:$B$54,Units!$A36)</f>
        <v>0</v>
      </c>
      <c r="AA36">
        <f>SUMIFS('Monster (2)'!AA$9:AA$54,'Monster (2)'!$B$9:$B$54,Units!$A36)</f>
        <v>0</v>
      </c>
      <c r="AB36">
        <f>SUMIFS('Monster (2)'!AB$9:AB$54,'Monster (2)'!$B$9:$B$54,Units!$A36)</f>
        <v>0</v>
      </c>
      <c r="AC36">
        <f>SUMIFS('Monster (2)'!AC$9:AC$54,'Monster (2)'!$B$9:$B$54,Units!$A36)</f>
        <v>0</v>
      </c>
      <c r="AD36">
        <f>SUMIFS('Monster (2)'!AD$9:AD$54,'Monster (2)'!$B$9:$B$54,Units!$A36)</f>
        <v>0</v>
      </c>
      <c r="AE36">
        <f>SUMIFS('Monster (2)'!AE$9:AE$54,'Monster (2)'!$B$9:$B$54,Units!$A36)</f>
        <v>0</v>
      </c>
      <c r="AF36">
        <f>SUMIFS('Monster (2)'!AF$9:AF$54,'Monster (2)'!$B$9:$B$54,Units!$A36)</f>
        <v>0</v>
      </c>
      <c r="AG36">
        <f>SUMIFS('Monster (2)'!AG$9:AG$54,'Monster (2)'!$B$9:$B$54,Units!$A36)</f>
        <v>0</v>
      </c>
      <c r="AH36">
        <f>SUMIFS('Monster (2)'!AH$9:AH$54,'Monster (2)'!$B$9:$B$54,Units!$A36)</f>
        <v>0</v>
      </c>
      <c r="AI36">
        <f>SUMIFS('Monster (2)'!AI$9:AI$54,'Monster (2)'!$B$9:$B$54,Units!$A36)</f>
        <v>0</v>
      </c>
      <c r="AJ36">
        <f>SUMIFS('Monster (2)'!AJ$9:AJ$54,'Monster (2)'!$B$9:$B$54,Units!$A36)</f>
        <v>0</v>
      </c>
      <c r="AK36">
        <f>SUMIFS('Monster (2)'!AK$9:AK$54,'Monster (2)'!$B$9:$B$54,Units!$A36)</f>
        <v>0</v>
      </c>
      <c r="AL36">
        <f>SUMIFS('Monster (2)'!AL$9:AL$54,'Monster (2)'!$B$9:$B$54,Units!$A36)</f>
        <v>0</v>
      </c>
      <c r="AM36">
        <f>SUMIFS('Monster (2)'!AM$9:AM$54,'Monster (2)'!$B$9:$B$54,Units!$A36)</f>
        <v>0</v>
      </c>
      <c r="AN36">
        <f>SUMIFS('Monster (2)'!AN$9:AN$54,'Monster (2)'!$B$9:$B$54,Units!$A36)</f>
        <v>0</v>
      </c>
      <c r="AO36">
        <f>SUMIFS('Monster (2)'!AO$9:AO$54,'Monster (2)'!$B$9:$B$54,Units!$A36)</f>
        <v>0</v>
      </c>
      <c r="AP36">
        <f>SUMIFS('Monster (2)'!AP$9:AP$54,'Monster (2)'!$B$9:$B$54,Units!$A36)</f>
        <v>0</v>
      </c>
      <c r="AQ36">
        <f>SUMIFS('Monster (2)'!AQ$9:AQ$54,'Monster (2)'!$B$9:$B$54,Units!$A36)</f>
        <v>0</v>
      </c>
      <c r="AR36">
        <f>SUMIFS('Monster (2)'!AR$9:AR$54,'Monster (2)'!$B$9:$B$54,Units!$A36)</f>
        <v>0</v>
      </c>
      <c r="AS36">
        <f>SUMIFS('Monster (2)'!AS$9:AS$54,'Monster (2)'!$B$9:$B$54,Units!$A36)</f>
        <v>0</v>
      </c>
      <c r="AT36" s="15">
        <v>5000</v>
      </c>
      <c r="AU36" s="15">
        <v>5000</v>
      </c>
      <c r="AV36" s="15">
        <v>5000</v>
      </c>
      <c r="AW36" s="15">
        <v>5000</v>
      </c>
      <c r="AX36" s="15">
        <v>5000</v>
      </c>
      <c r="AY36" s="15">
        <v>5000</v>
      </c>
    </row>
    <row r="37" spans="1:51" x14ac:dyDescent="0.5">
      <c r="A37" s="82" t="e">
        <f>#REF!</f>
        <v>#REF!</v>
      </c>
      <c r="B37" s="82" t="e">
        <f>#REF!</f>
        <v>#REF!</v>
      </c>
      <c r="C37" s="82" t="e">
        <f>#REF!</f>
        <v>#REF!</v>
      </c>
      <c r="D37">
        <f>SUMIFS('Monster (2)'!D$9:D$54,'Monster (2)'!$B$9:$B$54,Units!$A37)</f>
        <v>0</v>
      </c>
      <c r="E37">
        <f>SUMIFS('Monster (2)'!E$9:E$54,'Monster (2)'!$B$9:$B$54,Units!$A37)</f>
        <v>0</v>
      </c>
      <c r="F37">
        <f>SUMIFS('Monster (2)'!F$9:F$54,'Monster (2)'!$B$9:$B$54,Units!$A37)</f>
        <v>0</v>
      </c>
      <c r="G37">
        <f>SUMIFS('Monster (2)'!G$9:G$54,'Monster (2)'!$B$9:$B$54,Units!$A37)</f>
        <v>0</v>
      </c>
      <c r="H37">
        <f>SUMIFS('Monster (2)'!H$9:H$54,'Monster (2)'!$B$9:$B$54,Units!$A37)</f>
        <v>0</v>
      </c>
      <c r="I37">
        <f>SUMIFS('Monster (2)'!I$9:I$54,'Monster (2)'!$B$9:$B$54,Units!$A37)</f>
        <v>0</v>
      </c>
      <c r="J37">
        <f>SUMIFS('Monster (2)'!J$9:J$54,'Monster (2)'!$B$9:$B$54,Units!$A37)</f>
        <v>0</v>
      </c>
      <c r="K37">
        <f>SUMIFS('Monster (2)'!K$9:K$54,'Monster (2)'!$B$9:$B$54,Units!$A37)</f>
        <v>0</v>
      </c>
      <c r="L37">
        <f>SUMIFS('Monster (2)'!L$9:L$54,'Monster (2)'!$B$9:$B$54,Units!$A37)</f>
        <v>0</v>
      </c>
      <c r="M37">
        <f>SUMIFS('Monster (2)'!M$9:M$54,'Monster (2)'!$B$9:$B$54,Units!$A37)</f>
        <v>0</v>
      </c>
      <c r="N37">
        <f>SUMIFS('Monster (2)'!N$9:N$54,'Monster (2)'!$B$9:$B$54,Units!$A37)</f>
        <v>0</v>
      </c>
      <c r="O37">
        <f>SUMIFS('Monster (2)'!O$9:O$54,'Monster (2)'!$B$9:$B$54,Units!$A37)</f>
        <v>0</v>
      </c>
      <c r="P37">
        <f>SUMIFS('Monster (2)'!P$9:P$54,'Monster (2)'!$B$9:$B$54,Units!$A37)</f>
        <v>0</v>
      </c>
      <c r="Q37">
        <f>SUMIFS('Monster (2)'!Q$9:Q$54,'Monster (2)'!$B$9:$B$54,Units!$A37)</f>
        <v>0</v>
      </c>
      <c r="R37">
        <f>SUMIFS('Monster (2)'!R$9:R$54,'Monster (2)'!$B$9:$B$54,Units!$A37)</f>
        <v>0</v>
      </c>
      <c r="S37">
        <f>SUMIFS('Monster (2)'!S$9:S$54,'Monster (2)'!$B$9:$B$54,Units!$A37)</f>
        <v>0</v>
      </c>
      <c r="T37">
        <f>SUMIFS('Monster (2)'!T$9:T$54,'Monster (2)'!$B$9:$B$54,Units!$A37)</f>
        <v>0</v>
      </c>
      <c r="U37">
        <f>SUMIFS('Monster (2)'!U$9:U$54,'Monster (2)'!$B$9:$B$54,Units!$A37)</f>
        <v>0</v>
      </c>
      <c r="V37">
        <f>SUMIFS('Monster (2)'!V$9:V$54,'Monster (2)'!$B$9:$B$54,Units!$A37)</f>
        <v>0</v>
      </c>
      <c r="W37">
        <f>SUMIFS('Monster (2)'!W$9:W$54,'Monster (2)'!$B$9:$B$54,Units!$A37)</f>
        <v>0</v>
      </c>
      <c r="X37">
        <f>SUMIFS('Monster (2)'!X$9:X$54,'Monster (2)'!$B$9:$B$54,Units!$A37)</f>
        <v>0</v>
      </c>
      <c r="Y37">
        <f>SUMIFS('Monster (2)'!Y$9:Y$54,'Monster (2)'!$B$9:$B$54,Units!$A37)</f>
        <v>0</v>
      </c>
      <c r="Z37">
        <f>SUMIFS('Monster (2)'!Z$9:Z$54,'Monster (2)'!$B$9:$B$54,Units!$A37)</f>
        <v>0</v>
      </c>
      <c r="AA37">
        <f>SUMIFS('Monster (2)'!AA$9:AA$54,'Monster (2)'!$B$9:$B$54,Units!$A37)</f>
        <v>0</v>
      </c>
      <c r="AB37">
        <f>SUMIFS('Monster (2)'!AB$9:AB$54,'Monster (2)'!$B$9:$B$54,Units!$A37)</f>
        <v>0</v>
      </c>
      <c r="AC37">
        <f>SUMIFS('Monster (2)'!AC$9:AC$54,'Monster (2)'!$B$9:$B$54,Units!$A37)</f>
        <v>0</v>
      </c>
      <c r="AD37">
        <f>SUMIFS('Monster (2)'!AD$9:AD$54,'Monster (2)'!$B$9:$B$54,Units!$A37)</f>
        <v>0</v>
      </c>
      <c r="AE37">
        <f>SUMIFS('Monster (2)'!AE$9:AE$54,'Monster (2)'!$B$9:$B$54,Units!$A37)</f>
        <v>0</v>
      </c>
      <c r="AF37">
        <f>SUMIFS('Monster (2)'!AF$9:AF$54,'Monster (2)'!$B$9:$B$54,Units!$A37)</f>
        <v>0</v>
      </c>
      <c r="AG37">
        <f>SUMIFS('Monster (2)'!AG$9:AG$54,'Monster (2)'!$B$9:$B$54,Units!$A37)</f>
        <v>0</v>
      </c>
      <c r="AH37">
        <f>SUMIFS('Monster (2)'!AH$9:AH$54,'Monster (2)'!$B$9:$B$54,Units!$A37)</f>
        <v>0</v>
      </c>
      <c r="AI37">
        <f>SUMIFS('Monster (2)'!AI$9:AI$54,'Monster (2)'!$B$9:$B$54,Units!$A37)</f>
        <v>0</v>
      </c>
      <c r="AJ37">
        <f>SUMIFS('Monster (2)'!AJ$9:AJ$54,'Monster (2)'!$B$9:$B$54,Units!$A37)</f>
        <v>0</v>
      </c>
      <c r="AK37">
        <f>SUMIFS('Monster (2)'!AK$9:AK$54,'Monster (2)'!$B$9:$B$54,Units!$A37)</f>
        <v>0</v>
      </c>
      <c r="AL37">
        <f>SUMIFS('Monster (2)'!AL$9:AL$54,'Monster (2)'!$B$9:$B$54,Units!$A37)</f>
        <v>0</v>
      </c>
      <c r="AM37">
        <f>SUMIFS('Monster (2)'!AM$9:AM$54,'Monster (2)'!$B$9:$B$54,Units!$A37)</f>
        <v>0</v>
      </c>
      <c r="AN37">
        <f>SUMIFS('Monster (2)'!AN$9:AN$54,'Monster (2)'!$B$9:$B$54,Units!$A37)</f>
        <v>0</v>
      </c>
      <c r="AO37">
        <f>SUMIFS('Monster (2)'!AO$9:AO$54,'Monster (2)'!$B$9:$B$54,Units!$A37)</f>
        <v>0</v>
      </c>
      <c r="AP37">
        <f>SUMIFS('Monster (2)'!AP$9:AP$54,'Monster (2)'!$B$9:$B$54,Units!$A37)</f>
        <v>0</v>
      </c>
      <c r="AQ37">
        <f>SUMIFS('Monster (2)'!AQ$9:AQ$54,'Monster (2)'!$B$9:$B$54,Units!$A37)</f>
        <v>0</v>
      </c>
      <c r="AR37">
        <f>SUMIFS('Monster (2)'!AR$9:AR$54,'Monster (2)'!$B$9:$B$54,Units!$A37)</f>
        <v>0</v>
      </c>
      <c r="AS37">
        <f>SUMIFS('Monster (2)'!AS$9:AS$54,'Monster (2)'!$B$9:$B$54,Units!$A37)</f>
        <v>0</v>
      </c>
      <c r="AT37" s="15">
        <v>7000</v>
      </c>
      <c r="AU37" s="15">
        <v>7000</v>
      </c>
      <c r="AV37" s="15">
        <v>7000</v>
      </c>
      <c r="AW37" s="15">
        <v>7000</v>
      </c>
      <c r="AX37" s="15">
        <v>7000</v>
      </c>
      <c r="AY37" s="15">
        <v>7000</v>
      </c>
    </row>
    <row r="38" spans="1:51" x14ac:dyDescent="0.5">
      <c r="A38" s="82" t="e">
        <f>#REF!</f>
        <v>#REF!</v>
      </c>
      <c r="B38" s="82" t="e">
        <f>#REF!</f>
        <v>#REF!</v>
      </c>
      <c r="C38" s="82" t="e">
        <f>#REF!</f>
        <v>#REF!</v>
      </c>
      <c r="D38">
        <f>SUMIFS('Monster (2)'!D$9:D$54,'Monster (2)'!$B$9:$B$54,Units!$A38)</f>
        <v>0</v>
      </c>
      <c r="E38">
        <f>SUMIFS('Monster (2)'!E$9:E$54,'Monster (2)'!$B$9:$B$54,Units!$A38)</f>
        <v>0</v>
      </c>
      <c r="F38">
        <f>SUMIFS('Monster (2)'!F$9:F$54,'Monster (2)'!$B$9:$B$54,Units!$A38)</f>
        <v>0</v>
      </c>
      <c r="G38">
        <f>SUMIFS('Monster (2)'!G$9:G$54,'Monster (2)'!$B$9:$B$54,Units!$A38)</f>
        <v>0</v>
      </c>
      <c r="H38">
        <f>SUMIFS('Monster (2)'!H$9:H$54,'Monster (2)'!$B$9:$B$54,Units!$A38)</f>
        <v>0</v>
      </c>
      <c r="I38">
        <f>SUMIFS('Monster (2)'!I$9:I$54,'Monster (2)'!$B$9:$B$54,Units!$A38)</f>
        <v>0</v>
      </c>
      <c r="J38">
        <f>SUMIFS('Monster (2)'!J$9:J$54,'Monster (2)'!$B$9:$B$54,Units!$A38)</f>
        <v>0</v>
      </c>
      <c r="K38">
        <f>SUMIFS('Monster (2)'!K$9:K$54,'Monster (2)'!$B$9:$B$54,Units!$A38)</f>
        <v>0</v>
      </c>
      <c r="L38">
        <f>SUMIFS('Monster (2)'!L$9:L$54,'Monster (2)'!$B$9:$B$54,Units!$A38)</f>
        <v>0</v>
      </c>
      <c r="M38">
        <f>SUMIFS('Monster (2)'!M$9:M$54,'Monster (2)'!$B$9:$B$54,Units!$A38)</f>
        <v>0</v>
      </c>
      <c r="N38">
        <f>SUMIFS('Monster (2)'!N$9:N$54,'Monster (2)'!$B$9:$B$54,Units!$A38)</f>
        <v>0</v>
      </c>
      <c r="O38">
        <f>SUMIFS('Monster (2)'!O$9:O$54,'Monster (2)'!$B$9:$B$54,Units!$A38)</f>
        <v>0</v>
      </c>
      <c r="P38">
        <f>SUMIFS('Monster (2)'!P$9:P$54,'Monster (2)'!$B$9:$B$54,Units!$A38)</f>
        <v>0</v>
      </c>
      <c r="Q38">
        <f>SUMIFS('Monster (2)'!Q$9:Q$54,'Monster (2)'!$B$9:$B$54,Units!$A38)</f>
        <v>0</v>
      </c>
      <c r="R38">
        <f>SUMIFS('Monster (2)'!R$9:R$54,'Monster (2)'!$B$9:$B$54,Units!$A38)</f>
        <v>0</v>
      </c>
      <c r="S38">
        <f>SUMIFS('Monster (2)'!S$9:S$54,'Monster (2)'!$B$9:$B$54,Units!$A38)</f>
        <v>0</v>
      </c>
      <c r="T38">
        <f>SUMIFS('Monster (2)'!T$9:T$54,'Monster (2)'!$B$9:$B$54,Units!$A38)</f>
        <v>0</v>
      </c>
      <c r="U38">
        <f>SUMIFS('Monster (2)'!U$9:U$54,'Monster (2)'!$B$9:$B$54,Units!$A38)</f>
        <v>0</v>
      </c>
      <c r="V38">
        <f>SUMIFS('Monster (2)'!V$9:V$54,'Monster (2)'!$B$9:$B$54,Units!$A38)</f>
        <v>0</v>
      </c>
      <c r="W38">
        <f>SUMIFS('Monster (2)'!W$9:W$54,'Monster (2)'!$B$9:$B$54,Units!$A38)</f>
        <v>0</v>
      </c>
      <c r="X38">
        <f>SUMIFS('Monster (2)'!X$9:X$54,'Monster (2)'!$B$9:$B$54,Units!$A38)</f>
        <v>0</v>
      </c>
      <c r="Y38">
        <f>SUMIFS('Monster (2)'!Y$9:Y$54,'Monster (2)'!$B$9:$B$54,Units!$A38)</f>
        <v>0</v>
      </c>
      <c r="Z38">
        <f>SUMIFS('Monster (2)'!Z$9:Z$54,'Monster (2)'!$B$9:$B$54,Units!$A38)</f>
        <v>0</v>
      </c>
      <c r="AA38">
        <f>SUMIFS('Monster (2)'!AA$9:AA$54,'Monster (2)'!$B$9:$B$54,Units!$A38)</f>
        <v>0</v>
      </c>
      <c r="AB38">
        <f>SUMIFS('Monster (2)'!AB$9:AB$54,'Monster (2)'!$B$9:$B$54,Units!$A38)</f>
        <v>0</v>
      </c>
      <c r="AC38">
        <f>SUMIFS('Monster (2)'!AC$9:AC$54,'Monster (2)'!$B$9:$B$54,Units!$A38)</f>
        <v>0</v>
      </c>
      <c r="AD38">
        <f>SUMIFS('Monster (2)'!AD$9:AD$54,'Monster (2)'!$B$9:$B$54,Units!$A38)</f>
        <v>0</v>
      </c>
      <c r="AE38">
        <f>SUMIFS('Monster (2)'!AE$9:AE$54,'Monster (2)'!$B$9:$B$54,Units!$A38)</f>
        <v>0</v>
      </c>
      <c r="AF38">
        <f>SUMIFS('Monster (2)'!AF$9:AF$54,'Monster (2)'!$B$9:$B$54,Units!$A38)</f>
        <v>0</v>
      </c>
      <c r="AG38">
        <f>SUMIFS('Monster (2)'!AG$9:AG$54,'Monster (2)'!$B$9:$B$54,Units!$A38)</f>
        <v>0</v>
      </c>
      <c r="AH38">
        <f>SUMIFS('Monster (2)'!AH$9:AH$54,'Monster (2)'!$B$9:$B$54,Units!$A38)</f>
        <v>0</v>
      </c>
      <c r="AI38">
        <f>SUMIFS('Monster (2)'!AI$9:AI$54,'Monster (2)'!$B$9:$B$54,Units!$A38)</f>
        <v>0</v>
      </c>
      <c r="AJ38">
        <f>SUMIFS('Monster (2)'!AJ$9:AJ$54,'Monster (2)'!$B$9:$B$54,Units!$A38)</f>
        <v>0</v>
      </c>
      <c r="AK38">
        <f>SUMIFS('Monster (2)'!AK$9:AK$54,'Monster (2)'!$B$9:$B$54,Units!$A38)</f>
        <v>0</v>
      </c>
      <c r="AL38">
        <f>SUMIFS('Monster (2)'!AL$9:AL$54,'Monster (2)'!$B$9:$B$54,Units!$A38)</f>
        <v>0</v>
      </c>
      <c r="AM38">
        <f>SUMIFS('Monster (2)'!AM$9:AM$54,'Monster (2)'!$B$9:$B$54,Units!$A38)</f>
        <v>0</v>
      </c>
      <c r="AN38">
        <f>SUMIFS('Monster (2)'!AN$9:AN$54,'Monster (2)'!$B$9:$B$54,Units!$A38)</f>
        <v>0</v>
      </c>
      <c r="AO38">
        <f>SUMIFS('Monster (2)'!AO$9:AO$54,'Monster (2)'!$B$9:$B$54,Units!$A38)</f>
        <v>0</v>
      </c>
      <c r="AP38">
        <f>SUMIFS('Monster (2)'!AP$9:AP$54,'Monster (2)'!$B$9:$B$54,Units!$A38)</f>
        <v>0</v>
      </c>
      <c r="AQ38">
        <f>SUMIFS('Monster (2)'!AQ$9:AQ$54,'Monster (2)'!$B$9:$B$54,Units!$A38)</f>
        <v>0</v>
      </c>
      <c r="AR38">
        <f>SUMIFS('Monster (2)'!AR$9:AR$54,'Monster (2)'!$B$9:$B$54,Units!$A38)</f>
        <v>0</v>
      </c>
      <c r="AS38">
        <f>SUMIFS('Monster (2)'!AS$9:AS$54,'Monster (2)'!$B$9:$B$54,Units!$A38)</f>
        <v>0</v>
      </c>
      <c r="AT38" s="15">
        <v>166.66666666666666</v>
      </c>
      <c r="AU38" s="15">
        <v>166.66666666666666</v>
      </c>
      <c r="AV38" s="15">
        <v>166.66666666666666</v>
      </c>
      <c r="AW38" s="15">
        <v>166.66666666666666</v>
      </c>
      <c r="AX38" s="15">
        <v>166.66666666666666</v>
      </c>
      <c r="AY38" s="15">
        <v>166.66666666666666</v>
      </c>
    </row>
  </sheetData>
  <mergeCells count="1">
    <mergeCell ref="A1:C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P211"/>
  <sheetViews>
    <sheetView workbookViewId="0"/>
  </sheetViews>
  <sheetFormatPr defaultColWidth="9.29296875" defaultRowHeight="14.35" x14ac:dyDescent="0.5"/>
  <cols>
    <col min="1" max="1" width="30.41015625" bestFit="1" customWidth="1"/>
    <col min="2" max="2" width="33.29296875" customWidth="1"/>
    <col min="3" max="3" width="13.5859375" bestFit="1" customWidth="1"/>
    <col min="4" max="4" width="13.5859375" customWidth="1"/>
    <col min="5" max="5" width="13.5859375" style="5" customWidth="1"/>
    <col min="6" max="6" width="19.703125" bestFit="1" customWidth="1"/>
    <col min="7" max="7" width="15.29296875" bestFit="1" customWidth="1"/>
    <col min="8" max="17" width="16" bestFit="1" customWidth="1"/>
    <col min="18" max="41" width="15.29296875" style="5" bestFit="1" customWidth="1"/>
    <col min="42" max="16384" width="9.29296875" style="5"/>
  </cols>
  <sheetData>
    <row r="1" spans="1:42" x14ac:dyDescent="0.5">
      <c r="A1" s="9" t="s">
        <v>78</v>
      </c>
      <c r="F1">
        <v>1</v>
      </c>
      <c r="G1">
        <v>1</v>
      </c>
      <c r="H1">
        <v>1</v>
      </c>
      <c r="I1">
        <v>1</v>
      </c>
      <c r="J1">
        <v>1</v>
      </c>
      <c r="K1">
        <v>1</v>
      </c>
      <c r="L1">
        <v>1</v>
      </c>
      <c r="M1">
        <v>1</v>
      </c>
      <c r="N1">
        <v>1</v>
      </c>
      <c r="O1">
        <v>1</v>
      </c>
      <c r="P1">
        <v>1</v>
      </c>
      <c r="Q1">
        <v>1</v>
      </c>
      <c r="R1" s="5">
        <f>F1+1</f>
        <v>2</v>
      </c>
      <c r="S1" s="5">
        <f t="shared" ref="S1:AO1" si="0">G1+1</f>
        <v>2</v>
      </c>
      <c r="T1" s="5">
        <f t="shared" si="0"/>
        <v>2</v>
      </c>
      <c r="U1" s="5">
        <f t="shared" si="0"/>
        <v>2</v>
      </c>
      <c r="V1" s="5">
        <f t="shared" si="0"/>
        <v>2</v>
      </c>
      <c r="W1" s="5">
        <f t="shared" si="0"/>
        <v>2</v>
      </c>
      <c r="X1" s="5">
        <f t="shared" si="0"/>
        <v>2</v>
      </c>
      <c r="Y1" s="5">
        <f t="shared" si="0"/>
        <v>2</v>
      </c>
      <c r="Z1" s="5">
        <f t="shared" si="0"/>
        <v>2</v>
      </c>
      <c r="AA1" s="5">
        <f t="shared" si="0"/>
        <v>2</v>
      </c>
      <c r="AB1" s="5">
        <f t="shared" si="0"/>
        <v>2</v>
      </c>
      <c r="AC1" s="5">
        <f t="shared" si="0"/>
        <v>2</v>
      </c>
      <c r="AD1" s="5">
        <f t="shared" si="0"/>
        <v>3</v>
      </c>
      <c r="AE1" s="5">
        <f t="shared" si="0"/>
        <v>3</v>
      </c>
      <c r="AF1" s="5">
        <f t="shared" si="0"/>
        <v>3</v>
      </c>
      <c r="AG1" s="5">
        <f t="shared" si="0"/>
        <v>3</v>
      </c>
      <c r="AH1" s="5">
        <f t="shared" si="0"/>
        <v>3</v>
      </c>
      <c r="AI1" s="5">
        <f t="shared" si="0"/>
        <v>3</v>
      </c>
      <c r="AJ1" s="5">
        <f t="shared" si="0"/>
        <v>3</v>
      </c>
      <c r="AK1" s="5">
        <f t="shared" si="0"/>
        <v>3</v>
      </c>
      <c r="AL1" s="5">
        <f t="shared" si="0"/>
        <v>3</v>
      </c>
      <c r="AM1" s="5">
        <f t="shared" si="0"/>
        <v>3</v>
      </c>
      <c r="AN1" s="5">
        <f t="shared" si="0"/>
        <v>3</v>
      </c>
      <c r="AO1" s="5">
        <f t="shared" si="0"/>
        <v>3</v>
      </c>
    </row>
    <row r="2" spans="1:42" x14ac:dyDescent="0.5">
      <c r="A2" s="9" t="s">
        <v>79</v>
      </c>
      <c r="B2" s="1"/>
      <c r="C2" s="1"/>
      <c r="D2" s="1"/>
      <c r="F2" s="2">
        <v>44013</v>
      </c>
      <c r="G2" s="2">
        <v>44044</v>
      </c>
      <c r="H2" s="2">
        <v>44075</v>
      </c>
      <c r="I2" s="2">
        <v>44105</v>
      </c>
      <c r="J2" s="2">
        <v>44136</v>
      </c>
      <c r="K2" s="2">
        <v>44166</v>
      </c>
      <c r="L2" s="2">
        <v>44197</v>
      </c>
      <c r="M2" s="2">
        <v>44228</v>
      </c>
      <c r="N2" s="2">
        <v>44256</v>
      </c>
      <c r="O2" s="2">
        <v>44287</v>
      </c>
      <c r="P2" s="2">
        <v>44317</v>
      </c>
      <c r="Q2" s="2">
        <v>44348</v>
      </c>
      <c r="R2" s="2">
        <v>44378</v>
      </c>
      <c r="S2" s="2">
        <v>44409</v>
      </c>
      <c r="T2" s="2">
        <v>44440</v>
      </c>
      <c r="U2" s="2">
        <v>44470</v>
      </c>
      <c r="V2" s="2">
        <v>44501</v>
      </c>
      <c r="W2" s="2">
        <v>44531</v>
      </c>
      <c r="X2" s="2">
        <v>44562</v>
      </c>
      <c r="Y2" s="2">
        <v>44593</v>
      </c>
      <c r="Z2" s="2">
        <v>44621</v>
      </c>
      <c r="AA2" s="2">
        <v>44652</v>
      </c>
      <c r="AB2" s="2">
        <v>44682</v>
      </c>
      <c r="AC2" s="2">
        <v>44713</v>
      </c>
      <c r="AD2" s="2">
        <v>44743</v>
      </c>
      <c r="AE2" s="2">
        <v>44774</v>
      </c>
      <c r="AF2" s="2">
        <v>44805</v>
      </c>
      <c r="AG2" s="2">
        <v>44835</v>
      </c>
      <c r="AH2" s="2">
        <v>44866</v>
      </c>
      <c r="AI2" s="2">
        <v>44896</v>
      </c>
      <c r="AJ2" s="2">
        <v>44927</v>
      </c>
      <c r="AK2" s="2">
        <v>44958</v>
      </c>
      <c r="AL2" s="2">
        <v>44986</v>
      </c>
      <c r="AM2" s="2">
        <v>45017</v>
      </c>
      <c r="AN2" s="2">
        <v>45047</v>
      </c>
      <c r="AO2" s="2">
        <v>45078</v>
      </c>
      <c r="AP2" s="2"/>
    </row>
    <row r="3" spans="1:42" x14ac:dyDescent="0.5">
      <c r="A3" s="9" t="s">
        <v>12</v>
      </c>
      <c r="B3" s="4" t="s">
        <v>14</v>
      </c>
      <c r="C3" s="4" t="s">
        <v>15</v>
      </c>
      <c r="D3" s="4" t="s">
        <v>0</v>
      </c>
    </row>
    <row r="4" spans="1:42" x14ac:dyDescent="0.5">
      <c r="B4" s="3" t="e">
        <f>#REF!</f>
        <v>#REF!</v>
      </c>
      <c r="C4" s="3" t="e">
        <f>#REF!</f>
        <v>#REF!</v>
      </c>
      <c r="F4" s="3">
        <v>2320</v>
      </c>
      <c r="G4" s="3">
        <v>3190</v>
      </c>
      <c r="H4" s="3">
        <v>2340</v>
      </c>
      <c r="I4" s="3">
        <v>3000</v>
      </c>
      <c r="J4" s="3">
        <v>2320</v>
      </c>
      <c r="K4" s="3">
        <v>1880</v>
      </c>
      <c r="L4" s="3">
        <v>2240</v>
      </c>
      <c r="M4" s="3">
        <v>2530</v>
      </c>
      <c r="N4" s="3">
        <v>1710</v>
      </c>
      <c r="O4" s="3">
        <v>3139.6</v>
      </c>
      <c r="P4" s="3">
        <v>2900</v>
      </c>
      <c r="Q4" s="3">
        <v>2570</v>
      </c>
      <c r="R4" s="15">
        <f t="shared" ref="R4:S6" si="1">AVERAGE(F4:Q4)</f>
        <v>2511.6333333333332</v>
      </c>
      <c r="S4" s="15">
        <f t="shared" si="1"/>
        <v>2527.6027777777776</v>
      </c>
      <c r="T4" s="15">
        <f t="shared" ref="T4:AO4" si="2">AVERAGE(H4:S4)</f>
        <v>2472.4030092592589</v>
      </c>
      <c r="U4" s="15">
        <f t="shared" si="2"/>
        <v>2483.4365933641971</v>
      </c>
      <c r="V4" s="15">
        <f t="shared" si="2"/>
        <v>2440.3896428112134</v>
      </c>
      <c r="W4" s="15">
        <f t="shared" si="2"/>
        <v>2450.4221130454812</v>
      </c>
      <c r="X4" s="15">
        <f t="shared" si="2"/>
        <v>2497.9572891326052</v>
      </c>
      <c r="Y4" s="15">
        <f t="shared" si="2"/>
        <v>2519.4537298936557</v>
      </c>
      <c r="Z4" s="15">
        <f t="shared" si="2"/>
        <v>2518.5748740514605</v>
      </c>
      <c r="AA4" s="15">
        <f t="shared" si="2"/>
        <v>2585.9561135557487</v>
      </c>
      <c r="AB4" s="15">
        <f t="shared" si="2"/>
        <v>2539.8191230187281</v>
      </c>
      <c r="AC4" s="15">
        <f t="shared" si="2"/>
        <v>2509.8040499369549</v>
      </c>
      <c r="AD4" s="15">
        <f t="shared" si="2"/>
        <v>2504.7877207650349</v>
      </c>
      <c r="AE4" s="15">
        <f t="shared" si="2"/>
        <v>2504.2172530510097</v>
      </c>
      <c r="AF4" s="15">
        <f t="shared" si="2"/>
        <v>2502.2684593237796</v>
      </c>
      <c r="AG4" s="15">
        <f t="shared" si="2"/>
        <v>2504.757246829156</v>
      </c>
      <c r="AH4" s="15">
        <f t="shared" si="2"/>
        <v>2506.5339679512358</v>
      </c>
      <c r="AI4" s="15">
        <f t="shared" si="2"/>
        <v>2512.0459950462377</v>
      </c>
      <c r="AJ4" s="15">
        <f t="shared" si="2"/>
        <v>2517.1813185463006</v>
      </c>
      <c r="AK4" s="15">
        <f t="shared" si="2"/>
        <v>2518.7833209974419</v>
      </c>
      <c r="AL4" s="15">
        <f t="shared" si="2"/>
        <v>2518.7274535894239</v>
      </c>
      <c r="AM4" s="15">
        <f t="shared" si="2"/>
        <v>2518.7401685509208</v>
      </c>
      <c r="AN4" s="15">
        <f t="shared" si="2"/>
        <v>2513.1388398005188</v>
      </c>
      <c r="AO4" s="15">
        <f t="shared" si="2"/>
        <v>2510.9154828656679</v>
      </c>
    </row>
    <row r="5" spans="1:42" x14ac:dyDescent="0.5">
      <c r="B5" s="3" t="e">
        <f>#REF!</f>
        <v>#REF!</v>
      </c>
      <c r="C5" s="3" t="e">
        <f>#REF!</f>
        <v>#REF!</v>
      </c>
      <c r="F5" s="3">
        <v>470</v>
      </c>
      <c r="G5" s="3">
        <v>560</v>
      </c>
      <c r="H5" s="3">
        <v>540</v>
      </c>
      <c r="I5" s="3">
        <v>410</v>
      </c>
      <c r="J5" s="3">
        <v>560</v>
      </c>
      <c r="K5" s="3">
        <v>340</v>
      </c>
      <c r="L5" s="3">
        <v>360</v>
      </c>
      <c r="M5" s="3">
        <v>500</v>
      </c>
      <c r="N5" s="3">
        <v>400</v>
      </c>
      <c r="O5" s="3">
        <v>480</v>
      </c>
      <c r="P5" s="3">
        <v>470</v>
      </c>
      <c r="Q5" s="3">
        <v>420</v>
      </c>
      <c r="R5" s="15">
        <f t="shared" si="1"/>
        <v>459.16666666666669</v>
      </c>
      <c r="S5" s="15">
        <f t="shared" si="1"/>
        <v>458.26388888888891</v>
      </c>
      <c r="T5" s="15">
        <f t="shared" ref="T5:AC7" si="3">AVERAGE(H5:S5)</f>
        <v>449.78587962962962</v>
      </c>
      <c r="U5" s="15">
        <f t="shared" si="3"/>
        <v>442.2680362654321</v>
      </c>
      <c r="V5" s="15">
        <f t="shared" si="3"/>
        <v>444.95703928755142</v>
      </c>
      <c r="W5" s="15">
        <f t="shared" si="3"/>
        <v>435.37012589484738</v>
      </c>
      <c r="X5" s="15">
        <f t="shared" si="3"/>
        <v>443.31763638608464</v>
      </c>
      <c r="Y5" s="15">
        <f t="shared" si="3"/>
        <v>450.26077275159173</v>
      </c>
      <c r="Z5" s="15">
        <f t="shared" si="3"/>
        <v>446.11583714755767</v>
      </c>
      <c r="AA5" s="15">
        <f t="shared" si="3"/>
        <v>449.95882357652073</v>
      </c>
      <c r="AB5" s="15">
        <f t="shared" si="3"/>
        <v>447.45539220789755</v>
      </c>
      <c r="AC5" s="15">
        <f t="shared" si="3"/>
        <v>445.57667489188901</v>
      </c>
      <c r="AD5" s="15">
        <f t="shared" ref="AD5:AM7" si="4">AVERAGE(R5:AC5)</f>
        <v>447.70806446621305</v>
      </c>
      <c r="AE5" s="15">
        <f t="shared" si="4"/>
        <v>446.75318094950859</v>
      </c>
      <c r="AF5" s="15">
        <f t="shared" si="4"/>
        <v>445.7939552878936</v>
      </c>
      <c r="AG5" s="15">
        <f t="shared" si="4"/>
        <v>445.46129492608225</v>
      </c>
      <c r="AH5" s="15">
        <f t="shared" si="4"/>
        <v>445.72739981446983</v>
      </c>
      <c r="AI5" s="15">
        <f t="shared" si="4"/>
        <v>445.79159652504632</v>
      </c>
      <c r="AJ5" s="15">
        <f t="shared" si="4"/>
        <v>446.66005241089624</v>
      </c>
      <c r="AK5" s="15">
        <f t="shared" si="4"/>
        <v>446.93858707963045</v>
      </c>
      <c r="AL5" s="15">
        <f t="shared" si="4"/>
        <v>446.66173827363372</v>
      </c>
      <c r="AM5" s="15">
        <f t="shared" si="4"/>
        <v>446.70723003414008</v>
      </c>
      <c r="AN5" s="15">
        <f t="shared" ref="AN5:AO7" si="5">AVERAGE(AB5:AM5)</f>
        <v>446.43626390560831</v>
      </c>
      <c r="AO5" s="15">
        <f t="shared" si="5"/>
        <v>446.3513365470842</v>
      </c>
    </row>
    <row r="6" spans="1:42" x14ac:dyDescent="0.5">
      <c r="B6" s="3" t="e">
        <f>#REF!</f>
        <v>#REF!</v>
      </c>
      <c r="C6" s="3" t="e">
        <f>#REF!</f>
        <v>#REF!</v>
      </c>
      <c r="F6" s="3">
        <v>600</v>
      </c>
      <c r="G6" s="3">
        <v>1000</v>
      </c>
      <c r="H6" s="3">
        <v>960</v>
      </c>
      <c r="I6" s="3">
        <v>920</v>
      </c>
      <c r="J6" s="3">
        <v>710</v>
      </c>
      <c r="K6" s="3">
        <v>830</v>
      </c>
      <c r="L6" s="3">
        <v>350</v>
      </c>
      <c r="M6" s="3">
        <v>870</v>
      </c>
      <c r="N6" s="3">
        <v>490</v>
      </c>
      <c r="O6" s="3">
        <v>1040</v>
      </c>
      <c r="P6" s="3">
        <v>610</v>
      </c>
      <c r="Q6" s="3">
        <v>1100</v>
      </c>
      <c r="R6" s="15">
        <f t="shared" si="1"/>
        <v>790</v>
      </c>
      <c r="S6" s="15">
        <f t="shared" si="1"/>
        <v>805.83333333333337</v>
      </c>
      <c r="T6" s="15">
        <f t="shared" si="3"/>
        <v>789.65277777777783</v>
      </c>
      <c r="U6" s="15">
        <f t="shared" si="3"/>
        <v>775.45717592592598</v>
      </c>
      <c r="V6" s="15">
        <f t="shared" si="3"/>
        <v>763.41194058641975</v>
      </c>
      <c r="W6" s="15">
        <f t="shared" si="3"/>
        <v>767.86293563528807</v>
      </c>
      <c r="X6" s="15">
        <f t="shared" si="3"/>
        <v>762.68484693822882</v>
      </c>
      <c r="Y6" s="15">
        <f t="shared" si="3"/>
        <v>797.07525084974793</v>
      </c>
      <c r="Z6" s="15">
        <f t="shared" si="3"/>
        <v>790.99818842056027</v>
      </c>
      <c r="AA6" s="15">
        <f t="shared" si="3"/>
        <v>816.08137078894026</v>
      </c>
      <c r="AB6" s="15">
        <f t="shared" si="3"/>
        <v>797.42148502135194</v>
      </c>
      <c r="AC6" s="15">
        <f t="shared" si="3"/>
        <v>813.03994210646454</v>
      </c>
      <c r="AD6" s="15">
        <f t="shared" si="4"/>
        <v>789.12660394866987</v>
      </c>
      <c r="AE6" s="15">
        <f t="shared" si="4"/>
        <v>789.05382094439221</v>
      </c>
      <c r="AF6" s="15">
        <f t="shared" si="4"/>
        <v>787.65552824531403</v>
      </c>
      <c r="AG6" s="15">
        <f t="shared" si="4"/>
        <v>787.48909078427539</v>
      </c>
      <c r="AH6" s="15">
        <f t="shared" si="4"/>
        <v>788.49175035580447</v>
      </c>
      <c r="AI6" s="15">
        <f t="shared" si="4"/>
        <v>790.58173450325319</v>
      </c>
      <c r="AJ6" s="15">
        <f t="shared" si="4"/>
        <v>792.47496774225021</v>
      </c>
      <c r="AK6" s="15">
        <f t="shared" si="4"/>
        <v>794.95747780925194</v>
      </c>
      <c r="AL6" s="15">
        <f t="shared" si="4"/>
        <v>794.78099672254393</v>
      </c>
      <c r="AM6" s="15">
        <f t="shared" si="4"/>
        <v>795.09623074770934</v>
      </c>
      <c r="AN6" s="15">
        <f t="shared" si="5"/>
        <v>793.34746907760689</v>
      </c>
      <c r="AO6" s="15">
        <f t="shared" si="5"/>
        <v>793.00796774896128</v>
      </c>
    </row>
    <row r="7" spans="1:42" x14ac:dyDescent="0.5">
      <c r="B7" s="3" t="e">
        <f>#REF!</f>
        <v>#REF!</v>
      </c>
      <c r="C7" s="3" t="e">
        <f>#REF!</f>
        <v>#REF!</v>
      </c>
      <c r="F7" s="3">
        <v>2320</v>
      </c>
      <c r="G7" s="3">
        <v>2750</v>
      </c>
      <c r="H7" s="3">
        <v>2300</v>
      </c>
      <c r="I7" s="3">
        <v>2500</v>
      </c>
      <c r="J7" s="3">
        <v>1950</v>
      </c>
      <c r="K7" s="3">
        <v>1460</v>
      </c>
      <c r="L7" s="3">
        <v>1540</v>
      </c>
      <c r="M7" s="3">
        <v>2050</v>
      </c>
      <c r="N7" s="3">
        <v>1540</v>
      </c>
      <c r="O7" s="3">
        <v>2540</v>
      </c>
      <c r="P7" s="3">
        <v>2020</v>
      </c>
      <c r="Q7" s="3">
        <v>2390</v>
      </c>
      <c r="R7" s="15">
        <f t="shared" ref="R7:S9" si="6">AVERAGE(F7:Q7)</f>
        <v>2113.3333333333335</v>
      </c>
      <c r="S7" s="15">
        <f t="shared" si="6"/>
        <v>2096.1111111111109</v>
      </c>
      <c r="T7" s="15">
        <f t="shared" si="3"/>
        <v>2041.6203703703702</v>
      </c>
      <c r="U7" s="15">
        <f t="shared" si="3"/>
        <v>2020.0887345679009</v>
      </c>
      <c r="V7" s="15">
        <f t="shared" si="3"/>
        <v>1980.0961291152259</v>
      </c>
      <c r="W7" s="15">
        <f t="shared" si="3"/>
        <v>1982.6041398748284</v>
      </c>
      <c r="X7" s="15">
        <f t="shared" si="3"/>
        <v>2026.1544848643973</v>
      </c>
      <c r="Y7" s="15">
        <f t="shared" si="3"/>
        <v>2066.667358603097</v>
      </c>
      <c r="Z7" s="15">
        <f t="shared" si="3"/>
        <v>2068.0563051533554</v>
      </c>
      <c r="AA7" s="15">
        <f t="shared" si="3"/>
        <v>2112.0609972494681</v>
      </c>
      <c r="AB7" s="15">
        <f t="shared" si="3"/>
        <v>2076.3994136869237</v>
      </c>
      <c r="AC7" s="15">
        <f t="shared" si="3"/>
        <v>2081.0993648275007</v>
      </c>
      <c r="AD7" s="15">
        <f t="shared" si="4"/>
        <v>2055.3576452297925</v>
      </c>
      <c r="AE7" s="15">
        <f t="shared" si="4"/>
        <v>2050.5263378878308</v>
      </c>
      <c r="AF7" s="15">
        <f t="shared" si="4"/>
        <v>2046.7276067858909</v>
      </c>
      <c r="AG7" s="15">
        <f t="shared" si="4"/>
        <v>2047.1532098205178</v>
      </c>
      <c r="AH7" s="15">
        <f t="shared" si="4"/>
        <v>2049.4085827582358</v>
      </c>
      <c r="AI7" s="15">
        <f t="shared" si="4"/>
        <v>2055.1846205618199</v>
      </c>
      <c r="AJ7" s="15">
        <f t="shared" si="4"/>
        <v>2061.2329939524025</v>
      </c>
      <c r="AK7" s="15">
        <f t="shared" si="4"/>
        <v>2064.1562030430696</v>
      </c>
      <c r="AL7" s="15">
        <f t="shared" si="4"/>
        <v>2063.9469400797338</v>
      </c>
      <c r="AM7" s="15">
        <f t="shared" si="4"/>
        <v>2063.6044929902655</v>
      </c>
      <c r="AN7" s="15">
        <f t="shared" si="5"/>
        <v>2059.5664509686653</v>
      </c>
      <c r="AO7" s="15">
        <f t="shared" si="5"/>
        <v>2058.1637040754767</v>
      </c>
    </row>
    <row r="8" spans="1:42" x14ac:dyDescent="0.5">
      <c r="B8" s="3" t="e">
        <f>#REF!</f>
        <v>#REF!</v>
      </c>
      <c r="C8" s="3" t="e">
        <f>#REF!</f>
        <v>#REF!</v>
      </c>
      <c r="F8" s="3">
        <v>3280</v>
      </c>
      <c r="G8" s="3">
        <v>4630</v>
      </c>
      <c r="H8" s="3">
        <v>3670</v>
      </c>
      <c r="I8" s="3">
        <v>4100</v>
      </c>
      <c r="J8" s="3">
        <v>4020</v>
      </c>
      <c r="K8" s="3">
        <v>3380</v>
      </c>
      <c r="L8" s="3">
        <v>4520</v>
      </c>
      <c r="M8" s="3">
        <v>4200</v>
      </c>
      <c r="N8" s="3">
        <v>3330</v>
      </c>
      <c r="O8" s="3">
        <v>5190</v>
      </c>
      <c r="P8" s="3">
        <v>3820</v>
      </c>
      <c r="Q8" s="3">
        <v>3830</v>
      </c>
      <c r="R8" s="15">
        <f t="shared" si="6"/>
        <v>3997.5</v>
      </c>
      <c r="S8" s="15">
        <f t="shared" si="6"/>
        <v>4057.2916666666665</v>
      </c>
      <c r="T8" s="15">
        <f t="shared" ref="T8:T39" si="7">AVERAGE(H8:S8)</f>
        <v>4009.5659722222222</v>
      </c>
      <c r="U8" s="15">
        <f t="shared" ref="U8:U39" si="8">AVERAGE(I8:T8)</f>
        <v>4037.8631365740735</v>
      </c>
      <c r="V8" s="15">
        <f t="shared" ref="V8:V39" si="9">AVERAGE(J8:U8)</f>
        <v>4032.6850646219132</v>
      </c>
      <c r="W8" s="15">
        <f t="shared" ref="W8:W39" si="10">AVERAGE(K8:V8)</f>
        <v>4033.7421533404054</v>
      </c>
      <c r="X8" s="15">
        <f t="shared" ref="X8:X39" si="11">AVERAGE(L8:W8)</f>
        <v>4088.2206661187724</v>
      </c>
      <c r="Y8" s="15">
        <f t="shared" ref="Y8:Y39" si="12">AVERAGE(M8:X8)</f>
        <v>4052.2390549620045</v>
      </c>
      <c r="Z8" s="15">
        <f t="shared" ref="Z8:Z39" si="13">AVERAGE(N8:Y8)</f>
        <v>4039.9256428755048</v>
      </c>
      <c r="AA8" s="15">
        <f t="shared" ref="AA8:AA39" si="14">AVERAGE(O8:Z8)</f>
        <v>4099.0861131151296</v>
      </c>
      <c r="AB8" s="15">
        <f t="shared" ref="AB8:AB39" si="15">AVERAGE(P8:AA8)</f>
        <v>4008.1766225413908</v>
      </c>
      <c r="AC8" s="15">
        <f t="shared" ref="AC8:AC39" si="16">AVERAGE(Q8:AB8)</f>
        <v>4023.8580077531738</v>
      </c>
      <c r="AD8" s="15">
        <f t="shared" ref="AD8:AD39" si="17">AVERAGE(R8:AC8)</f>
        <v>4040.0128417326046</v>
      </c>
      <c r="AE8" s="15">
        <f t="shared" ref="AE8:AE39" si="18">AVERAGE(S8:AD8)</f>
        <v>4043.555578543655</v>
      </c>
      <c r="AF8" s="15">
        <f t="shared" ref="AF8:AF39" si="19">AVERAGE(T8:AE8)</f>
        <v>4042.4109045334039</v>
      </c>
      <c r="AG8" s="15">
        <f t="shared" ref="AG8:AG39" si="20">AVERAGE(U8:AF8)</f>
        <v>4045.1479822260026</v>
      </c>
      <c r="AH8" s="15">
        <f t="shared" ref="AH8:AH39" si="21">AVERAGE(V8:AG8)</f>
        <v>4045.7550526969958</v>
      </c>
      <c r="AI8" s="15">
        <f t="shared" ref="AI8:AI39" si="22">AVERAGE(W8:AH8)</f>
        <v>4046.8442183699203</v>
      </c>
      <c r="AJ8" s="15">
        <f t="shared" ref="AJ8:AJ39" si="23">AVERAGE(X8:AI8)</f>
        <v>4047.9360571223801</v>
      </c>
      <c r="AK8" s="15">
        <f t="shared" ref="AK8:AK39" si="24">AVERAGE(Y8:AJ8)</f>
        <v>4044.5790063726804</v>
      </c>
      <c r="AL8" s="15">
        <f t="shared" ref="AL8:AL39" si="25">AVERAGE(Z8:AK8)</f>
        <v>4043.9406689902371</v>
      </c>
      <c r="AM8" s="15">
        <f t="shared" ref="AM8:AM39" si="26">AVERAGE(AA8:AL8)</f>
        <v>4044.2752544997984</v>
      </c>
      <c r="AN8" s="15">
        <f t="shared" ref="AN8:AN39" si="27">AVERAGE(AB8:AM8)</f>
        <v>4039.7076829485209</v>
      </c>
      <c r="AO8" s="15">
        <f t="shared" ref="AO8:AO39" si="28">AVERAGE(AC8:AN8)</f>
        <v>4042.3352713157819</v>
      </c>
    </row>
    <row r="9" spans="1:42" x14ac:dyDescent="0.5">
      <c r="B9" s="3" t="e">
        <f>#REF!</f>
        <v>#REF!</v>
      </c>
      <c r="C9" s="3" t="e">
        <f>#REF!</f>
        <v>#REF!</v>
      </c>
      <c r="F9" s="3">
        <v>3610</v>
      </c>
      <c r="G9" s="3">
        <v>5470</v>
      </c>
      <c r="H9" s="3">
        <v>4460</v>
      </c>
      <c r="I9" s="3">
        <v>5020</v>
      </c>
      <c r="J9" s="3">
        <v>4890</v>
      </c>
      <c r="K9" s="3">
        <v>4430</v>
      </c>
      <c r="L9" s="3">
        <v>5300</v>
      </c>
      <c r="M9" s="3">
        <v>5800</v>
      </c>
      <c r="N9" s="3">
        <v>3990</v>
      </c>
      <c r="O9" s="3">
        <v>5840</v>
      </c>
      <c r="P9" s="3">
        <v>4770</v>
      </c>
      <c r="Q9" s="3">
        <v>4980</v>
      </c>
      <c r="R9" s="15">
        <f t="shared" si="6"/>
        <v>4880</v>
      </c>
      <c r="S9" s="15">
        <f t="shared" si="6"/>
        <v>4985.833333333333</v>
      </c>
      <c r="T9" s="15">
        <f t="shared" si="7"/>
        <v>4945.4861111111113</v>
      </c>
      <c r="U9" s="15">
        <f t="shared" si="8"/>
        <v>4985.9432870370374</v>
      </c>
      <c r="V9" s="15">
        <f t="shared" si="9"/>
        <v>4983.1052276234568</v>
      </c>
      <c r="W9" s="15">
        <f t="shared" si="10"/>
        <v>4990.8639965920784</v>
      </c>
      <c r="X9" s="15">
        <f t="shared" si="11"/>
        <v>5037.6026629747512</v>
      </c>
      <c r="Y9" s="15">
        <f t="shared" si="12"/>
        <v>5015.736218222647</v>
      </c>
      <c r="Z9" s="15">
        <f t="shared" si="13"/>
        <v>4950.3809030745351</v>
      </c>
      <c r="AA9" s="15">
        <f t="shared" si="14"/>
        <v>5030.4126449974128</v>
      </c>
      <c r="AB9" s="15">
        <f t="shared" si="15"/>
        <v>4962.9470320805303</v>
      </c>
      <c r="AC9" s="15">
        <f t="shared" si="16"/>
        <v>4979.0259514205745</v>
      </c>
      <c r="AD9" s="15">
        <f t="shared" si="17"/>
        <v>4978.9447807056222</v>
      </c>
      <c r="AE9" s="15">
        <f t="shared" si="18"/>
        <v>4987.1901790977572</v>
      </c>
      <c r="AF9" s="15">
        <f t="shared" si="19"/>
        <v>4987.3032495781263</v>
      </c>
      <c r="AG9" s="15">
        <f t="shared" si="20"/>
        <v>4990.7880111170443</v>
      </c>
      <c r="AH9" s="15">
        <f t="shared" si="21"/>
        <v>4991.1917381237117</v>
      </c>
      <c r="AI9" s="15">
        <f t="shared" si="22"/>
        <v>4991.8656139987334</v>
      </c>
      <c r="AJ9" s="15">
        <f t="shared" si="23"/>
        <v>4991.9490821159552</v>
      </c>
      <c r="AK9" s="15">
        <f t="shared" si="24"/>
        <v>4988.1446170443887</v>
      </c>
      <c r="AL9" s="15">
        <f t="shared" si="25"/>
        <v>4985.8453169462</v>
      </c>
      <c r="AM9" s="15">
        <f t="shared" si="26"/>
        <v>4988.8006847688384</v>
      </c>
      <c r="AN9" s="15">
        <f t="shared" si="27"/>
        <v>4985.3330214164571</v>
      </c>
      <c r="AO9" s="15">
        <f t="shared" si="28"/>
        <v>4987.1985205277842</v>
      </c>
    </row>
    <row r="10" spans="1:42" x14ac:dyDescent="0.5">
      <c r="B10" s="3" t="e">
        <f>#REF!</f>
        <v>#REF!</v>
      </c>
      <c r="C10" s="3" t="e">
        <f>#REF!</f>
        <v>#REF!</v>
      </c>
      <c r="F10" s="3">
        <v>900</v>
      </c>
      <c r="G10" s="3">
        <v>1500</v>
      </c>
      <c r="H10" s="3">
        <v>1720</v>
      </c>
      <c r="I10" s="3">
        <v>1650</v>
      </c>
      <c r="J10" s="3">
        <v>140</v>
      </c>
      <c r="K10" s="3">
        <v>1170</v>
      </c>
      <c r="L10" s="3">
        <v>1200</v>
      </c>
      <c r="M10" s="3">
        <v>1130</v>
      </c>
      <c r="N10" s="3">
        <v>0</v>
      </c>
      <c r="O10" s="3">
        <v>1570</v>
      </c>
      <c r="P10" s="3">
        <v>1060</v>
      </c>
      <c r="Q10" s="3">
        <v>1250</v>
      </c>
      <c r="R10" s="15">
        <f t="shared" ref="R10:S12" si="29">AVERAGE(F10:Q10)</f>
        <v>1107.5</v>
      </c>
      <c r="S10" s="15">
        <f t="shared" si="29"/>
        <v>1124.7916666666667</v>
      </c>
      <c r="T10" s="15">
        <f t="shared" si="7"/>
        <v>1093.5243055555554</v>
      </c>
      <c r="U10" s="15">
        <f t="shared" si="8"/>
        <v>1041.317997685185</v>
      </c>
      <c r="V10" s="15">
        <f t="shared" si="9"/>
        <v>990.59449749228372</v>
      </c>
      <c r="W10" s="15">
        <f t="shared" si="10"/>
        <v>1061.4773722833074</v>
      </c>
      <c r="X10" s="15">
        <f t="shared" si="11"/>
        <v>1052.433819973583</v>
      </c>
      <c r="Y10" s="15">
        <f t="shared" si="12"/>
        <v>1040.136638304715</v>
      </c>
      <c r="Z10" s="15">
        <f t="shared" si="13"/>
        <v>1032.6480248301079</v>
      </c>
      <c r="AA10" s="15">
        <f t="shared" si="14"/>
        <v>1118.7020268992837</v>
      </c>
      <c r="AB10" s="15">
        <f t="shared" si="15"/>
        <v>1081.0938624742241</v>
      </c>
      <c r="AC10" s="15">
        <f t="shared" si="16"/>
        <v>1082.8516843470763</v>
      </c>
      <c r="AD10" s="15">
        <f t="shared" si="17"/>
        <v>1068.9226580426659</v>
      </c>
      <c r="AE10" s="15">
        <f t="shared" si="18"/>
        <v>1065.7078795462214</v>
      </c>
      <c r="AF10" s="15">
        <f t="shared" si="19"/>
        <v>1060.7842306195178</v>
      </c>
      <c r="AG10" s="15">
        <f t="shared" si="20"/>
        <v>1058.0558910415145</v>
      </c>
      <c r="AH10" s="15">
        <f t="shared" si="21"/>
        <v>1059.4507154878752</v>
      </c>
      <c r="AI10" s="15">
        <f t="shared" si="22"/>
        <v>1065.1887336541745</v>
      </c>
      <c r="AJ10" s="15">
        <f t="shared" si="23"/>
        <v>1065.4980137684133</v>
      </c>
      <c r="AK10" s="15">
        <f t="shared" si="24"/>
        <v>1066.5866965846492</v>
      </c>
      <c r="AL10" s="15">
        <f t="shared" si="25"/>
        <v>1068.7908681079768</v>
      </c>
      <c r="AM10" s="15">
        <f t="shared" si="26"/>
        <v>1071.802771714466</v>
      </c>
      <c r="AN10" s="15">
        <f t="shared" si="27"/>
        <v>1067.8945004490645</v>
      </c>
      <c r="AO10" s="15">
        <f t="shared" si="28"/>
        <v>1066.7945536136347</v>
      </c>
    </row>
    <row r="11" spans="1:42" x14ac:dyDescent="0.5">
      <c r="B11" s="3" t="e">
        <f>#REF!</f>
        <v>#REF!</v>
      </c>
      <c r="C11" s="3" t="e">
        <f>#REF!</f>
        <v>#REF!</v>
      </c>
      <c r="F11" s="3">
        <v>840</v>
      </c>
      <c r="G11" s="3">
        <v>1460</v>
      </c>
      <c r="H11" s="3">
        <v>860</v>
      </c>
      <c r="I11" s="3">
        <v>1160</v>
      </c>
      <c r="J11" s="3">
        <v>1470</v>
      </c>
      <c r="K11" s="3">
        <v>990</v>
      </c>
      <c r="L11" s="3">
        <v>1100</v>
      </c>
      <c r="M11" s="3">
        <v>1230</v>
      </c>
      <c r="N11" s="3">
        <v>400</v>
      </c>
      <c r="O11" s="3">
        <v>1420</v>
      </c>
      <c r="P11" s="3">
        <v>1320</v>
      </c>
      <c r="Q11" s="3">
        <v>1270</v>
      </c>
      <c r="R11" s="15">
        <f t="shared" si="29"/>
        <v>1126.6666666666667</v>
      </c>
      <c r="S11" s="15">
        <f t="shared" si="29"/>
        <v>1150.5555555555554</v>
      </c>
      <c r="T11" s="15">
        <f t="shared" si="7"/>
        <v>1124.7685185185185</v>
      </c>
      <c r="U11" s="15">
        <f t="shared" si="8"/>
        <v>1146.8325617283949</v>
      </c>
      <c r="V11" s="15">
        <f t="shared" si="9"/>
        <v>1145.7352752057611</v>
      </c>
      <c r="W11" s="15">
        <f t="shared" si="10"/>
        <v>1118.7132148062412</v>
      </c>
      <c r="X11" s="15">
        <f t="shared" si="11"/>
        <v>1129.4393160400948</v>
      </c>
      <c r="Y11" s="15">
        <f t="shared" si="12"/>
        <v>1131.8925923767695</v>
      </c>
      <c r="Z11" s="15">
        <f t="shared" si="13"/>
        <v>1123.7169750748335</v>
      </c>
      <c r="AA11" s="15">
        <f t="shared" si="14"/>
        <v>1184.0267229977362</v>
      </c>
      <c r="AB11" s="15">
        <f t="shared" si="15"/>
        <v>1164.3622832475476</v>
      </c>
      <c r="AC11" s="15">
        <f t="shared" si="16"/>
        <v>1151.3924735181765</v>
      </c>
      <c r="AD11" s="15">
        <f t="shared" si="17"/>
        <v>1141.508512978025</v>
      </c>
      <c r="AE11" s="15">
        <f t="shared" si="18"/>
        <v>1142.7453335039711</v>
      </c>
      <c r="AF11" s="15">
        <f t="shared" si="19"/>
        <v>1142.0944816663393</v>
      </c>
      <c r="AG11" s="15">
        <f t="shared" si="20"/>
        <v>1143.5383119286578</v>
      </c>
      <c r="AH11" s="15">
        <f t="shared" si="21"/>
        <v>1143.263791112013</v>
      </c>
      <c r="AI11" s="15">
        <f t="shared" si="22"/>
        <v>1143.0578341042005</v>
      </c>
      <c r="AJ11" s="15">
        <f t="shared" si="23"/>
        <v>1145.0865523790305</v>
      </c>
      <c r="AK11" s="15">
        <f t="shared" si="24"/>
        <v>1146.3904887406081</v>
      </c>
      <c r="AL11" s="15">
        <f t="shared" si="25"/>
        <v>1147.5986467709281</v>
      </c>
      <c r="AM11" s="15">
        <f t="shared" si="26"/>
        <v>1149.5887860789362</v>
      </c>
      <c r="AN11" s="15">
        <f t="shared" si="27"/>
        <v>1146.7189580023696</v>
      </c>
      <c r="AO11" s="15">
        <f t="shared" si="28"/>
        <v>1145.2486808986048</v>
      </c>
    </row>
    <row r="12" spans="1:42" x14ac:dyDescent="0.5">
      <c r="B12" s="3" t="e">
        <f>#REF!</f>
        <v>#REF!</v>
      </c>
      <c r="C12" s="3" t="e">
        <f>#REF!</f>
        <v>#REF!</v>
      </c>
      <c r="F12" s="3">
        <v>4950</v>
      </c>
      <c r="G12" s="3">
        <v>6760</v>
      </c>
      <c r="H12" s="3">
        <v>6390</v>
      </c>
      <c r="I12" s="3">
        <v>6380</v>
      </c>
      <c r="J12" s="3">
        <v>5760</v>
      </c>
      <c r="K12" s="3">
        <v>4340</v>
      </c>
      <c r="L12" s="3">
        <v>5200</v>
      </c>
      <c r="M12" s="3">
        <v>5840</v>
      </c>
      <c r="N12" s="3">
        <v>2340</v>
      </c>
      <c r="O12" s="3">
        <v>6950</v>
      </c>
      <c r="P12" s="3">
        <v>6190</v>
      </c>
      <c r="Q12" s="3">
        <v>6080</v>
      </c>
      <c r="R12" s="15">
        <f t="shared" si="29"/>
        <v>5598.333333333333</v>
      </c>
      <c r="S12" s="15">
        <f t="shared" si="29"/>
        <v>5652.3611111111104</v>
      </c>
      <c r="T12" s="15">
        <f t="shared" si="7"/>
        <v>5560.0578703703713</v>
      </c>
      <c r="U12" s="15">
        <f t="shared" si="8"/>
        <v>5490.8960262345681</v>
      </c>
      <c r="V12" s="15">
        <f t="shared" si="9"/>
        <v>5416.8040284207818</v>
      </c>
      <c r="W12" s="15">
        <f t="shared" si="10"/>
        <v>5388.2043641225137</v>
      </c>
      <c r="X12" s="15">
        <f t="shared" si="11"/>
        <v>5475.5547277993901</v>
      </c>
      <c r="Y12" s="15">
        <f t="shared" si="12"/>
        <v>5498.5176217826729</v>
      </c>
      <c r="Z12" s="15">
        <f t="shared" si="13"/>
        <v>5470.0607569312278</v>
      </c>
      <c r="AA12" s="15">
        <f t="shared" si="14"/>
        <v>5730.8991533421649</v>
      </c>
      <c r="AB12" s="15">
        <f t="shared" si="15"/>
        <v>5629.3074161206778</v>
      </c>
      <c r="AC12" s="15">
        <f t="shared" si="16"/>
        <v>5582.5830341307346</v>
      </c>
      <c r="AD12" s="15">
        <f t="shared" si="17"/>
        <v>5541.1316203082961</v>
      </c>
      <c r="AE12" s="15">
        <f t="shared" si="18"/>
        <v>5536.3648108895422</v>
      </c>
      <c r="AF12" s="15">
        <f t="shared" si="19"/>
        <v>5526.6984525377447</v>
      </c>
      <c r="AG12" s="15">
        <f t="shared" si="20"/>
        <v>5523.9185010516931</v>
      </c>
      <c r="AH12" s="15">
        <f t="shared" si="21"/>
        <v>5526.6703739531195</v>
      </c>
      <c r="AI12" s="15">
        <f t="shared" si="22"/>
        <v>5535.8259027474824</v>
      </c>
      <c r="AJ12" s="15">
        <f t="shared" si="23"/>
        <v>5548.1276976328963</v>
      </c>
      <c r="AK12" s="15">
        <f t="shared" si="24"/>
        <v>5554.1754451190218</v>
      </c>
      <c r="AL12" s="15">
        <f t="shared" si="25"/>
        <v>5558.8135970637168</v>
      </c>
      <c r="AM12" s="15">
        <f t="shared" si="26"/>
        <v>5566.2096670747587</v>
      </c>
      <c r="AN12" s="15">
        <f t="shared" si="27"/>
        <v>5552.4855432191407</v>
      </c>
      <c r="AO12" s="15">
        <f t="shared" si="28"/>
        <v>5546.0837204773452</v>
      </c>
    </row>
    <row r="13" spans="1:42" x14ac:dyDescent="0.5">
      <c r="B13" s="3" t="e">
        <f>#REF!</f>
        <v>#REF!</v>
      </c>
      <c r="C13" s="3" t="e">
        <f>#REF!</f>
        <v>#REF!</v>
      </c>
      <c r="F13" s="3">
        <v>3900</v>
      </c>
      <c r="G13" s="3">
        <v>5300</v>
      </c>
      <c r="H13" s="3">
        <v>4800</v>
      </c>
      <c r="I13" s="3">
        <v>5200</v>
      </c>
      <c r="J13" s="3">
        <v>5260</v>
      </c>
      <c r="K13" s="3">
        <v>4630</v>
      </c>
      <c r="L13" s="3">
        <v>4700</v>
      </c>
      <c r="M13" s="3">
        <v>5500</v>
      </c>
      <c r="N13" s="3">
        <v>3000</v>
      </c>
      <c r="O13" s="3">
        <v>4010</v>
      </c>
      <c r="P13" s="3">
        <v>4100</v>
      </c>
      <c r="Q13" s="3">
        <v>4100</v>
      </c>
      <c r="R13" s="15">
        <f t="shared" ref="R13:S15" si="30">AVERAGE(F13:Q13)</f>
        <v>4541.666666666667</v>
      </c>
      <c r="S13" s="15">
        <f t="shared" si="30"/>
        <v>4595.1388888888887</v>
      </c>
      <c r="T13" s="15">
        <f t="shared" si="7"/>
        <v>4536.4004629629626</v>
      </c>
      <c r="U13" s="15">
        <f t="shared" si="8"/>
        <v>4514.4338348765432</v>
      </c>
      <c r="V13" s="15">
        <f t="shared" si="9"/>
        <v>4457.3033211162556</v>
      </c>
      <c r="W13" s="15">
        <f t="shared" si="10"/>
        <v>4390.4119312092762</v>
      </c>
      <c r="X13" s="15">
        <f t="shared" si="11"/>
        <v>4370.4462588100496</v>
      </c>
      <c r="Y13" s="15">
        <f t="shared" si="12"/>
        <v>4342.9834470442202</v>
      </c>
      <c r="Z13" s="15">
        <f t="shared" si="13"/>
        <v>4246.5654009645723</v>
      </c>
      <c r="AA13" s="15">
        <f t="shared" si="14"/>
        <v>4350.4458510449531</v>
      </c>
      <c r="AB13" s="15">
        <f t="shared" si="15"/>
        <v>4378.816338632033</v>
      </c>
      <c r="AC13" s="15">
        <f t="shared" si="16"/>
        <v>4402.0510335180352</v>
      </c>
      <c r="AD13" s="15">
        <f t="shared" si="17"/>
        <v>4427.2219529778713</v>
      </c>
      <c r="AE13" s="15">
        <f t="shared" si="18"/>
        <v>4417.6848935038061</v>
      </c>
      <c r="AF13" s="15">
        <f t="shared" si="19"/>
        <v>4402.8970605550485</v>
      </c>
      <c r="AG13" s="15">
        <f t="shared" si="20"/>
        <v>4391.7717770210556</v>
      </c>
      <c r="AH13" s="15">
        <f t="shared" si="21"/>
        <v>4381.5499388664321</v>
      </c>
      <c r="AI13" s="15">
        <f t="shared" si="22"/>
        <v>4375.2371570122805</v>
      </c>
      <c r="AJ13" s="15">
        <f t="shared" si="23"/>
        <v>4373.972592495863</v>
      </c>
      <c r="AK13" s="15">
        <f t="shared" si="24"/>
        <v>4374.2664536363473</v>
      </c>
      <c r="AL13" s="15">
        <f t="shared" si="25"/>
        <v>4376.8733708523578</v>
      </c>
      <c r="AM13" s="15">
        <f t="shared" si="26"/>
        <v>4387.7323683430068</v>
      </c>
      <c r="AN13" s="15">
        <f t="shared" si="27"/>
        <v>4390.8395781178442</v>
      </c>
      <c r="AO13" s="15">
        <f t="shared" si="28"/>
        <v>4391.8415147416626</v>
      </c>
    </row>
    <row r="14" spans="1:42" x14ac:dyDescent="0.5">
      <c r="B14" s="3" t="e">
        <f>#REF!</f>
        <v>#REF!</v>
      </c>
      <c r="C14" s="3" t="e">
        <f>#REF!</f>
        <v>#REF!</v>
      </c>
      <c r="F14" s="3">
        <v>300</v>
      </c>
      <c r="G14" s="3">
        <v>400</v>
      </c>
      <c r="H14" s="3">
        <v>500</v>
      </c>
      <c r="I14" s="3">
        <v>400</v>
      </c>
      <c r="J14" s="3">
        <v>300</v>
      </c>
      <c r="K14" s="3">
        <v>200</v>
      </c>
      <c r="L14" s="3">
        <v>500</v>
      </c>
      <c r="M14" s="3">
        <v>700</v>
      </c>
      <c r="N14" s="3">
        <v>800</v>
      </c>
      <c r="O14" s="3">
        <v>1000</v>
      </c>
      <c r="P14" s="3">
        <v>1500</v>
      </c>
      <c r="Q14" s="3">
        <v>1100</v>
      </c>
      <c r="R14" s="15">
        <f t="shared" si="30"/>
        <v>641.66666666666663</v>
      </c>
      <c r="S14" s="15">
        <f t="shared" si="30"/>
        <v>670.13888888888891</v>
      </c>
      <c r="T14" s="15">
        <f t="shared" si="7"/>
        <v>692.65046296296305</v>
      </c>
      <c r="U14" s="15">
        <f t="shared" si="8"/>
        <v>708.70466820987656</v>
      </c>
      <c r="V14" s="15">
        <f t="shared" si="9"/>
        <v>734.43005722736632</v>
      </c>
      <c r="W14" s="15">
        <f t="shared" si="10"/>
        <v>770.63256199631348</v>
      </c>
      <c r="X14" s="15">
        <f t="shared" si="11"/>
        <v>818.18527549600628</v>
      </c>
      <c r="Y14" s="15">
        <f t="shared" si="12"/>
        <v>844.70071512067341</v>
      </c>
      <c r="Z14" s="15">
        <f t="shared" si="13"/>
        <v>856.7591080473959</v>
      </c>
      <c r="AA14" s="15">
        <f t="shared" si="14"/>
        <v>861.48903371801237</v>
      </c>
      <c r="AB14" s="15">
        <f t="shared" si="15"/>
        <v>849.94645319451354</v>
      </c>
      <c r="AC14" s="15">
        <f t="shared" si="16"/>
        <v>795.77532429405653</v>
      </c>
      <c r="AD14" s="15">
        <f t="shared" si="17"/>
        <v>770.42326798522765</v>
      </c>
      <c r="AE14" s="15">
        <f t="shared" si="18"/>
        <v>781.15298476177452</v>
      </c>
      <c r="AF14" s="15">
        <f t="shared" si="19"/>
        <v>790.40415941784829</v>
      </c>
      <c r="AG14" s="15">
        <f t="shared" si="20"/>
        <v>798.55030078908874</v>
      </c>
      <c r="AH14" s="15">
        <f t="shared" si="21"/>
        <v>806.03743683735638</v>
      </c>
      <c r="AI14" s="15">
        <f t="shared" si="22"/>
        <v>812.00471847152221</v>
      </c>
      <c r="AJ14" s="15">
        <f t="shared" si="23"/>
        <v>815.45239817778963</v>
      </c>
      <c r="AK14" s="15">
        <f t="shared" si="24"/>
        <v>815.22465840127154</v>
      </c>
      <c r="AL14" s="15">
        <f t="shared" si="25"/>
        <v>812.76832034132133</v>
      </c>
      <c r="AM14" s="15">
        <f t="shared" si="26"/>
        <v>809.10242136581519</v>
      </c>
      <c r="AN14" s="15">
        <f t="shared" si="27"/>
        <v>804.73687033646547</v>
      </c>
      <c r="AO14" s="15">
        <f t="shared" si="28"/>
        <v>800.96940509829471</v>
      </c>
    </row>
    <row r="15" spans="1:42" x14ac:dyDescent="0.5">
      <c r="B15" s="3" t="e">
        <f>#REF!</f>
        <v>#REF!</v>
      </c>
      <c r="C15" s="3" t="e">
        <f>#REF!</f>
        <v>#REF!</v>
      </c>
      <c r="F15" s="3">
        <v>2000</v>
      </c>
      <c r="G15" s="3">
        <v>2670</v>
      </c>
      <c r="H15" s="3">
        <v>2070</v>
      </c>
      <c r="I15" s="3">
        <v>2280</v>
      </c>
      <c r="J15" s="3">
        <v>2180</v>
      </c>
      <c r="K15" s="3">
        <v>1860</v>
      </c>
      <c r="L15" s="3">
        <v>2330</v>
      </c>
      <c r="M15" s="3">
        <v>2440</v>
      </c>
      <c r="N15" s="3">
        <v>1940</v>
      </c>
      <c r="O15" s="3">
        <v>2770</v>
      </c>
      <c r="P15" s="3">
        <v>2250</v>
      </c>
      <c r="Q15" s="3">
        <v>2150</v>
      </c>
      <c r="R15" s="15">
        <f t="shared" si="30"/>
        <v>2245</v>
      </c>
      <c r="S15" s="15">
        <f t="shared" si="30"/>
        <v>2265.4166666666665</v>
      </c>
      <c r="T15" s="15">
        <f t="shared" si="7"/>
        <v>2231.7013888888891</v>
      </c>
      <c r="U15" s="15">
        <f t="shared" si="8"/>
        <v>2245.17650462963</v>
      </c>
      <c r="V15" s="15">
        <f t="shared" si="9"/>
        <v>2242.2745466820993</v>
      </c>
      <c r="W15" s="15">
        <f t="shared" si="10"/>
        <v>2247.4640922389408</v>
      </c>
      <c r="X15" s="15">
        <f t="shared" si="11"/>
        <v>2279.7527665921857</v>
      </c>
      <c r="Y15" s="15">
        <f t="shared" si="12"/>
        <v>2275.5654971415343</v>
      </c>
      <c r="Z15" s="15">
        <f t="shared" si="13"/>
        <v>2261.862621903329</v>
      </c>
      <c r="AA15" s="15">
        <f t="shared" si="14"/>
        <v>2288.6845070619393</v>
      </c>
      <c r="AB15" s="15">
        <f t="shared" si="15"/>
        <v>2248.5748826504346</v>
      </c>
      <c r="AC15" s="15">
        <f t="shared" si="16"/>
        <v>2248.4561228713042</v>
      </c>
      <c r="AD15" s="15">
        <f t="shared" si="17"/>
        <v>2256.6607997772458</v>
      </c>
      <c r="AE15" s="15">
        <f t="shared" si="18"/>
        <v>2257.6325330920163</v>
      </c>
      <c r="AF15" s="15">
        <f t="shared" si="19"/>
        <v>2256.9838552941287</v>
      </c>
      <c r="AG15" s="15">
        <f t="shared" si="20"/>
        <v>2259.0907274945653</v>
      </c>
      <c r="AH15" s="15">
        <f t="shared" si="21"/>
        <v>2260.2502460666433</v>
      </c>
      <c r="AI15" s="15">
        <f t="shared" si="22"/>
        <v>2261.7482210153557</v>
      </c>
      <c r="AJ15" s="15">
        <f t="shared" si="23"/>
        <v>2262.9385650800564</v>
      </c>
      <c r="AK15" s="15">
        <f t="shared" si="24"/>
        <v>2261.5373816207129</v>
      </c>
      <c r="AL15" s="15">
        <f t="shared" si="25"/>
        <v>2260.3683719939777</v>
      </c>
      <c r="AM15" s="15">
        <f t="shared" si="26"/>
        <v>2260.243851168198</v>
      </c>
      <c r="AN15" s="15">
        <f t="shared" si="27"/>
        <v>2257.8737965103869</v>
      </c>
      <c r="AO15" s="15">
        <f t="shared" si="28"/>
        <v>2258.6487059987162</v>
      </c>
    </row>
    <row r="16" spans="1:42" x14ac:dyDescent="0.5">
      <c r="B16" s="3" t="e">
        <f>#REF!</f>
        <v>#REF!</v>
      </c>
      <c r="C16" s="3" t="e">
        <f>#REF!</f>
        <v>#REF!</v>
      </c>
      <c r="F16" s="3">
        <v>3020</v>
      </c>
      <c r="G16" s="3">
        <v>4190</v>
      </c>
      <c r="H16" s="3">
        <v>2870</v>
      </c>
      <c r="I16" s="3">
        <v>4080</v>
      </c>
      <c r="J16" s="3">
        <v>3540</v>
      </c>
      <c r="K16" s="3">
        <v>2600</v>
      </c>
      <c r="L16" s="3">
        <v>3790</v>
      </c>
      <c r="M16" s="3">
        <v>3830</v>
      </c>
      <c r="N16" s="3">
        <v>3200</v>
      </c>
      <c r="O16" s="3">
        <v>4410</v>
      </c>
      <c r="P16" s="3">
        <v>3250</v>
      </c>
      <c r="Q16" s="3">
        <v>3810</v>
      </c>
      <c r="R16" s="15">
        <f t="shared" ref="R16:S18" si="31">AVERAGE(F16:Q16)</f>
        <v>3549.1666666666665</v>
      </c>
      <c r="S16" s="15">
        <f t="shared" si="31"/>
        <v>3593.2638888888887</v>
      </c>
      <c r="T16" s="15">
        <f t="shared" si="7"/>
        <v>3543.5358796296296</v>
      </c>
      <c r="U16" s="15">
        <f t="shared" si="8"/>
        <v>3599.6638695987654</v>
      </c>
      <c r="V16" s="15">
        <f t="shared" si="9"/>
        <v>3559.6358587319955</v>
      </c>
      <c r="W16" s="15">
        <f t="shared" si="10"/>
        <v>3561.2721802929955</v>
      </c>
      <c r="X16" s="15">
        <f t="shared" si="11"/>
        <v>3641.3781953174116</v>
      </c>
      <c r="Y16" s="15">
        <f t="shared" si="12"/>
        <v>3628.993044927196</v>
      </c>
      <c r="Z16" s="15">
        <f t="shared" si="13"/>
        <v>3612.2424653377952</v>
      </c>
      <c r="AA16" s="15">
        <f t="shared" si="14"/>
        <v>3646.5960041159451</v>
      </c>
      <c r="AB16" s="15">
        <f t="shared" si="15"/>
        <v>3582.9790044589404</v>
      </c>
      <c r="AC16" s="15">
        <f t="shared" si="16"/>
        <v>3610.7272548305186</v>
      </c>
      <c r="AD16" s="15">
        <f t="shared" si="17"/>
        <v>3594.1211927330623</v>
      </c>
      <c r="AE16" s="15">
        <f t="shared" si="18"/>
        <v>3597.8674032385957</v>
      </c>
      <c r="AF16" s="15">
        <f t="shared" si="19"/>
        <v>3598.2510294344047</v>
      </c>
      <c r="AG16" s="15">
        <f t="shared" si="20"/>
        <v>3602.8106252514685</v>
      </c>
      <c r="AH16" s="15">
        <f t="shared" si="21"/>
        <v>3603.0728548891943</v>
      </c>
      <c r="AI16" s="15">
        <f t="shared" si="22"/>
        <v>3606.6926045689611</v>
      </c>
      <c r="AJ16" s="15">
        <f t="shared" si="23"/>
        <v>3610.4776399252914</v>
      </c>
      <c r="AK16" s="15">
        <f t="shared" si="24"/>
        <v>3607.9025936426151</v>
      </c>
      <c r="AL16" s="15">
        <f t="shared" si="25"/>
        <v>3606.1450560355661</v>
      </c>
      <c r="AM16" s="15">
        <f t="shared" si="26"/>
        <v>3605.6369385937137</v>
      </c>
      <c r="AN16" s="15">
        <f t="shared" si="27"/>
        <v>3602.2236831335281</v>
      </c>
      <c r="AO16" s="15">
        <f t="shared" si="28"/>
        <v>3603.8274063564099</v>
      </c>
    </row>
    <row r="17" spans="2:41" x14ac:dyDescent="0.5">
      <c r="B17" s="3" t="e">
        <f>#REF!</f>
        <v>#REF!</v>
      </c>
      <c r="C17" s="3" t="e">
        <f>#REF!</f>
        <v>#REF!</v>
      </c>
      <c r="F17" s="3">
        <v>0</v>
      </c>
      <c r="G17" s="3">
        <v>0</v>
      </c>
      <c r="H17" s="3">
        <v>0</v>
      </c>
      <c r="I17" s="3">
        <v>0</v>
      </c>
      <c r="J17" s="3">
        <v>0</v>
      </c>
      <c r="K17" s="3">
        <v>0</v>
      </c>
      <c r="L17" s="3">
        <v>0</v>
      </c>
      <c r="M17" s="3">
        <v>0</v>
      </c>
      <c r="N17" s="3">
        <v>0</v>
      </c>
      <c r="O17" s="3">
        <v>0</v>
      </c>
      <c r="P17" s="3">
        <v>100</v>
      </c>
      <c r="Q17" s="3">
        <v>0</v>
      </c>
      <c r="R17" s="15">
        <f t="shared" si="31"/>
        <v>8.3333333333333339</v>
      </c>
      <c r="S17" s="15">
        <f t="shared" si="31"/>
        <v>9.0277777777777768</v>
      </c>
      <c r="T17" s="15">
        <f t="shared" si="7"/>
        <v>9.7800925925925917</v>
      </c>
      <c r="U17" s="15">
        <f t="shared" si="8"/>
        <v>10.595100308641975</v>
      </c>
      <c r="V17" s="15">
        <f t="shared" si="9"/>
        <v>11.478025334362139</v>
      </c>
      <c r="W17" s="15">
        <f t="shared" si="10"/>
        <v>12.434527445558984</v>
      </c>
      <c r="X17" s="15">
        <f t="shared" si="11"/>
        <v>13.470738066022234</v>
      </c>
      <c r="Y17" s="15">
        <f t="shared" si="12"/>
        <v>14.593299571524085</v>
      </c>
      <c r="Z17" s="15">
        <f t="shared" si="13"/>
        <v>15.809407869151093</v>
      </c>
      <c r="AA17" s="15">
        <f t="shared" si="14"/>
        <v>17.126858524913683</v>
      </c>
      <c r="AB17" s="15">
        <f t="shared" si="15"/>
        <v>18.554096735323157</v>
      </c>
      <c r="AC17" s="15">
        <f t="shared" si="16"/>
        <v>11.766938129933422</v>
      </c>
      <c r="AD17" s="15">
        <f t="shared" si="17"/>
        <v>12.747516307427873</v>
      </c>
      <c r="AE17" s="15">
        <f t="shared" si="18"/>
        <v>13.115364888602414</v>
      </c>
      <c r="AF17" s="15">
        <f t="shared" si="19"/>
        <v>13.455997147837806</v>
      </c>
      <c r="AG17" s="15">
        <f t="shared" si="20"/>
        <v>13.762322527441574</v>
      </c>
      <c r="AH17" s="15">
        <f t="shared" si="21"/>
        <v>14.02625771234154</v>
      </c>
      <c r="AI17" s="15">
        <f t="shared" si="22"/>
        <v>14.238610410506489</v>
      </c>
      <c r="AJ17" s="15">
        <f t="shared" si="23"/>
        <v>14.388950657585445</v>
      </c>
      <c r="AK17" s="15">
        <f t="shared" si="24"/>
        <v>14.465468373549045</v>
      </c>
      <c r="AL17" s="15">
        <f t="shared" si="25"/>
        <v>14.454815773717792</v>
      </c>
      <c r="AM17" s="15">
        <f t="shared" si="26"/>
        <v>14.341933099098354</v>
      </c>
      <c r="AN17" s="15">
        <f t="shared" si="27"/>
        <v>14.109855980280408</v>
      </c>
      <c r="AO17" s="15">
        <f t="shared" si="28"/>
        <v>13.739502584026845</v>
      </c>
    </row>
    <row r="18" spans="2:41" x14ac:dyDescent="0.5">
      <c r="B18" s="3" t="e">
        <f>#REF!</f>
        <v>#REF!</v>
      </c>
      <c r="C18" s="3" t="e">
        <f>#REF!</f>
        <v>#REF!</v>
      </c>
      <c r="F18" s="3">
        <v>6520</v>
      </c>
      <c r="G18" s="3">
        <v>11500</v>
      </c>
      <c r="H18" s="3">
        <v>12100</v>
      </c>
      <c r="I18" s="3">
        <v>6450</v>
      </c>
      <c r="J18" s="3">
        <v>5080</v>
      </c>
      <c r="K18" s="3">
        <v>4290</v>
      </c>
      <c r="L18" s="3">
        <v>4260</v>
      </c>
      <c r="M18" s="3">
        <v>4100</v>
      </c>
      <c r="N18" s="3">
        <v>1420</v>
      </c>
      <c r="O18" s="3">
        <v>6640</v>
      </c>
      <c r="P18" s="3">
        <v>5160</v>
      </c>
      <c r="Q18" s="3">
        <v>6660</v>
      </c>
      <c r="R18" s="15">
        <f t="shared" si="31"/>
        <v>6181.666666666667</v>
      </c>
      <c r="S18" s="15">
        <f t="shared" si="31"/>
        <v>6153.4722222222226</v>
      </c>
      <c r="T18" s="15">
        <f t="shared" si="7"/>
        <v>5707.9282407407409</v>
      </c>
      <c r="U18" s="15">
        <f t="shared" si="8"/>
        <v>5175.2555941358032</v>
      </c>
      <c r="V18" s="15">
        <f t="shared" si="9"/>
        <v>5069.0268936471193</v>
      </c>
      <c r="W18" s="15">
        <f t="shared" si="10"/>
        <v>5068.1124681177125</v>
      </c>
      <c r="X18" s="15">
        <f t="shared" si="11"/>
        <v>5132.9551737941883</v>
      </c>
      <c r="Y18" s="15">
        <f t="shared" si="12"/>
        <v>5205.7014382770376</v>
      </c>
      <c r="Z18" s="15">
        <f t="shared" si="13"/>
        <v>5297.8432248001236</v>
      </c>
      <c r="AA18" s="15">
        <f t="shared" si="14"/>
        <v>5620.9968268668008</v>
      </c>
      <c r="AB18" s="15">
        <f t="shared" si="15"/>
        <v>5536.0798957723673</v>
      </c>
      <c r="AC18" s="15">
        <f t="shared" si="16"/>
        <v>5567.4198870867322</v>
      </c>
      <c r="AD18" s="15">
        <f t="shared" si="17"/>
        <v>5476.3715443439587</v>
      </c>
      <c r="AE18" s="15">
        <f t="shared" si="18"/>
        <v>5417.5969508170674</v>
      </c>
      <c r="AF18" s="15">
        <f t="shared" si="19"/>
        <v>5356.2740115333045</v>
      </c>
      <c r="AG18" s="15">
        <f t="shared" si="20"/>
        <v>5326.9694924326841</v>
      </c>
      <c r="AH18" s="15">
        <f t="shared" si="21"/>
        <v>5339.6123172907583</v>
      </c>
      <c r="AI18" s="15">
        <f t="shared" si="22"/>
        <v>5362.1611025943948</v>
      </c>
      <c r="AJ18" s="15">
        <f t="shared" si="23"/>
        <v>5386.6651554674518</v>
      </c>
      <c r="AK18" s="15">
        <f t="shared" si="24"/>
        <v>5407.8076539402236</v>
      </c>
      <c r="AL18" s="15">
        <f t="shared" si="25"/>
        <v>5424.6498385788227</v>
      </c>
      <c r="AM18" s="15">
        <f t="shared" si="26"/>
        <v>5435.2170563937143</v>
      </c>
      <c r="AN18" s="15">
        <f t="shared" si="27"/>
        <v>5419.7354088542897</v>
      </c>
      <c r="AO18" s="15">
        <f t="shared" si="28"/>
        <v>5410.0400349444499</v>
      </c>
    </row>
    <row r="19" spans="2:41" x14ac:dyDescent="0.5">
      <c r="B19" s="3" t="e">
        <f>#REF!</f>
        <v>#REF!</v>
      </c>
      <c r="C19" s="3" t="e">
        <f>#REF!</f>
        <v>#REF!</v>
      </c>
      <c r="F19" s="3">
        <v>190</v>
      </c>
      <c r="G19" s="3">
        <v>280</v>
      </c>
      <c r="H19" s="3">
        <v>130</v>
      </c>
      <c r="I19" s="3">
        <v>140</v>
      </c>
      <c r="J19" s="3">
        <v>100</v>
      </c>
      <c r="K19" s="3">
        <v>0</v>
      </c>
      <c r="L19" s="3">
        <v>190</v>
      </c>
      <c r="M19" s="3">
        <v>100</v>
      </c>
      <c r="N19" s="3">
        <v>100</v>
      </c>
      <c r="O19" s="3">
        <v>180</v>
      </c>
      <c r="P19" s="3">
        <v>110</v>
      </c>
      <c r="Q19" s="3">
        <v>100</v>
      </c>
      <c r="R19" s="15">
        <f t="shared" ref="R19:S21" si="32">AVERAGE(F19:Q19)</f>
        <v>135</v>
      </c>
      <c r="S19" s="15">
        <f t="shared" si="32"/>
        <v>130.41666666666666</v>
      </c>
      <c r="T19" s="15">
        <f t="shared" si="7"/>
        <v>117.9513888888889</v>
      </c>
      <c r="U19" s="15">
        <f t="shared" si="8"/>
        <v>116.94733796296298</v>
      </c>
      <c r="V19" s="15">
        <f t="shared" si="9"/>
        <v>115.02628279320989</v>
      </c>
      <c r="W19" s="15">
        <f t="shared" si="10"/>
        <v>116.27847302597739</v>
      </c>
      <c r="X19" s="15">
        <f t="shared" si="11"/>
        <v>125.96834577814217</v>
      </c>
      <c r="Y19" s="15">
        <f t="shared" si="12"/>
        <v>120.63237459298732</v>
      </c>
      <c r="Z19" s="15">
        <f t="shared" si="13"/>
        <v>122.35173914240293</v>
      </c>
      <c r="AA19" s="15">
        <f t="shared" si="14"/>
        <v>124.2143840709365</v>
      </c>
      <c r="AB19" s="15">
        <f t="shared" si="15"/>
        <v>119.56558274351458</v>
      </c>
      <c r="AC19" s="15">
        <f t="shared" si="16"/>
        <v>120.36271463880746</v>
      </c>
      <c r="AD19" s="15">
        <f t="shared" si="17"/>
        <v>122.05960752537472</v>
      </c>
      <c r="AE19" s="15">
        <f t="shared" si="18"/>
        <v>120.98124148582262</v>
      </c>
      <c r="AF19" s="15">
        <f t="shared" si="19"/>
        <v>120.19495605408564</v>
      </c>
      <c r="AG19" s="15">
        <f t="shared" si="20"/>
        <v>120.38191998451869</v>
      </c>
      <c r="AH19" s="15">
        <f t="shared" si="21"/>
        <v>120.66813515298166</v>
      </c>
      <c r="AI19" s="15">
        <f t="shared" si="22"/>
        <v>121.13828951629597</v>
      </c>
      <c r="AJ19" s="15">
        <f t="shared" si="23"/>
        <v>121.54327422382251</v>
      </c>
      <c r="AK19" s="15">
        <f t="shared" si="24"/>
        <v>121.17451826096256</v>
      </c>
      <c r="AL19" s="15">
        <f t="shared" si="25"/>
        <v>121.21969689996048</v>
      </c>
      <c r="AM19" s="15">
        <f t="shared" si="26"/>
        <v>121.12536004642362</v>
      </c>
      <c r="AN19" s="15">
        <f t="shared" si="27"/>
        <v>120.8679413777142</v>
      </c>
      <c r="AO19" s="15">
        <f t="shared" si="28"/>
        <v>120.97647126389752</v>
      </c>
    </row>
    <row r="20" spans="2:41" x14ac:dyDescent="0.5">
      <c r="B20" s="3" t="e">
        <f>#REF!</f>
        <v>#REF!</v>
      </c>
      <c r="C20" s="3" t="e">
        <f>#REF!</f>
        <v>#REF!</v>
      </c>
      <c r="F20" s="3">
        <v>1270</v>
      </c>
      <c r="G20" s="3">
        <v>2080</v>
      </c>
      <c r="H20" s="3">
        <v>1420</v>
      </c>
      <c r="I20" s="3">
        <v>900</v>
      </c>
      <c r="J20" s="3">
        <v>370</v>
      </c>
      <c r="K20" s="3">
        <v>520</v>
      </c>
      <c r="L20" s="3">
        <v>530</v>
      </c>
      <c r="M20" s="3">
        <v>430</v>
      </c>
      <c r="N20" s="3">
        <v>420</v>
      </c>
      <c r="O20" s="3">
        <v>590</v>
      </c>
      <c r="P20" s="3">
        <v>750</v>
      </c>
      <c r="Q20" s="3">
        <v>1220</v>
      </c>
      <c r="R20" s="15">
        <f t="shared" si="32"/>
        <v>875</v>
      </c>
      <c r="S20" s="15">
        <f t="shared" si="32"/>
        <v>842.08333333333337</v>
      </c>
      <c r="T20" s="15">
        <f t="shared" si="7"/>
        <v>738.9236111111112</v>
      </c>
      <c r="U20" s="15">
        <f t="shared" si="8"/>
        <v>682.16724537037032</v>
      </c>
      <c r="V20" s="15">
        <f t="shared" si="9"/>
        <v>664.01451581790127</v>
      </c>
      <c r="W20" s="15">
        <f t="shared" si="10"/>
        <v>688.51572546939303</v>
      </c>
      <c r="X20" s="15">
        <f t="shared" si="11"/>
        <v>702.55870259184246</v>
      </c>
      <c r="Y20" s="15">
        <f t="shared" si="12"/>
        <v>716.93859447449597</v>
      </c>
      <c r="Z20" s="15">
        <f t="shared" si="13"/>
        <v>740.85014401403726</v>
      </c>
      <c r="AA20" s="15">
        <f t="shared" si="14"/>
        <v>767.58765601520702</v>
      </c>
      <c r="AB20" s="15">
        <f t="shared" si="15"/>
        <v>782.38662734980755</v>
      </c>
      <c r="AC20" s="15">
        <f t="shared" si="16"/>
        <v>785.08551296229155</v>
      </c>
      <c r="AD20" s="15">
        <f t="shared" si="17"/>
        <v>748.84263904248257</v>
      </c>
      <c r="AE20" s="15">
        <f t="shared" si="18"/>
        <v>738.32952562935623</v>
      </c>
      <c r="AF20" s="15">
        <f t="shared" si="19"/>
        <v>729.68337498735809</v>
      </c>
      <c r="AG20" s="15">
        <f t="shared" si="20"/>
        <v>728.91335531037873</v>
      </c>
      <c r="AH20" s="15">
        <f t="shared" si="21"/>
        <v>732.80886447204603</v>
      </c>
      <c r="AI20" s="15">
        <f t="shared" si="22"/>
        <v>738.54172685989136</v>
      </c>
      <c r="AJ20" s="15">
        <f t="shared" si="23"/>
        <v>742.71056030909961</v>
      </c>
      <c r="AK20" s="15">
        <f t="shared" si="24"/>
        <v>746.05654845220442</v>
      </c>
      <c r="AL20" s="15">
        <f t="shared" si="25"/>
        <v>748.48304461701343</v>
      </c>
      <c r="AM20" s="15">
        <f t="shared" si="26"/>
        <v>749.11911966726132</v>
      </c>
      <c r="AN20" s="15">
        <f t="shared" si="27"/>
        <v>747.58007497159917</v>
      </c>
      <c r="AO20" s="15">
        <f t="shared" si="28"/>
        <v>744.67952894008204</v>
      </c>
    </row>
    <row r="21" spans="2:41" x14ac:dyDescent="0.5">
      <c r="B21" s="3" t="e">
        <f>#REF!</f>
        <v>#REF!</v>
      </c>
      <c r="C21" s="3" t="e">
        <f>#REF!</f>
        <v>#REF!</v>
      </c>
      <c r="F21" s="3">
        <v>5390</v>
      </c>
      <c r="G21" s="3">
        <v>8870</v>
      </c>
      <c r="H21" s="3">
        <v>9270</v>
      </c>
      <c r="I21" s="3">
        <v>4490</v>
      </c>
      <c r="J21" s="3">
        <v>3020</v>
      </c>
      <c r="K21" s="3">
        <v>2830</v>
      </c>
      <c r="L21" s="3">
        <v>2800</v>
      </c>
      <c r="M21" s="3">
        <v>2800</v>
      </c>
      <c r="N21" s="3">
        <v>1210</v>
      </c>
      <c r="O21" s="3">
        <v>4190</v>
      </c>
      <c r="P21" s="3">
        <v>4020</v>
      </c>
      <c r="Q21" s="3">
        <v>5310</v>
      </c>
      <c r="R21" s="15">
        <f t="shared" si="32"/>
        <v>4516.666666666667</v>
      </c>
      <c r="S21" s="15">
        <f t="shared" si="32"/>
        <v>4443.8888888888887</v>
      </c>
      <c r="T21" s="15">
        <f t="shared" si="7"/>
        <v>4075.0462962962961</v>
      </c>
      <c r="U21" s="15">
        <f t="shared" si="8"/>
        <v>3642.133487654321</v>
      </c>
      <c r="V21" s="15">
        <f t="shared" si="9"/>
        <v>3571.4779449588477</v>
      </c>
      <c r="W21" s="15">
        <f t="shared" si="10"/>
        <v>3617.4344403720847</v>
      </c>
      <c r="X21" s="15">
        <f t="shared" si="11"/>
        <v>3683.0539770697583</v>
      </c>
      <c r="Y21" s="15">
        <f t="shared" si="12"/>
        <v>3756.6418084922384</v>
      </c>
      <c r="Z21" s="15">
        <f t="shared" si="13"/>
        <v>3836.361959199925</v>
      </c>
      <c r="AA21" s="15">
        <f t="shared" si="14"/>
        <v>4055.2254557999186</v>
      </c>
      <c r="AB21" s="15">
        <f t="shared" si="15"/>
        <v>4043.9942437832451</v>
      </c>
      <c r="AC21" s="15">
        <f t="shared" si="16"/>
        <v>4045.9937640985167</v>
      </c>
      <c r="AD21" s="15">
        <f t="shared" si="17"/>
        <v>3940.6599111067248</v>
      </c>
      <c r="AE21" s="15">
        <f t="shared" si="18"/>
        <v>3892.659348143397</v>
      </c>
      <c r="AF21" s="15">
        <f t="shared" si="19"/>
        <v>3846.7235530812723</v>
      </c>
      <c r="AG21" s="15">
        <f t="shared" si="20"/>
        <v>3827.6966578133542</v>
      </c>
      <c r="AH21" s="15">
        <f t="shared" si="21"/>
        <v>3843.1602553266071</v>
      </c>
      <c r="AI21" s="15">
        <f t="shared" si="22"/>
        <v>3865.8004478572529</v>
      </c>
      <c r="AJ21" s="15">
        <f t="shared" si="23"/>
        <v>3886.4976151476844</v>
      </c>
      <c r="AK21" s="15">
        <f t="shared" si="24"/>
        <v>3903.4512516541781</v>
      </c>
      <c r="AL21" s="15">
        <f t="shared" si="25"/>
        <v>3915.6853719176738</v>
      </c>
      <c r="AM21" s="15">
        <f t="shared" si="26"/>
        <v>3922.2956563108187</v>
      </c>
      <c r="AN21" s="15">
        <f t="shared" si="27"/>
        <v>3911.2181730200605</v>
      </c>
      <c r="AO21" s="15">
        <f t="shared" si="28"/>
        <v>3900.1535004564612</v>
      </c>
    </row>
    <row r="22" spans="2:41" x14ac:dyDescent="0.5">
      <c r="B22" s="3" t="e">
        <f>#REF!</f>
        <v>#REF!</v>
      </c>
      <c r="C22" s="3" t="e">
        <f>#REF!</f>
        <v>#REF!</v>
      </c>
      <c r="F22" s="3">
        <v>810</v>
      </c>
      <c r="G22" s="3">
        <v>1290</v>
      </c>
      <c r="H22" s="3">
        <v>1660</v>
      </c>
      <c r="I22" s="3">
        <v>370</v>
      </c>
      <c r="J22" s="3">
        <v>440</v>
      </c>
      <c r="K22" s="3">
        <v>460</v>
      </c>
      <c r="L22" s="3">
        <v>280</v>
      </c>
      <c r="M22" s="3">
        <v>330</v>
      </c>
      <c r="N22" s="3">
        <v>100</v>
      </c>
      <c r="O22" s="3">
        <v>630</v>
      </c>
      <c r="P22" s="3">
        <v>490</v>
      </c>
      <c r="Q22" s="3">
        <v>710</v>
      </c>
      <c r="R22" s="15">
        <f t="shared" ref="R22:S24" si="33">AVERAGE(F22:Q22)</f>
        <v>630.83333333333337</v>
      </c>
      <c r="S22" s="15">
        <f t="shared" si="33"/>
        <v>615.90277777777771</v>
      </c>
      <c r="T22" s="15">
        <f t="shared" si="7"/>
        <v>559.72800925925924</v>
      </c>
      <c r="U22" s="15">
        <f t="shared" si="8"/>
        <v>468.03867669753078</v>
      </c>
      <c r="V22" s="15">
        <f t="shared" si="9"/>
        <v>476.20856642232508</v>
      </c>
      <c r="W22" s="15">
        <f t="shared" si="10"/>
        <v>479.22594695751883</v>
      </c>
      <c r="X22" s="15">
        <f t="shared" si="11"/>
        <v>480.82810920397878</v>
      </c>
      <c r="Y22" s="15">
        <f t="shared" si="12"/>
        <v>497.563784970977</v>
      </c>
      <c r="Z22" s="15">
        <f t="shared" si="13"/>
        <v>511.52743371855848</v>
      </c>
      <c r="AA22" s="15">
        <f t="shared" si="14"/>
        <v>545.82138652843832</v>
      </c>
      <c r="AB22" s="15">
        <f t="shared" si="15"/>
        <v>538.80650207247481</v>
      </c>
      <c r="AC22" s="15">
        <f t="shared" si="16"/>
        <v>542.87371057851442</v>
      </c>
      <c r="AD22" s="15">
        <f t="shared" si="17"/>
        <v>528.94651979339062</v>
      </c>
      <c r="AE22" s="15">
        <f t="shared" si="18"/>
        <v>520.45595199839534</v>
      </c>
      <c r="AF22" s="15">
        <f t="shared" si="19"/>
        <v>512.50204985011351</v>
      </c>
      <c r="AG22" s="15">
        <f t="shared" si="20"/>
        <v>508.56655323268461</v>
      </c>
      <c r="AH22" s="15">
        <f t="shared" si="21"/>
        <v>511.94387627728082</v>
      </c>
      <c r="AI22" s="15">
        <f t="shared" si="22"/>
        <v>514.92181876519373</v>
      </c>
      <c r="AJ22" s="15">
        <f t="shared" si="23"/>
        <v>517.89647474916671</v>
      </c>
      <c r="AK22" s="15">
        <f t="shared" si="24"/>
        <v>520.98550521126572</v>
      </c>
      <c r="AL22" s="15">
        <f t="shared" si="25"/>
        <v>522.93731523128974</v>
      </c>
      <c r="AM22" s="15">
        <f t="shared" si="26"/>
        <v>523.88813869068406</v>
      </c>
      <c r="AN22" s="15">
        <f t="shared" si="27"/>
        <v>522.06036803753784</v>
      </c>
      <c r="AO22" s="15">
        <f t="shared" si="28"/>
        <v>520.66485686795988</v>
      </c>
    </row>
    <row r="23" spans="2:41" x14ac:dyDescent="0.5">
      <c r="B23" s="3" t="e">
        <f>#REF!</f>
        <v>#REF!</v>
      </c>
      <c r="C23" s="3" t="e">
        <f>#REF!</f>
        <v>#REF!</v>
      </c>
      <c r="F23" s="3">
        <v>3320</v>
      </c>
      <c r="G23" s="3">
        <v>4380</v>
      </c>
      <c r="H23" s="3">
        <v>4090</v>
      </c>
      <c r="I23" s="3">
        <v>3660</v>
      </c>
      <c r="J23" s="3">
        <v>2930</v>
      </c>
      <c r="K23" s="3">
        <v>2620</v>
      </c>
      <c r="L23" s="3">
        <v>2800</v>
      </c>
      <c r="M23" s="3">
        <v>2900</v>
      </c>
      <c r="N23" s="3">
        <v>2440</v>
      </c>
      <c r="O23" s="3">
        <v>3000</v>
      </c>
      <c r="P23" s="3">
        <v>3400</v>
      </c>
      <c r="Q23" s="3">
        <v>4060</v>
      </c>
      <c r="R23" s="15">
        <f t="shared" si="33"/>
        <v>3300</v>
      </c>
      <c r="S23" s="15">
        <f t="shared" si="33"/>
        <v>3298.3333333333335</v>
      </c>
      <c r="T23" s="15">
        <f t="shared" si="7"/>
        <v>3208.1944444444448</v>
      </c>
      <c r="U23" s="15">
        <f t="shared" si="8"/>
        <v>3134.7106481481483</v>
      </c>
      <c r="V23" s="15">
        <f t="shared" si="9"/>
        <v>3090.9365354938268</v>
      </c>
      <c r="W23" s="15">
        <f t="shared" si="10"/>
        <v>3104.347913451646</v>
      </c>
      <c r="X23" s="15">
        <f t="shared" si="11"/>
        <v>3144.7102395726165</v>
      </c>
      <c r="Y23" s="15">
        <f t="shared" si="12"/>
        <v>3173.436092870335</v>
      </c>
      <c r="Z23" s="15">
        <f t="shared" si="13"/>
        <v>3196.2224339428626</v>
      </c>
      <c r="AA23" s="15">
        <f t="shared" si="14"/>
        <v>3259.2409701047677</v>
      </c>
      <c r="AB23" s="15">
        <f t="shared" si="15"/>
        <v>3280.8443842801648</v>
      </c>
      <c r="AC23" s="15">
        <f t="shared" si="16"/>
        <v>3270.9147496368455</v>
      </c>
      <c r="AD23" s="15">
        <f t="shared" si="17"/>
        <v>3205.1576454399165</v>
      </c>
      <c r="AE23" s="15">
        <f t="shared" si="18"/>
        <v>3197.2541158932422</v>
      </c>
      <c r="AF23" s="15">
        <f t="shared" si="19"/>
        <v>3188.8308477732348</v>
      </c>
      <c r="AG23" s="15">
        <f t="shared" si="20"/>
        <v>3187.2172147173005</v>
      </c>
      <c r="AH23" s="15">
        <f t="shared" si="21"/>
        <v>3191.5927619313966</v>
      </c>
      <c r="AI23" s="15">
        <f t="shared" si="22"/>
        <v>3199.9807808011942</v>
      </c>
      <c r="AJ23" s="15">
        <f t="shared" si="23"/>
        <v>3207.9501864136569</v>
      </c>
      <c r="AK23" s="15">
        <f t="shared" si="24"/>
        <v>3213.2201819837428</v>
      </c>
      <c r="AL23" s="15">
        <f t="shared" si="25"/>
        <v>3216.5355227431937</v>
      </c>
      <c r="AM23" s="15">
        <f t="shared" si="26"/>
        <v>3218.2282801432211</v>
      </c>
      <c r="AN23" s="15">
        <f t="shared" si="27"/>
        <v>3214.8105559797591</v>
      </c>
      <c r="AO23" s="15">
        <f t="shared" si="28"/>
        <v>3209.3077369547259</v>
      </c>
    </row>
    <row r="24" spans="2:41" x14ac:dyDescent="0.5">
      <c r="B24" s="3" t="e">
        <f>#REF!</f>
        <v>#REF!</v>
      </c>
      <c r="C24" s="3" t="e">
        <f>#REF!</f>
        <v>#REF!</v>
      </c>
      <c r="F24" s="3">
        <v>2800</v>
      </c>
      <c r="G24" s="3">
        <v>3200</v>
      </c>
      <c r="H24" s="3">
        <v>3300</v>
      </c>
      <c r="I24" s="3">
        <v>3900</v>
      </c>
      <c r="J24" s="3">
        <v>3310</v>
      </c>
      <c r="K24" s="3">
        <v>2860</v>
      </c>
      <c r="L24" s="3">
        <v>2500</v>
      </c>
      <c r="M24" s="3">
        <v>3500</v>
      </c>
      <c r="N24" s="3">
        <v>2300</v>
      </c>
      <c r="O24" s="3">
        <v>3600</v>
      </c>
      <c r="P24" s="3">
        <v>3200</v>
      </c>
      <c r="Q24" s="3">
        <v>4370</v>
      </c>
      <c r="R24" s="15">
        <f t="shared" si="33"/>
        <v>3236.6666666666665</v>
      </c>
      <c r="S24" s="15">
        <f t="shared" si="33"/>
        <v>3273.0555555555552</v>
      </c>
      <c r="T24" s="15">
        <f t="shared" si="7"/>
        <v>3279.1435185185182</v>
      </c>
      <c r="U24" s="15">
        <f t="shared" si="8"/>
        <v>3277.4054783950614</v>
      </c>
      <c r="V24" s="15">
        <f t="shared" si="9"/>
        <v>3225.5226015946505</v>
      </c>
      <c r="W24" s="15">
        <f t="shared" si="10"/>
        <v>3218.4828183942045</v>
      </c>
      <c r="X24" s="15">
        <f t="shared" si="11"/>
        <v>3248.3563865937213</v>
      </c>
      <c r="Y24" s="15">
        <f t="shared" si="12"/>
        <v>3310.7194188098642</v>
      </c>
      <c r="Z24" s="15">
        <f t="shared" si="13"/>
        <v>3294.9460370440197</v>
      </c>
      <c r="AA24" s="15">
        <f t="shared" si="14"/>
        <v>3377.8582067976881</v>
      </c>
      <c r="AB24" s="15">
        <f t="shared" si="15"/>
        <v>3359.3463906974957</v>
      </c>
      <c r="AC24" s="15">
        <f t="shared" si="16"/>
        <v>3372.6252565889536</v>
      </c>
      <c r="AD24" s="15">
        <f t="shared" si="17"/>
        <v>3289.5106946380333</v>
      </c>
      <c r="AE24" s="15">
        <f t="shared" si="18"/>
        <v>3293.9143636356471</v>
      </c>
      <c r="AF24" s="15">
        <f t="shared" si="19"/>
        <v>3295.6525976423213</v>
      </c>
      <c r="AG24" s="15">
        <f t="shared" si="20"/>
        <v>3297.0283542359716</v>
      </c>
      <c r="AH24" s="15">
        <f t="shared" si="21"/>
        <v>3298.6635938893801</v>
      </c>
      <c r="AI24" s="15">
        <f t="shared" si="22"/>
        <v>3304.7586765806082</v>
      </c>
      <c r="AJ24" s="15">
        <f t="shared" si="23"/>
        <v>3311.9483314294753</v>
      </c>
      <c r="AK24" s="15">
        <f t="shared" si="24"/>
        <v>3317.2476601657886</v>
      </c>
      <c r="AL24" s="15">
        <f t="shared" si="25"/>
        <v>3317.7916802787822</v>
      </c>
      <c r="AM24" s="15">
        <f t="shared" si="26"/>
        <v>3319.6954838816787</v>
      </c>
      <c r="AN24" s="15">
        <f t="shared" si="27"/>
        <v>3314.8485903053447</v>
      </c>
      <c r="AO24" s="15">
        <f t="shared" si="28"/>
        <v>3311.1404402726657</v>
      </c>
    </row>
    <row r="25" spans="2:41" x14ac:dyDescent="0.5">
      <c r="B25" s="3" t="e">
        <f>#REF!</f>
        <v>#REF!</v>
      </c>
      <c r="C25" s="3" t="e">
        <f>#REF!</f>
        <v>#REF!</v>
      </c>
      <c r="F25" s="3">
        <v>8190</v>
      </c>
      <c r="G25" s="3">
        <v>12130</v>
      </c>
      <c r="H25" s="3">
        <v>9160</v>
      </c>
      <c r="I25" s="3">
        <v>11290</v>
      </c>
      <c r="J25" s="3">
        <v>11340</v>
      </c>
      <c r="K25" s="3">
        <v>8770</v>
      </c>
      <c r="L25" s="3">
        <v>11600</v>
      </c>
      <c r="M25" s="3">
        <v>11900</v>
      </c>
      <c r="N25" s="3">
        <v>9470</v>
      </c>
      <c r="O25" s="3">
        <v>13900</v>
      </c>
      <c r="P25" s="3">
        <v>9830</v>
      </c>
      <c r="Q25" s="3">
        <v>11240</v>
      </c>
      <c r="R25" s="15">
        <f t="shared" ref="R25:S27" si="34">AVERAGE(F25:Q25)</f>
        <v>10735</v>
      </c>
      <c r="S25" s="15">
        <f t="shared" si="34"/>
        <v>10947.083333333334</v>
      </c>
      <c r="T25" s="15">
        <f t="shared" si="7"/>
        <v>10848.506944444443</v>
      </c>
      <c r="U25" s="15">
        <f t="shared" si="8"/>
        <v>10989.215856481482</v>
      </c>
      <c r="V25" s="15">
        <f t="shared" si="9"/>
        <v>10964.150511188271</v>
      </c>
      <c r="W25" s="15">
        <f t="shared" si="10"/>
        <v>10932.829720453958</v>
      </c>
      <c r="X25" s="15">
        <f t="shared" si="11"/>
        <v>11113.065530491789</v>
      </c>
      <c r="Y25" s="15">
        <f t="shared" si="12"/>
        <v>11072.487658032771</v>
      </c>
      <c r="Z25" s="15">
        <f t="shared" si="13"/>
        <v>11003.528296202168</v>
      </c>
      <c r="AA25" s="15">
        <f t="shared" si="14"/>
        <v>11131.322320885685</v>
      </c>
      <c r="AB25" s="15">
        <f t="shared" si="15"/>
        <v>10900.599180959491</v>
      </c>
      <c r="AC25" s="15">
        <f t="shared" si="16"/>
        <v>10989.815779372782</v>
      </c>
      <c r="AD25" s="15">
        <f t="shared" si="17"/>
        <v>10968.967094320515</v>
      </c>
      <c r="AE25" s="15">
        <f t="shared" si="18"/>
        <v>10988.464352180557</v>
      </c>
      <c r="AF25" s="15">
        <f t="shared" si="19"/>
        <v>10991.912770417826</v>
      </c>
      <c r="AG25" s="15">
        <f t="shared" si="20"/>
        <v>11003.863255915609</v>
      </c>
      <c r="AH25" s="15">
        <f t="shared" si="21"/>
        <v>11005.083872535119</v>
      </c>
      <c r="AI25" s="15">
        <f t="shared" si="22"/>
        <v>11008.494985980687</v>
      </c>
      <c r="AJ25" s="15">
        <f t="shared" si="23"/>
        <v>11014.800424774583</v>
      </c>
      <c r="AK25" s="15">
        <f t="shared" si="24"/>
        <v>11006.611665964816</v>
      </c>
      <c r="AL25" s="15">
        <f t="shared" si="25"/>
        <v>11001.121999959154</v>
      </c>
      <c r="AM25" s="15">
        <f t="shared" si="26"/>
        <v>11000.921475272235</v>
      </c>
      <c r="AN25" s="15">
        <f t="shared" si="27"/>
        <v>10990.054738137782</v>
      </c>
      <c r="AO25" s="15">
        <f t="shared" si="28"/>
        <v>10997.509367902638</v>
      </c>
    </row>
    <row r="26" spans="2:41" x14ac:dyDescent="0.5">
      <c r="B26" s="3" t="e">
        <f>#REF!</f>
        <v>#REF!</v>
      </c>
      <c r="C26" s="3" t="e">
        <f>#REF!</f>
        <v>#REF!</v>
      </c>
      <c r="F26" s="3">
        <v>0</v>
      </c>
      <c r="G26" s="3">
        <v>0</v>
      </c>
      <c r="H26" s="3">
        <v>0</v>
      </c>
      <c r="I26" s="3">
        <v>0</v>
      </c>
      <c r="J26" s="3">
        <v>0</v>
      </c>
      <c r="K26" s="3">
        <v>0</v>
      </c>
      <c r="L26" s="3">
        <v>100</v>
      </c>
      <c r="M26" s="3">
        <v>0</v>
      </c>
      <c r="N26" s="3">
        <v>0</v>
      </c>
      <c r="O26" s="3">
        <v>0</v>
      </c>
      <c r="P26" s="3">
        <v>0</v>
      </c>
      <c r="Q26" s="3">
        <v>0</v>
      </c>
      <c r="R26" s="15">
        <f t="shared" si="34"/>
        <v>8.3333333333333339</v>
      </c>
      <c r="S26" s="15">
        <f t="shared" si="34"/>
        <v>9.0277777777777768</v>
      </c>
      <c r="T26" s="15">
        <f t="shared" si="7"/>
        <v>9.7800925925925917</v>
      </c>
      <c r="U26" s="15">
        <f t="shared" si="8"/>
        <v>10.595100308641975</v>
      </c>
      <c r="V26" s="15">
        <f t="shared" si="9"/>
        <v>11.478025334362139</v>
      </c>
      <c r="W26" s="15">
        <f t="shared" si="10"/>
        <v>12.434527445558984</v>
      </c>
      <c r="X26" s="15">
        <f t="shared" si="11"/>
        <v>13.470738066022234</v>
      </c>
      <c r="Y26" s="15">
        <f t="shared" si="12"/>
        <v>6.2599662381907528</v>
      </c>
      <c r="Z26" s="15">
        <f t="shared" si="13"/>
        <v>6.7816300913733158</v>
      </c>
      <c r="AA26" s="15">
        <f t="shared" si="14"/>
        <v>7.3467659323210919</v>
      </c>
      <c r="AB26" s="15">
        <f t="shared" si="15"/>
        <v>7.9589964266811828</v>
      </c>
      <c r="AC26" s="15">
        <f t="shared" si="16"/>
        <v>8.6222461289046155</v>
      </c>
      <c r="AD26" s="15">
        <f t="shared" si="17"/>
        <v>9.3407666396466666</v>
      </c>
      <c r="AE26" s="15">
        <f t="shared" si="18"/>
        <v>9.4247194151727758</v>
      </c>
      <c r="AF26" s="15">
        <f t="shared" si="19"/>
        <v>9.4577978849556938</v>
      </c>
      <c r="AG26" s="15">
        <f t="shared" si="20"/>
        <v>9.4309399926526201</v>
      </c>
      <c r="AH26" s="15">
        <f t="shared" si="21"/>
        <v>9.3339266329868398</v>
      </c>
      <c r="AI26" s="15">
        <f t="shared" si="22"/>
        <v>9.1552517412055661</v>
      </c>
      <c r="AJ26" s="15">
        <f t="shared" si="23"/>
        <v>8.8819787658427796</v>
      </c>
      <c r="AK26" s="15">
        <f t="shared" si="24"/>
        <v>8.4995821574944923</v>
      </c>
      <c r="AL26" s="15">
        <f t="shared" si="25"/>
        <v>8.6862168174364687</v>
      </c>
      <c r="AM26" s="15">
        <f t="shared" si="26"/>
        <v>8.8449323779417313</v>
      </c>
      <c r="AN26" s="15">
        <f t="shared" si="27"/>
        <v>8.9697795817434525</v>
      </c>
      <c r="AO26" s="15">
        <f t="shared" si="28"/>
        <v>9.0540115113319732</v>
      </c>
    </row>
    <row r="27" spans="2:41" x14ac:dyDescent="0.5">
      <c r="B27" s="3" t="e">
        <f>#REF!</f>
        <v>#REF!</v>
      </c>
      <c r="C27" s="3" t="e">
        <f>#REF!</f>
        <v>#REF!</v>
      </c>
      <c r="F27" s="3">
        <v>4740</v>
      </c>
      <c r="G27" s="3">
        <v>7210</v>
      </c>
      <c r="H27" s="3">
        <v>5480</v>
      </c>
      <c r="I27" s="3">
        <v>6760</v>
      </c>
      <c r="J27" s="3">
        <v>7100</v>
      </c>
      <c r="K27" s="3">
        <v>5010</v>
      </c>
      <c r="L27" s="3">
        <v>6600</v>
      </c>
      <c r="M27" s="3">
        <v>6800</v>
      </c>
      <c r="N27" s="3">
        <v>5470</v>
      </c>
      <c r="O27" s="3">
        <v>8210</v>
      </c>
      <c r="P27" s="3">
        <v>6110</v>
      </c>
      <c r="Q27" s="3">
        <v>6600</v>
      </c>
      <c r="R27" s="15">
        <f t="shared" si="34"/>
        <v>6340.833333333333</v>
      </c>
      <c r="S27" s="15">
        <f t="shared" si="34"/>
        <v>6474.2361111111104</v>
      </c>
      <c r="T27" s="15">
        <f t="shared" si="7"/>
        <v>6412.9224537037035</v>
      </c>
      <c r="U27" s="15">
        <f t="shared" si="8"/>
        <v>6490.6659915123464</v>
      </c>
      <c r="V27" s="15">
        <f t="shared" si="9"/>
        <v>6468.221490805041</v>
      </c>
      <c r="W27" s="15">
        <f t="shared" si="10"/>
        <v>6415.5732817054604</v>
      </c>
      <c r="X27" s="15">
        <f t="shared" si="11"/>
        <v>6532.7043885142493</v>
      </c>
      <c r="Y27" s="15">
        <f t="shared" si="12"/>
        <v>6527.096420890437</v>
      </c>
      <c r="Z27" s="15">
        <f t="shared" si="13"/>
        <v>6504.3544559646398</v>
      </c>
      <c r="AA27" s="15">
        <f t="shared" si="14"/>
        <v>6590.5506606283598</v>
      </c>
      <c r="AB27" s="15">
        <f t="shared" si="15"/>
        <v>6455.5965490140561</v>
      </c>
      <c r="AC27" s="15">
        <f t="shared" si="16"/>
        <v>6484.3962614318943</v>
      </c>
      <c r="AD27" s="15">
        <f t="shared" si="17"/>
        <v>6474.7626165512183</v>
      </c>
      <c r="AE27" s="15">
        <f t="shared" si="18"/>
        <v>6485.9233901527105</v>
      </c>
      <c r="AF27" s="15">
        <f t="shared" si="19"/>
        <v>6486.897330072843</v>
      </c>
      <c r="AG27" s="15">
        <f t="shared" si="20"/>
        <v>6493.061903103604</v>
      </c>
      <c r="AH27" s="15">
        <f t="shared" si="21"/>
        <v>6493.2615624028767</v>
      </c>
      <c r="AI27" s="15">
        <f t="shared" si="22"/>
        <v>6495.3482350360309</v>
      </c>
      <c r="AJ27" s="15">
        <f t="shared" si="23"/>
        <v>6501.9961478135774</v>
      </c>
      <c r="AK27" s="15">
        <f t="shared" si="24"/>
        <v>6499.4371277551882</v>
      </c>
      <c r="AL27" s="15">
        <f t="shared" si="25"/>
        <v>6497.1321866605822</v>
      </c>
      <c r="AM27" s="15">
        <f t="shared" si="26"/>
        <v>6496.5303308852453</v>
      </c>
      <c r="AN27" s="15">
        <f t="shared" si="27"/>
        <v>6488.6953034066528</v>
      </c>
      <c r="AO27" s="15">
        <f t="shared" si="28"/>
        <v>6491.4535329393684</v>
      </c>
    </row>
    <row r="28" spans="2:41" x14ac:dyDescent="0.5">
      <c r="B28" s="3" t="e">
        <f>#REF!</f>
        <v>#REF!</v>
      </c>
      <c r="C28" s="3" t="e">
        <f>#REF!</f>
        <v>#REF!</v>
      </c>
      <c r="F28" s="3">
        <v>610</v>
      </c>
      <c r="G28" s="3">
        <v>730</v>
      </c>
      <c r="H28" s="3">
        <v>720</v>
      </c>
      <c r="I28" s="3">
        <v>930</v>
      </c>
      <c r="J28" s="3">
        <v>730</v>
      </c>
      <c r="K28" s="3">
        <v>740</v>
      </c>
      <c r="L28" s="3">
        <v>740</v>
      </c>
      <c r="M28" s="3">
        <v>800</v>
      </c>
      <c r="N28" s="3">
        <v>720</v>
      </c>
      <c r="O28" s="3">
        <v>650</v>
      </c>
      <c r="P28" s="3">
        <v>760</v>
      </c>
      <c r="Q28" s="3">
        <v>840</v>
      </c>
      <c r="R28" s="15">
        <f t="shared" ref="R28:S33" si="35">AVERAGE(F28:Q28)</f>
        <v>747.5</v>
      </c>
      <c r="S28" s="15">
        <f t="shared" si="35"/>
        <v>758.95833333333337</v>
      </c>
      <c r="T28" s="15">
        <f t="shared" si="7"/>
        <v>761.37152777777783</v>
      </c>
      <c r="U28" s="15">
        <f t="shared" si="8"/>
        <v>764.81915509259261</v>
      </c>
      <c r="V28" s="15">
        <f t="shared" si="9"/>
        <v>751.05408468364203</v>
      </c>
      <c r="W28" s="15">
        <f t="shared" si="10"/>
        <v>752.80859174061209</v>
      </c>
      <c r="X28" s="15">
        <f t="shared" si="11"/>
        <v>753.87597438566308</v>
      </c>
      <c r="Y28" s="15">
        <f t="shared" si="12"/>
        <v>755.03230558446842</v>
      </c>
      <c r="Z28" s="15">
        <f t="shared" si="13"/>
        <v>751.28499771650752</v>
      </c>
      <c r="AA28" s="15">
        <f t="shared" si="14"/>
        <v>753.89208085954988</v>
      </c>
      <c r="AB28" s="15">
        <f t="shared" si="15"/>
        <v>762.54975426451222</v>
      </c>
      <c r="AC28" s="15">
        <f t="shared" si="16"/>
        <v>762.76223378655493</v>
      </c>
      <c r="AD28" s="15">
        <f t="shared" si="17"/>
        <v>756.3257532687677</v>
      </c>
      <c r="AE28" s="15">
        <f t="shared" si="18"/>
        <v>757.06123270783189</v>
      </c>
      <c r="AF28" s="15">
        <f t="shared" si="19"/>
        <v>756.90314098904003</v>
      </c>
      <c r="AG28" s="15">
        <f t="shared" si="20"/>
        <v>756.53077542331187</v>
      </c>
      <c r="AH28" s="15">
        <f t="shared" si="21"/>
        <v>755.8400771175385</v>
      </c>
      <c r="AI28" s="15">
        <f t="shared" si="22"/>
        <v>756.23890982036312</v>
      </c>
      <c r="AJ28" s="15">
        <f t="shared" si="23"/>
        <v>756.52476966034249</v>
      </c>
      <c r="AK28" s="15">
        <f t="shared" si="24"/>
        <v>756.74550259989894</v>
      </c>
      <c r="AL28" s="15">
        <f t="shared" si="25"/>
        <v>756.8882690178516</v>
      </c>
      <c r="AM28" s="15">
        <f t="shared" si="26"/>
        <v>757.35520829296365</v>
      </c>
      <c r="AN28" s="15">
        <f t="shared" si="27"/>
        <v>757.64380224574813</v>
      </c>
      <c r="AO28" s="15">
        <f t="shared" si="28"/>
        <v>757.23497291085096</v>
      </c>
    </row>
    <row r="29" spans="2:41" x14ac:dyDescent="0.5">
      <c r="B29" s="3" t="e">
        <f>#REF!</f>
        <v>#REF!</v>
      </c>
      <c r="C29" s="3" t="e">
        <f>#REF!</f>
        <v>#REF!</v>
      </c>
      <c r="F29" s="3">
        <v>130</v>
      </c>
      <c r="G29" s="3">
        <v>100</v>
      </c>
      <c r="H29" s="3">
        <v>200</v>
      </c>
      <c r="I29" s="3">
        <v>110</v>
      </c>
      <c r="J29" s="3">
        <v>200</v>
      </c>
      <c r="K29" s="3">
        <v>130</v>
      </c>
      <c r="L29" s="3">
        <v>200</v>
      </c>
      <c r="M29" s="3">
        <v>100</v>
      </c>
      <c r="N29" s="3">
        <v>0</v>
      </c>
      <c r="O29" s="3">
        <v>100</v>
      </c>
      <c r="P29" s="3">
        <v>120</v>
      </c>
      <c r="Q29" s="3">
        <v>120</v>
      </c>
      <c r="R29" s="15">
        <f t="shared" si="35"/>
        <v>125.83333333333333</v>
      </c>
      <c r="S29" s="15">
        <f t="shared" si="35"/>
        <v>125.4861111111111</v>
      </c>
      <c r="T29" s="15">
        <f t="shared" ref="T29:AC33" si="36">AVERAGE(H29:S29)</f>
        <v>127.6099537037037</v>
      </c>
      <c r="U29" s="15">
        <f t="shared" si="36"/>
        <v>121.577449845679</v>
      </c>
      <c r="V29" s="15">
        <f t="shared" si="36"/>
        <v>122.54223733281891</v>
      </c>
      <c r="W29" s="15">
        <f t="shared" si="36"/>
        <v>116.08742377722052</v>
      </c>
      <c r="X29" s="15">
        <f t="shared" si="36"/>
        <v>114.92804242532223</v>
      </c>
      <c r="Y29" s="15">
        <f t="shared" si="36"/>
        <v>107.8387126274324</v>
      </c>
      <c r="Z29" s="15">
        <f t="shared" si="36"/>
        <v>108.49193867971843</v>
      </c>
      <c r="AA29" s="15">
        <f t="shared" si="36"/>
        <v>117.53293356969498</v>
      </c>
      <c r="AB29" s="15">
        <f t="shared" si="36"/>
        <v>118.99401136716955</v>
      </c>
      <c r="AC29" s="15">
        <f t="shared" si="36"/>
        <v>118.91017898110034</v>
      </c>
      <c r="AD29" s="15">
        <f t="shared" si="17"/>
        <v>118.81936056285872</v>
      </c>
      <c r="AE29" s="15">
        <f t="shared" si="18"/>
        <v>118.23486283198584</v>
      </c>
      <c r="AF29" s="15">
        <f t="shared" si="19"/>
        <v>117.63059214205872</v>
      </c>
      <c r="AG29" s="15">
        <f t="shared" si="20"/>
        <v>116.79897867858831</v>
      </c>
      <c r="AH29" s="15">
        <f t="shared" si="21"/>
        <v>116.40077274799739</v>
      </c>
      <c r="AI29" s="15">
        <f t="shared" si="22"/>
        <v>115.88898403259562</v>
      </c>
      <c r="AJ29" s="15">
        <f t="shared" si="23"/>
        <v>115.87244738721022</v>
      </c>
      <c r="AK29" s="15">
        <f t="shared" si="24"/>
        <v>115.95114780070089</v>
      </c>
      <c r="AL29" s="15">
        <f t="shared" si="25"/>
        <v>116.62718406513993</v>
      </c>
      <c r="AM29" s="15">
        <f t="shared" si="26"/>
        <v>117.30512118059174</v>
      </c>
      <c r="AN29" s="15">
        <f t="shared" si="27"/>
        <v>117.28613681483311</v>
      </c>
      <c r="AO29" s="15">
        <f t="shared" si="28"/>
        <v>117.14381393547173</v>
      </c>
    </row>
    <row r="30" spans="2:41" x14ac:dyDescent="0.5">
      <c r="B30" s="3" t="e">
        <f>#REF!</f>
        <v>#REF!</v>
      </c>
      <c r="C30" s="3" t="e">
        <f>#REF!</f>
        <v>#REF!</v>
      </c>
      <c r="F30" s="3">
        <v>0</v>
      </c>
      <c r="G30" s="3">
        <v>0</v>
      </c>
      <c r="H30" s="3">
        <v>0</v>
      </c>
      <c r="I30" s="3">
        <v>0</v>
      </c>
      <c r="J30" s="3">
        <v>0</v>
      </c>
      <c r="K30" s="3">
        <v>0</v>
      </c>
      <c r="L30" s="3">
        <v>0</v>
      </c>
      <c r="M30" s="3">
        <v>0</v>
      </c>
      <c r="N30" s="3">
        <v>0</v>
      </c>
      <c r="O30" s="3">
        <v>0</v>
      </c>
      <c r="P30" s="3">
        <v>100</v>
      </c>
      <c r="Q30" s="3">
        <v>0</v>
      </c>
      <c r="R30" s="15">
        <f t="shared" si="35"/>
        <v>8.3333333333333339</v>
      </c>
      <c r="S30" s="15">
        <f t="shared" si="35"/>
        <v>9.0277777777777768</v>
      </c>
      <c r="T30" s="15">
        <f t="shared" si="36"/>
        <v>9.7800925925925917</v>
      </c>
      <c r="U30" s="15">
        <f t="shared" si="36"/>
        <v>10.595100308641975</v>
      </c>
      <c r="V30" s="15">
        <f t="shared" si="36"/>
        <v>11.478025334362139</v>
      </c>
      <c r="W30" s="15">
        <f t="shared" si="36"/>
        <v>12.434527445558984</v>
      </c>
      <c r="X30" s="15">
        <f t="shared" si="36"/>
        <v>13.470738066022234</v>
      </c>
      <c r="Y30" s="15">
        <f t="shared" si="36"/>
        <v>14.593299571524085</v>
      </c>
      <c r="Z30" s="15">
        <f t="shared" si="36"/>
        <v>15.809407869151093</v>
      </c>
      <c r="AA30" s="15">
        <f t="shared" si="36"/>
        <v>17.126858524913683</v>
      </c>
      <c r="AB30" s="15">
        <f t="shared" si="36"/>
        <v>18.554096735323157</v>
      </c>
      <c r="AC30" s="15">
        <f t="shared" si="36"/>
        <v>11.766938129933422</v>
      </c>
      <c r="AD30" s="15">
        <f t="shared" si="17"/>
        <v>12.747516307427873</v>
      </c>
      <c r="AE30" s="15">
        <f t="shared" si="18"/>
        <v>13.115364888602414</v>
      </c>
      <c r="AF30" s="15">
        <f t="shared" si="19"/>
        <v>13.455997147837806</v>
      </c>
      <c r="AG30" s="15">
        <f t="shared" si="20"/>
        <v>13.762322527441574</v>
      </c>
      <c r="AH30" s="15">
        <f t="shared" si="21"/>
        <v>14.02625771234154</v>
      </c>
      <c r="AI30" s="15">
        <f t="shared" si="22"/>
        <v>14.238610410506489</v>
      </c>
      <c r="AJ30" s="15">
        <f t="shared" si="23"/>
        <v>14.388950657585445</v>
      </c>
      <c r="AK30" s="15">
        <f t="shared" si="24"/>
        <v>14.465468373549045</v>
      </c>
      <c r="AL30" s="15">
        <f t="shared" si="25"/>
        <v>14.454815773717792</v>
      </c>
      <c r="AM30" s="15">
        <f t="shared" si="26"/>
        <v>14.341933099098354</v>
      </c>
      <c r="AN30" s="15">
        <f t="shared" si="27"/>
        <v>14.109855980280408</v>
      </c>
      <c r="AO30" s="15">
        <f t="shared" si="28"/>
        <v>13.739502584026845</v>
      </c>
    </row>
    <row r="31" spans="2:41" x14ac:dyDescent="0.5">
      <c r="B31" s="3" t="e">
        <f>#REF!</f>
        <v>#REF!</v>
      </c>
      <c r="C31" s="3" t="e">
        <f>#REF!</f>
        <v>#REF!</v>
      </c>
      <c r="F31" s="3">
        <v>2560</v>
      </c>
      <c r="G31" s="3">
        <v>4200</v>
      </c>
      <c r="H31" s="3">
        <v>4740</v>
      </c>
      <c r="I31" s="3">
        <v>2340</v>
      </c>
      <c r="J31" s="3">
        <v>1670</v>
      </c>
      <c r="K31" s="3">
        <v>1480</v>
      </c>
      <c r="L31" s="3">
        <v>1700</v>
      </c>
      <c r="M31" s="3">
        <v>1260</v>
      </c>
      <c r="N31" s="3">
        <v>0</v>
      </c>
      <c r="O31" s="3">
        <v>2050</v>
      </c>
      <c r="P31" s="3">
        <v>1900</v>
      </c>
      <c r="Q31" s="3">
        <v>2870</v>
      </c>
      <c r="R31" s="15">
        <f t="shared" si="35"/>
        <v>2230.8333333333335</v>
      </c>
      <c r="S31" s="15">
        <f t="shared" si="35"/>
        <v>2203.4027777777778</v>
      </c>
      <c r="T31" s="15">
        <f t="shared" si="36"/>
        <v>2037.0196759259259</v>
      </c>
      <c r="U31" s="15">
        <f t="shared" si="36"/>
        <v>1811.7713155864196</v>
      </c>
      <c r="V31" s="15">
        <f t="shared" si="36"/>
        <v>1767.7522585519548</v>
      </c>
      <c r="W31" s="15">
        <f t="shared" si="36"/>
        <v>1775.8982800979509</v>
      </c>
      <c r="X31" s="15">
        <f t="shared" si="36"/>
        <v>1800.5564701061132</v>
      </c>
      <c r="Y31" s="15">
        <f t="shared" si="36"/>
        <v>1808.9361759482897</v>
      </c>
      <c r="Z31" s="15">
        <f t="shared" si="36"/>
        <v>1854.6808572773136</v>
      </c>
      <c r="AA31" s="15">
        <f t="shared" si="36"/>
        <v>2009.2375953837566</v>
      </c>
      <c r="AB31" s="15">
        <f t="shared" si="36"/>
        <v>2005.8407283324032</v>
      </c>
      <c r="AC31" s="15">
        <f t="shared" si="36"/>
        <v>2014.6607890267703</v>
      </c>
      <c r="AD31" s="15">
        <f t="shared" si="17"/>
        <v>1943.3825214456676</v>
      </c>
      <c r="AE31" s="15">
        <f t="shared" si="18"/>
        <v>1919.4282871216953</v>
      </c>
      <c r="AF31" s="15">
        <f t="shared" si="19"/>
        <v>1895.7637462336882</v>
      </c>
      <c r="AG31" s="15">
        <f t="shared" si="20"/>
        <v>1883.9924187593354</v>
      </c>
      <c r="AH31" s="15">
        <f t="shared" si="21"/>
        <v>1890.0108440237452</v>
      </c>
      <c r="AI31" s="15">
        <f t="shared" si="22"/>
        <v>1900.1990594797278</v>
      </c>
      <c r="AJ31" s="15">
        <f t="shared" si="23"/>
        <v>1910.5574577615423</v>
      </c>
      <c r="AK31" s="15">
        <f t="shared" si="24"/>
        <v>1919.724206732828</v>
      </c>
      <c r="AL31" s="15">
        <f t="shared" si="25"/>
        <v>1928.9565426315392</v>
      </c>
      <c r="AM31" s="15">
        <f t="shared" si="26"/>
        <v>1935.1461830777243</v>
      </c>
      <c r="AN31" s="15">
        <f t="shared" si="27"/>
        <v>1928.9718987188892</v>
      </c>
      <c r="AO31" s="15">
        <f t="shared" si="28"/>
        <v>1922.566162917763</v>
      </c>
    </row>
    <row r="32" spans="2:41" x14ac:dyDescent="0.5">
      <c r="B32" s="3" t="e">
        <f>#REF!</f>
        <v>#REF!</v>
      </c>
      <c r="C32" s="3" t="e">
        <f>#REF!</f>
        <v>#REF!</v>
      </c>
      <c r="F32" s="3">
        <v>1650</v>
      </c>
      <c r="G32" s="3">
        <v>2870</v>
      </c>
      <c r="H32" s="3">
        <v>3380</v>
      </c>
      <c r="I32" s="3">
        <v>1130</v>
      </c>
      <c r="J32" s="3">
        <v>600</v>
      </c>
      <c r="K32" s="3">
        <v>660</v>
      </c>
      <c r="L32" s="3">
        <v>560</v>
      </c>
      <c r="M32" s="3">
        <v>430</v>
      </c>
      <c r="N32" s="3">
        <v>140</v>
      </c>
      <c r="O32" s="3">
        <v>1110</v>
      </c>
      <c r="P32" s="3">
        <v>1120</v>
      </c>
      <c r="Q32" s="3">
        <v>1850</v>
      </c>
      <c r="R32" s="15">
        <f t="shared" si="35"/>
        <v>1291.6666666666667</v>
      </c>
      <c r="S32" s="15">
        <f t="shared" si="35"/>
        <v>1261.8055555555554</v>
      </c>
      <c r="T32" s="15">
        <f t="shared" si="36"/>
        <v>1127.7893518518517</v>
      </c>
      <c r="U32" s="15">
        <f t="shared" si="36"/>
        <v>940.10513117283938</v>
      </c>
      <c r="V32" s="15">
        <f t="shared" si="36"/>
        <v>924.28055877057614</v>
      </c>
      <c r="W32" s="15">
        <f t="shared" si="36"/>
        <v>951.30393866812426</v>
      </c>
      <c r="X32" s="15">
        <f t="shared" si="36"/>
        <v>975.57926689046792</v>
      </c>
      <c r="Y32" s="15">
        <f t="shared" si="36"/>
        <v>1010.2108724646737</v>
      </c>
      <c r="Z32" s="15">
        <f t="shared" si="36"/>
        <v>1058.5617785033965</v>
      </c>
      <c r="AA32" s="15">
        <f t="shared" si="36"/>
        <v>1135.1085933786796</v>
      </c>
      <c r="AB32" s="15">
        <f t="shared" si="36"/>
        <v>1137.2009761602362</v>
      </c>
      <c r="AC32" s="15">
        <f t="shared" si="36"/>
        <v>1138.6343908402559</v>
      </c>
      <c r="AD32" s="15">
        <f t="shared" si="17"/>
        <v>1079.353923410277</v>
      </c>
      <c r="AE32" s="15">
        <f t="shared" si="18"/>
        <v>1061.6611948055777</v>
      </c>
      <c r="AF32" s="15">
        <f t="shared" si="19"/>
        <v>1044.9824980764131</v>
      </c>
      <c r="AG32" s="15">
        <f t="shared" si="20"/>
        <v>1038.0819269284598</v>
      </c>
      <c r="AH32" s="15">
        <f t="shared" si="21"/>
        <v>1046.2466599080949</v>
      </c>
      <c r="AI32" s="15">
        <f t="shared" si="22"/>
        <v>1056.4105016695548</v>
      </c>
      <c r="AJ32" s="15">
        <f t="shared" si="23"/>
        <v>1065.1693819196742</v>
      </c>
      <c r="AK32" s="15">
        <f t="shared" si="24"/>
        <v>1072.6352248387745</v>
      </c>
      <c r="AL32" s="15">
        <f t="shared" si="25"/>
        <v>1077.8372542032828</v>
      </c>
      <c r="AM32" s="15">
        <f t="shared" si="26"/>
        <v>1079.4435438449398</v>
      </c>
      <c r="AN32" s="15">
        <f t="shared" si="27"/>
        <v>1074.8047897171284</v>
      </c>
      <c r="AO32" s="15">
        <f t="shared" si="28"/>
        <v>1069.6051075135363</v>
      </c>
    </row>
    <row r="33" spans="1:41" x14ac:dyDescent="0.5">
      <c r="B33" s="3" t="e">
        <f>#REF!</f>
        <v>#REF!</v>
      </c>
      <c r="C33" s="3" t="e">
        <f>#REF!</f>
        <v>#REF!</v>
      </c>
      <c r="F33" s="3">
        <v>2980</v>
      </c>
      <c r="G33" s="3">
        <v>3100</v>
      </c>
      <c r="H33" s="3">
        <v>3200</v>
      </c>
      <c r="I33" s="3">
        <v>3260</v>
      </c>
      <c r="J33" s="3">
        <v>3030</v>
      </c>
      <c r="K33" s="3">
        <v>2470</v>
      </c>
      <c r="L33" s="3">
        <v>2400</v>
      </c>
      <c r="M33" s="3">
        <v>3400</v>
      </c>
      <c r="N33" s="3">
        <v>1090</v>
      </c>
      <c r="O33" s="3">
        <v>3730</v>
      </c>
      <c r="P33" s="3">
        <v>3030</v>
      </c>
      <c r="Q33" s="3">
        <v>3380</v>
      </c>
      <c r="R33" s="15">
        <f t="shared" si="35"/>
        <v>2922.5</v>
      </c>
      <c r="S33" s="15">
        <f t="shared" si="35"/>
        <v>2917.7083333333335</v>
      </c>
      <c r="T33" s="15">
        <f t="shared" si="36"/>
        <v>2902.5173611111113</v>
      </c>
      <c r="U33" s="15">
        <f t="shared" si="36"/>
        <v>2877.7271412037039</v>
      </c>
      <c r="V33" s="15">
        <f t="shared" si="36"/>
        <v>2845.8710696373455</v>
      </c>
      <c r="W33" s="15">
        <f t="shared" si="36"/>
        <v>2830.5269921071244</v>
      </c>
      <c r="X33" s="15">
        <f t="shared" si="36"/>
        <v>2860.5709081160517</v>
      </c>
      <c r="Y33" s="15">
        <f t="shared" si="36"/>
        <v>2898.9518171257223</v>
      </c>
      <c r="Z33" s="15">
        <f t="shared" si="36"/>
        <v>2857.1978018861992</v>
      </c>
      <c r="AA33" s="15">
        <f t="shared" si="36"/>
        <v>3004.4642853767159</v>
      </c>
      <c r="AB33" s="15">
        <f t="shared" si="36"/>
        <v>2944.0029758247761</v>
      </c>
      <c r="AC33" s="15">
        <f t="shared" si="36"/>
        <v>2936.8365571435065</v>
      </c>
      <c r="AD33" s="15">
        <f t="shared" si="17"/>
        <v>2899.9062702387996</v>
      </c>
      <c r="AE33" s="15">
        <f t="shared" si="18"/>
        <v>2898.0234594253657</v>
      </c>
      <c r="AF33" s="15">
        <f t="shared" si="19"/>
        <v>2896.3830532663687</v>
      </c>
      <c r="AG33" s="15">
        <f t="shared" si="20"/>
        <v>2895.8718609459734</v>
      </c>
      <c r="AH33" s="15">
        <f t="shared" si="21"/>
        <v>2897.3839209244961</v>
      </c>
      <c r="AI33" s="15">
        <f t="shared" si="22"/>
        <v>2901.6766585317582</v>
      </c>
      <c r="AJ33" s="15">
        <f t="shared" si="23"/>
        <v>2907.605797400478</v>
      </c>
      <c r="AK33" s="15">
        <f t="shared" si="24"/>
        <v>2911.5253715075137</v>
      </c>
      <c r="AL33" s="15">
        <f t="shared" si="25"/>
        <v>2912.5731677059962</v>
      </c>
      <c r="AM33" s="15">
        <f t="shared" si="26"/>
        <v>2917.1877815243129</v>
      </c>
      <c r="AN33" s="15">
        <f t="shared" si="27"/>
        <v>2909.9147395366122</v>
      </c>
      <c r="AO33" s="15">
        <f t="shared" si="28"/>
        <v>2907.0740531792653</v>
      </c>
    </row>
    <row r="34" spans="1:41" x14ac:dyDescent="0.5">
      <c r="B34" s="3" t="e">
        <f>#REF!</f>
        <v>#REF!</v>
      </c>
      <c r="C34" s="3" t="e">
        <f>#REF!</f>
        <v>#REF!</v>
      </c>
      <c r="F34" s="3"/>
      <c r="G34" s="3"/>
      <c r="H34" s="3"/>
      <c r="I34" s="3"/>
      <c r="J34" s="3"/>
      <c r="K34" s="3"/>
      <c r="L34" s="3"/>
      <c r="M34" s="3"/>
      <c r="N34" s="3"/>
      <c r="O34" s="3"/>
      <c r="P34" s="3"/>
      <c r="Q34" s="3"/>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row>
    <row r="35" spans="1:41" x14ac:dyDescent="0.5">
      <c r="B35" s="3" t="e">
        <f>#REF!</f>
        <v>#REF!</v>
      </c>
      <c r="C35" s="3" t="e">
        <f>#REF!</f>
        <v>#REF!</v>
      </c>
      <c r="F35" s="72">
        <f>1520/12</f>
        <v>126.66666666666667</v>
      </c>
      <c r="G35" s="73">
        <f t="shared" ref="G35:Q39" si="37">$F35</f>
        <v>126.66666666666667</v>
      </c>
      <c r="H35" s="73">
        <f t="shared" si="37"/>
        <v>126.66666666666667</v>
      </c>
      <c r="I35" s="73">
        <f t="shared" si="37"/>
        <v>126.66666666666667</v>
      </c>
      <c r="J35" s="73">
        <f t="shared" si="37"/>
        <v>126.66666666666667</v>
      </c>
      <c r="K35" s="73">
        <f t="shared" si="37"/>
        <v>126.66666666666667</v>
      </c>
      <c r="L35" s="73">
        <f t="shared" si="37"/>
        <v>126.66666666666667</v>
      </c>
      <c r="M35" s="73">
        <f t="shared" si="37"/>
        <v>126.66666666666667</v>
      </c>
      <c r="N35" s="73">
        <f t="shared" si="37"/>
        <v>126.66666666666667</v>
      </c>
      <c r="O35" s="73">
        <f t="shared" si="37"/>
        <v>126.66666666666667</v>
      </c>
      <c r="P35" s="73">
        <f t="shared" si="37"/>
        <v>126.66666666666667</v>
      </c>
      <c r="Q35" s="73">
        <f t="shared" si="37"/>
        <v>126.66666666666667</v>
      </c>
      <c r="R35" s="72">
        <f>22000/12</f>
        <v>1833.3333333333333</v>
      </c>
      <c r="S35" s="15">
        <f>AVERAGE(G35:R35)</f>
        <v>268.88888888888891</v>
      </c>
      <c r="T35" s="15">
        <f t="shared" si="7"/>
        <v>280.7407407407407</v>
      </c>
      <c r="U35" s="15">
        <f t="shared" si="8"/>
        <v>293.5802469135802</v>
      </c>
      <c r="V35" s="15">
        <f t="shared" si="9"/>
        <v>307.48971193415639</v>
      </c>
      <c r="W35" s="15">
        <f t="shared" si="10"/>
        <v>322.55829903978048</v>
      </c>
      <c r="X35" s="15">
        <f t="shared" si="11"/>
        <v>338.88260173753997</v>
      </c>
      <c r="Y35" s="15">
        <f t="shared" si="12"/>
        <v>356.56726299344609</v>
      </c>
      <c r="Z35" s="15">
        <f t="shared" si="13"/>
        <v>375.72564602067774</v>
      </c>
      <c r="AA35" s="15">
        <f t="shared" si="14"/>
        <v>396.48056096684536</v>
      </c>
      <c r="AB35" s="15">
        <f t="shared" si="15"/>
        <v>418.96505215852699</v>
      </c>
      <c r="AC35" s="15">
        <f t="shared" si="16"/>
        <v>443.32325094951528</v>
      </c>
      <c r="AD35" s="15">
        <f t="shared" si="17"/>
        <v>469.71129963975272</v>
      </c>
      <c r="AE35" s="15">
        <f t="shared" si="18"/>
        <v>356.07613016528757</v>
      </c>
      <c r="AF35" s="15">
        <f t="shared" si="19"/>
        <v>363.3417336049875</v>
      </c>
      <c r="AG35" s="15">
        <f t="shared" si="20"/>
        <v>370.22514967700801</v>
      </c>
      <c r="AH35" s="15">
        <f t="shared" si="21"/>
        <v>376.61222490729364</v>
      </c>
      <c r="AI35" s="15">
        <f t="shared" si="22"/>
        <v>382.37243432172164</v>
      </c>
      <c r="AJ35" s="15">
        <f t="shared" si="23"/>
        <v>387.35694559521681</v>
      </c>
      <c r="AK35" s="15">
        <f t="shared" si="24"/>
        <v>391.39647425002323</v>
      </c>
      <c r="AL35" s="15">
        <f t="shared" si="25"/>
        <v>394.29890852140471</v>
      </c>
      <c r="AM35" s="15">
        <f t="shared" si="26"/>
        <v>395.84668039646539</v>
      </c>
      <c r="AN35" s="15">
        <f t="shared" si="27"/>
        <v>395.79385701560039</v>
      </c>
      <c r="AO35" s="15">
        <f t="shared" si="28"/>
        <v>393.86292408702315</v>
      </c>
    </row>
    <row r="36" spans="1:41" x14ac:dyDescent="0.5">
      <c r="B36" s="3" t="e">
        <f>#REF!</f>
        <v>#REF!</v>
      </c>
      <c r="C36" s="3" t="e">
        <f>#REF!</f>
        <v>#REF!</v>
      </c>
      <c r="F36" s="72">
        <f>106000/12</f>
        <v>8833.3333333333339</v>
      </c>
      <c r="G36" s="73">
        <f t="shared" si="37"/>
        <v>8833.3333333333339</v>
      </c>
      <c r="H36" s="73">
        <f t="shared" si="37"/>
        <v>8833.3333333333339</v>
      </c>
      <c r="I36" s="73">
        <f t="shared" si="37"/>
        <v>8833.3333333333339</v>
      </c>
      <c r="J36" s="73">
        <f t="shared" si="37"/>
        <v>8833.3333333333339</v>
      </c>
      <c r="K36" s="73">
        <f t="shared" si="37"/>
        <v>8833.3333333333339</v>
      </c>
      <c r="L36" s="73">
        <f t="shared" si="37"/>
        <v>8833.3333333333339</v>
      </c>
      <c r="M36" s="73">
        <f t="shared" si="37"/>
        <v>8833.3333333333339</v>
      </c>
      <c r="N36" s="73">
        <f t="shared" si="37"/>
        <v>8833.3333333333339</v>
      </c>
      <c r="O36" s="73">
        <f t="shared" si="37"/>
        <v>8833.3333333333339</v>
      </c>
      <c r="P36" s="73">
        <f t="shared" si="37"/>
        <v>8833.3333333333339</v>
      </c>
      <c r="Q36" s="73">
        <f t="shared" si="37"/>
        <v>8833.3333333333339</v>
      </c>
      <c r="R36" s="72">
        <f>110000/12</f>
        <v>9166.6666666666661</v>
      </c>
      <c r="S36" s="15">
        <f>AVERAGE(G36:R36)</f>
        <v>8861.1111111111113</v>
      </c>
      <c r="T36" s="15">
        <f t="shared" si="7"/>
        <v>8863.4259259259252</v>
      </c>
      <c r="U36" s="15">
        <f t="shared" si="8"/>
        <v>8865.933641975309</v>
      </c>
      <c r="V36" s="15">
        <f t="shared" si="9"/>
        <v>8868.6503343621407</v>
      </c>
      <c r="W36" s="15">
        <f t="shared" si="10"/>
        <v>8871.5934177812087</v>
      </c>
      <c r="X36" s="15">
        <f t="shared" si="11"/>
        <v>8874.781758151863</v>
      </c>
      <c r="Y36" s="15">
        <f t="shared" si="12"/>
        <v>8878.2357935534073</v>
      </c>
      <c r="Z36" s="15">
        <f t="shared" si="13"/>
        <v>8881.9776652384153</v>
      </c>
      <c r="AA36" s="15">
        <f t="shared" si="14"/>
        <v>8886.0313595638381</v>
      </c>
      <c r="AB36" s="15">
        <f t="shared" si="15"/>
        <v>8890.422861749712</v>
      </c>
      <c r="AC36" s="15">
        <f t="shared" si="16"/>
        <v>8895.1803224510786</v>
      </c>
      <c r="AD36" s="15">
        <f t="shared" si="17"/>
        <v>8900.3342382108895</v>
      </c>
      <c r="AE36" s="15">
        <f t="shared" si="18"/>
        <v>8878.13986917291</v>
      </c>
      <c r="AF36" s="15">
        <f t="shared" si="19"/>
        <v>8879.5589323447257</v>
      </c>
      <c r="AG36" s="15">
        <f t="shared" si="20"/>
        <v>8880.9033495462918</v>
      </c>
      <c r="AH36" s="15">
        <f t="shared" si="21"/>
        <v>8882.1508251772066</v>
      </c>
      <c r="AI36" s="15">
        <f t="shared" si="22"/>
        <v>8883.2758660784621</v>
      </c>
      <c r="AJ36" s="15">
        <f t="shared" si="23"/>
        <v>8884.2494034365664</v>
      </c>
      <c r="AK36" s="15">
        <f t="shared" si="24"/>
        <v>8885.0383738769578</v>
      </c>
      <c r="AL36" s="15">
        <f t="shared" si="25"/>
        <v>8885.6052555705883</v>
      </c>
      <c r="AM36" s="15">
        <f t="shared" si="26"/>
        <v>8885.9075547649354</v>
      </c>
      <c r="AN36" s="15">
        <f t="shared" si="27"/>
        <v>8885.8972376983602</v>
      </c>
      <c r="AO36" s="15">
        <f t="shared" si="28"/>
        <v>8885.5201023607478</v>
      </c>
    </row>
    <row r="37" spans="1:41" x14ac:dyDescent="0.5">
      <c r="B37" s="3" t="e">
        <f>#REF!</f>
        <v>#REF!</v>
      </c>
      <c r="C37" s="3" t="e">
        <f>#REF!</f>
        <v>#REF!</v>
      </c>
      <c r="F37" s="72">
        <f>60000/12</f>
        <v>5000</v>
      </c>
      <c r="G37" s="73">
        <f t="shared" si="37"/>
        <v>5000</v>
      </c>
      <c r="H37" s="73">
        <f t="shared" si="37"/>
        <v>5000</v>
      </c>
      <c r="I37" s="73">
        <f t="shared" si="37"/>
        <v>5000</v>
      </c>
      <c r="J37" s="73">
        <f t="shared" si="37"/>
        <v>5000</v>
      </c>
      <c r="K37" s="73">
        <f t="shared" si="37"/>
        <v>5000</v>
      </c>
      <c r="L37" s="73">
        <f t="shared" si="37"/>
        <v>5000</v>
      </c>
      <c r="M37" s="73">
        <f t="shared" si="37"/>
        <v>5000</v>
      </c>
      <c r="N37" s="73">
        <f t="shared" si="37"/>
        <v>5000</v>
      </c>
      <c r="O37" s="73">
        <f t="shared" si="37"/>
        <v>5000</v>
      </c>
      <c r="P37" s="73">
        <f t="shared" si="37"/>
        <v>5000</v>
      </c>
      <c r="Q37" s="73">
        <f t="shared" si="37"/>
        <v>5000</v>
      </c>
      <c r="R37" s="72">
        <f>44000/12</f>
        <v>3666.6666666666665</v>
      </c>
      <c r="S37" s="15">
        <f>AVERAGE(G37:R37)</f>
        <v>4888.8888888888887</v>
      </c>
      <c r="T37" s="15">
        <f t="shared" si="7"/>
        <v>4879.6296296296296</v>
      </c>
      <c r="U37" s="15">
        <f t="shared" si="8"/>
        <v>4869.5987654320988</v>
      </c>
      <c r="V37" s="15">
        <f t="shared" si="9"/>
        <v>4858.7319958847738</v>
      </c>
      <c r="W37" s="15">
        <f t="shared" si="10"/>
        <v>4846.9596622085046</v>
      </c>
      <c r="X37" s="15">
        <f t="shared" si="11"/>
        <v>4834.2063007258803</v>
      </c>
      <c r="Y37" s="15">
        <f t="shared" si="12"/>
        <v>4820.3901591197036</v>
      </c>
      <c r="Z37" s="15">
        <f t="shared" si="13"/>
        <v>4805.4226723796792</v>
      </c>
      <c r="AA37" s="15">
        <f t="shared" si="14"/>
        <v>4789.207895077986</v>
      </c>
      <c r="AB37" s="15">
        <f t="shared" si="15"/>
        <v>4771.6418863344852</v>
      </c>
      <c r="AC37" s="15">
        <f t="shared" si="16"/>
        <v>4752.6120435290259</v>
      </c>
      <c r="AD37" s="15">
        <f t="shared" si="17"/>
        <v>4731.996380489777</v>
      </c>
      <c r="AE37" s="15">
        <f t="shared" si="18"/>
        <v>4820.7738566417038</v>
      </c>
      <c r="AF37" s="15">
        <f t="shared" si="19"/>
        <v>4815.0976039544375</v>
      </c>
      <c r="AG37" s="15">
        <f t="shared" si="20"/>
        <v>4809.7199351481713</v>
      </c>
      <c r="AH37" s="15">
        <f t="shared" si="21"/>
        <v>4804.7300326245104</v>
      </c>
      <c r="AI37" s="15">
        <f t="shared" si="22"/>
        <v>4800.2298690194884</v>
      </c>
      <c r="AJ37" s="15">
        <f t="shared" si="23"/>
        <v>4796.3357195870703</v>
      </c>
      <c r="AK37" s="15">
        <f t="shared" si="24"/>
        <v>4793.1798378255035</v>
      </c>
      <c r="AL37" s="15">
        <f t="shared" si="25"/>
        <v>4790.9123110509863</v>
      </c>
      <c r="AM37" s="15">
        <f t="shared" si="26"/>
        <v>4789.703114273595</v>
      </c>
      <c r="AN37" s="15">
        <f t="shared" si="27"/>
        <v>4789.7443825398959</v>
      </c>
      <c r="AO37" s="15">
        <f t="shared" si="28"/>
        <v>4791.2529238903471</v>
      </c>
    </row>
    <row r="38" spans="1:41" x14ac:dyDescent="0.5">
      <c r="B38" s="3" t="e">
        <f>#REF!</f>
        <v>#REF!</v>
      </c>
      <c r="C38" s="3" t="e">
        <f>#REF!</f>
        <v>#REF!</v>
      </c>
      <c r="F38" s="72">
        <f>84000/12</f>
        <v>7000</v>
      </c>
      <c r="G38" s="73">
        <f t="shared" si="37"/>
        <v>7000</v>
      </c>
      <c r="H38" s="73">
        <f t="shared" si="37"/>
        <v>7000</v>
      </c>
      <c r="I38" s="73">
        <f t="shared" si="37"/>
        <v>7000</v>
      </c>
      <c r="J38" s="73">
        <f t="shared" si="37"/>
        <v>7000</v>
      </c>
      <c r="K38" s="73">
        <f t="shared" si="37"/>
        <v>7000</v>
      </c>
      <c r="L38" s="73">
        <f t="shared" si="37"/>
        <v>7000</v>
      </c>
      <c r="M38" s="73">
        <f t="shared" si="37"/>
        <v>7000</v>
      </c>
      <c r="N38" s="73">
        <f t="shared" si="37"/>
        <v>7000</v>
      </c>
      <c r="O38" s="73">
        <f t="shared" si="37"/>
        <v>7000</v>
      </c>
      <c r="P38" s="73">
        <f t="shared" si="37"/>
        <v>7000</v>
      </c>
      <c r="Q38" s="73">
        <f t="shared" si="37"/>
        <v>7000</v>
      </c>
      <c r="R38" s="72">
        <f>110000/12</f>
        <v>9166.6666666666661</v>
      </c>
      <c r="S38" s="15">
        <f>AVERAGE(G38:R38)</f>
        <v>7180.5555555555557</v>
      </c>
      <c r="T38" s="15">
        <f t="shared" si="7"/>
        <v>7195.6018518518531</v>
      </c>
      <c r="U38" s="15">
        <f t="shared" si="8"/>
        <v>7211.9020061728406</v>
      </c>
      <c r="V38" s="15">
        <f t="shared" si="9"/>
        <v>7229.5605066872422</v>
      </c>
      <c r="W38" s="15">
        <f t="shared" si="10"/>
        <v>7248.6905489111787</v>
      </c>
      <c r="X38" s="15">
        <f t="shared" si="11"/>
        <v>7269.4147613204441</v>
      </c>
      <c r="Y38" s="15">
        <f t="shared" si="12"/>
        <v>7291.8659914304808</v>
      </c>
      <c r="Z38" s="15">
        <f t="shared" si="13"/>
        <v>7316.1881573830206</v>
      </c>
      <c r="AA38" s="15">
        <f t="shared" si="14"/>
        <v>7342.5371704982717</v>
      </c>
      <c r="AB38" s="15">
        <f t="shared" si="15"/>
        <v>7371.0819347064635</v>
      </c>
      <c r="AC38" s="15">
        <f t="shared" si="16"/>
        <v>7402.0054292653358</v>
      </c>
      <c r="AD38" s="15">
        <f t="shared" si="17"/>
        <v>7435.5058817041136</v>
      </c>
      <c r="AE38" s="15">
        <f t="shared" si="18"/>
        <v>7291.2424829572337</v>
      </c>
      <c r="AF38" s="15">
        <f t="shared" si="19"/>
        <v>7300.4663935740391</v>
      </c>
      <c r="AG38" s="15">
        <f t="shared" si="20"/>
        <v>7309.2051053842215</v>
      </c>
      <c r="AH38" s="15">
        <f t="shared" si="21"/>
        <v>7317.3136969851694</v>
      </c>
      <c r="AI38" s="15">
        <f t="shared" si="22"/>
        <v>7324.62646284333</v>
      </c>
      <c r="AJ38" s="15">
        <f t="shared" si="23"/>
        <v>7330.9544556710098</v>
      </c>
      <c r="AK38" s="15">
        <f t="shared" si="24"/>
        <v>7336.0827635335563</v>
      </c>
      <c r="AL38" s="15">
        <f t="shared" si="25"/>
        <v>7339.7674945421468</v>
      </c>
      <c r="AM38" s="15">
        <f t="shared" si="26"/>
        <v>7341.7324393054087</v>
      </c>
      <c r="AN38" s="15">
        <f t="shared" si="27"/>
        <v>7341.6653783726697</v>
      </c>
      <c r="AO38" s="15">
        <f t="shared" si="28"/>
        <v>7339.2139986781867</v>
      </c>
    </row>
    <row r="39" spans="1:41" x14ac:dyDescent="0.5">
      <c r="B39" s="3" t="e">
        <f>#REF!</f>
        <v>#REF!</v>
      </c>
      <c r="C39" s="3" t="e">
        <f>#REF!</f>
        <v>#REF!</v>
      </c>
      <c r="F39" s="72">
        <f>2000/12</f>
        <v>166.66666666666666</v>
      </c>
      <c r="G39" s="73">
        <f t="shared" si="37"/>
        <v>166.66666666666666</v>
      </c>
      <c r="H39" s="73">
        <f t="shared" si="37"/>
        <v>166.66666666666666</v>
      </c>
      <c r="I39" s="73">
        <f t="shared" si="37"/>
        <v>166.66666666666666</v>
      </c>
      <c r="J39" s="73">
        <f t="shared" si="37"/>
        <v>166.66666666666666</v>
      </c>
      <c r="K39" s="73">
        <f t="shared" si="37"/>
        <v>166.66666666666666</v>
      </c>
      <c r="L39" s="73">
        <f t="shared" si="37"/>
        <v>166.66666666666666</v>
      </c>
      <c r="M39" s="73">
        <f t="shared" si="37"/>
        <v>166.66666666666666</v>
      </c>
      <c r="N39" s="73">
        <f t="shared" si="37"/>
        <v>166.66666666666666</v>
      </c>
      <c r="O39" s="73">
        <f t="shared" si="37"/>
        <v>166.66666666666666</v>
      </c>
      <c r="P39" s="73">
        <f t="shared" si="37"/>
        <v>166.66666666666666</v>
      </c>
      <c r="Q39" s="73">
        <f t="shared" si="37"/>
        <v>166.66666666666666</v>
      </c>
      <c r="R39" s="72">
        <f>2200/12</f>
        <v>183.33333333333334</v>
      </c>
      <c r="S39" s="15">
        <f>AVERAGE(G39:R39)</f>
        <v>168.05555555555557</v>
      </c>
      <c r="T39" s="15">
        <f t="shared" si="7"/>
        <v>168.1712962962963</v>
      </c>
      <c r="U39" s="15">
        <f t="shared" si="8"/>
        <v>168.29668209876544</v>
      </c>
      <c r="V39" s="15">
        <f t="shared" si="9"/>
        <v>168.432516718107</v>
      </c>
      <c r="W39" s="15">
        <f t="shared" si="10"/>
        <v>168.57967088906034</v>
      </c>
      <c r="X39" s="15">
        <f t="shared" si="11"/>
        <v>168.73908790759316</v>
      </c>
      <c r="Y39" s="15">
        <f t="shared" si="12"/>
        <v>168.91178967767036</v>
      </c>
      <c r="Z39" s="15">
        <f t="shared" si="13"/>
        <v>169.09888326192066</v>
      </c>
      <c r="AA39" s="15">
        <f t="shared" si="14"/>
        <v>169.30156797819185</v>
      </c>
      <c r="AB39" s="15">
        <f t="shared" si="15"/>
        <v>169.5211430874856</v>
      </c>
      <c r="AC39" s="15">
        <f t="shared" si="16"/>
        <v>169.75901612255385</v>
      </c>
      <c r="AD39" s="15">
        <f t="shared" si="17"/>
        <v>170.01671191054444</v>
      </c>
      <c r="AE39" s="15">
        <f t="shared" si="18"/>
        <v>168.90699345864539</v>
      </c>
      <c r="AF39" s="15">
        <f t="shared" si="19"/>
        <v>168.9779466172362</v>
      </c>
      <c r="AG39" s="15">
        <f t="shared" si="20"/>
        <v>169.04516747731455</v>
      </c>
      <c r="AH39" s="15">
        <f t="shared" si="21"/>
        <v>169.10754125886032</v>
      </c>
      <c r="AI39" s="15">
        <f t="shared" si="22"/>
        <v>169.16379330392309</v>
      </c>
      <c r="AJ39" s="15">
        <f t="shared" si="23"/>
        <v>169.21247017182827</v>
      </c>
      <c r="AK39" s="15">
        <f t="shared" si="24"/>
        <v>169.2519186938479</v>
      </c>
      <c r="AL39" s="15">
        <f t="shared" si="25"/>
        <v>169.28026277852936</v>
      </c>
      <c r="AM39" s="15">
        <f t="shared" si="26"/>
        <v>169.29537773824674</v>
      </c>
      <c r="AN39" s="15">
        <f t="shared" si="27"/>
        <v>169.29486188491796</v>
      </c>
      <c r="AO39" s="15">
        <f t="shared" si="28"/>
        <v>169.27600511803735</v>
      </c>
    </row>
    <row r="40" spans="1:41" ht="14.7" thickBot="1" x14ac:dyDescent="0.55000000000000004">
      <c r="A40" s="80" t="s">
        <v>77</v>
      </c>
      <c r="B40" s="80"/>
      <c r="C40" s="80"/>
      <c r="D40" s="80"/>
      <c r="E40" s="80"/>
      <c r="F40" s="80">
        <f t="shared" ref="F40:AO40" si="38">SUM(F4:F39)</f>
        <v>90796.666666666672</v>
      </c>
      <c r="G40" s="80">
        <f t="shared" si="38"/>
        <v>122946.66666666667</v>
      </c>
      <c r="H40" s="80">
        <f t="shared" si="38"/>
        <v>113456.66666666667</v>
      </c>
      <c r="I40" s="16">
        <f t="shared" si="38"/>
        <v>103956.66666666667</v>
      </c>
      <c r="J40" s="16">
        <f t="shared" si="38"/>
        <v>94146.666666666672</v>
      </c>
      <c r="K40" s="16">
        <f t="shared" si="38"/>
        <v>82076.666666666672</v>
      </c>
      <c r="L40" s="16">
        <f t="shared" si="38"/>
        <v>91516.666666666672</v>
      </c>
      <c r="M40" s="16">
        <f t="shared" si="38"/>
        <v>96596.666666666672</v>
      </c>
      <c r="N40" s="16">
        <f t="shared" si="38"/>
        <v>69146.666666666672</v>
      </c>
      <c r="O40" s="16">
        <f t="shared" si="38"/>
        <v>110066.26666666668</v>
      </c>
      <c r="P40" s="16">
        <f t="shared" si="38"/>
        <v>95586.666666666672</v>
      </c>
      <c r="Q40" s="16">
        <f t="shared" si="38"/>
        <v>105506.66666666667</v>
      </c>
      <c r="R40" s="16">
        <f t="shared" si="38"/>
        <v>100873.29999999999</v>
      </c>
      <c r="S40" s="16">
        <f t="shared" si="38"/>
        <v>98823.019444444479</v>
      </c>
      <c r="T40" s="16">
        <f t="shared" si="38"/>
        <v>96812.715509259302</v>
      </c>
      <c r="U40" s="16">
        <f t="shared" si="38"/>
        <v>95425.719579475306</v>
      </c>
      <c r="V40" s="16">
        <f t="shared" si="38"/>
        <v>94714.807322209395</v>
      </c>
      <c r="W40" s="16">
        <f t="shared" si="38"/>
        <v>94762.152376837912</v>
      </c>
      <c r="X40" s="16">
        <f t="shared" si="38"/>
        <v>95819.276186018848</v>
      </c>
      <c r="Y40" s="16">
        <f t="shared" si="38"/>
        <v>96177.826979298188</v>
      </c>
      <c r="Z40" s="16">
        <f t="shared" si="38"/>
        <v>96142.923672017496</v>
      </c>
      <c r="AA40" s="16">
        <f t="shared" si="38"/>
        <v>98392.611755796737</v>
      </c>
      <c r="AB40" s="16">
        <f t="shared" si="38"/>
        <v>97419.807179890937</v>
      </c>
      <c r="AC40" s="16">
        <f t="shared" si="38"/>
        <v>97572.56888932627</v>
      </c>
      <c r="AD40" s="16">
        <f t="shared" si="38"/>
        <v>96911.39407454789</v>
      </c>
      <c r="AE40" s="16">
        <f t="shared" si="38"/>
        <v>96581.235247426885</v>
      </c>
      <c r="AF40" s="16">
        <f t="shared" si="38"/>
        <v>96394.419897675427</v>
      </c>
      <c r="AG40" s="16">
        <f t="shared" si="38"/>
        <v>96359.561930043434</v>
      </c>
      <c r="AH40" s="16">
        <f t="shared" si="38"/>
        <v>96437.382125924079</v>
      </c>
      <c r="AI40" s="16">
        <f t="shared" si="38"/>
        <v>96580.930026233662</v>
      </c>
      <c r="AJ40" s="16">
        <f t="shared" si="38"/>
        <v>96732.494830350042</v>
      </c>
      <c r="AK40" s="16">
        <f t="shared" si="38"/>
        <v>96808.596384044256</v>
      </c>
      <c r="AL40" s="16">
        <f t="shared" si="38"/>
        <v>96861.160501106438</v>
      </c>
      <c r="AM40" s="16">
        <f t="shared" si="38"/>
        <v>96921.013570197203</v>
      </c>
      <c r="AN40" s="16">
        <f t="shared" si="38"/>
        <v>96798.380388063859</v>
      </c>
      <c r="AO40" s="16">
        <f t="shared" si="38"/>
        <v>96746.594822078288</v>
      </c>
    </row>
    <row r="41" spans="1:41" ht="14.7" thickTop="1" x14ac:dyDescent="0.5"/>
    <row r="42" spans="1:41" x14ac:dyDescent="0.5">
      <c r="A42" s="9" t="s">
        <v>80</v>
      </c>
      <c r="B42" s="4" t="s">
        <v>14</v>
      </c>
      <c r="C42" s="4" t="s">
        <v>15</v>
      </c>
      <c r="D42" s="4" t="s">
        <v>0</v>
      </c>
    </row>
    <row r="43" spans="1:41" x14ac:dyDescent="0.5">
      <c r="B43" s="3" t="e">
        <f>#REF!</f>
        <v>#REF!</v>
      </c>
      <c r="C43" s="3" t="e">
        <f>#REF!</f>
        <v>#REF!</v>
      </c>
      <c r="F43" s="7">
        <v>18.545999999999999</v>
      </c>
      <c r="G43" s="81">
        <f t="shared" ref="G43:Q43" si="39">$F43</f>
        <v>18.545999999999999</v>
      </c>
      <c r="H43" s="81">
        <f t="shared" si="39"/>
        <v>18.545999999999999</v>
      </c>
      <c r="I43" s="81">
        <f t="shared" si="39"/>
        <v>18.545999999999999</v>
      </c>
      <c r="J43" s="81">
        <f t="shared" si="39"/>
        <v>18.545999999999999</v>
      </c>
      <c r="K43" s="81">
        <f t="shared" si="39"/>
        <v>18.545999999999999</v>
      </c>
      <c r="L43" s="81">
        <f t="shared" si="39"/>
        <v>18.545999999999999</v>
      </c>
      <c r="M43" s="81">
        <f t="shared" si="39"/>
        <v>18.545999999999999</v>
      </c>
      <c r="N43" s="81">
        <f t="shared" si="39"/>
        <v>18.545999999999999</v>
      </c>
      <c r="O43" s="81">
        <f t="shared" si="39"/>
        <v>18.545999999999999</v>
      </c>
      <c r="P43" s="81">
        <f t="shared" si="39"/>
        <v>18.545999999999999</v>
      </c>
      <c r="Q43" s="81">
        <f t="shared" si="39"/>
        <v>18.545999999999999</v>
      </c>
      <c r="R43" s="7">
        <v>19.032444841297245</v>
      </c>
      <c r="S43" s="81">
        <f>$R43</f>
        <v>19.032444841297245</v>
      </c>
      <c r="T43" s="81">
        <f t="shared" ref="T43:AC43" si="40">$R43</f>
        <v>19.032444841297245</v>
      </c>
      <c r="U43" s="81">
        <f t="shared" si="40"/>
        <v>19.032444841297245</v>
      </c>
      <c r="V43" s="81">
        <f t="shared" si="40"/>
        <v>19.032444841297245</v>
      </c>
      <c r="W43" s="81">
        <f t="shared" si="40"/>
        <v>19.032444841297245</v>
      </c>
      <c r="X43" s="81">
        <f t="shared" si="40"/>
        <v>19.032444841297245</v>
      </c>
      <c r="Y43" s="81">
        <f t="shared" si="40"/>
        <v>19.032444841297245</v>
      </c>
      <c r="Z43" s="81">
        <f t="shared" si="40"/>
        <v>19.032444841297245</v>
      </c>
      <c r="AA43" s="81">
        <f t="shared" si="40"/>
        <v>19.032444841297245</v>
      </c>
      <c r="AB43" s="81">
        <f t="shared" si="40"/>
        <v>19.032444841297245</v>
      </c>
      <c r="AC43" s="81">
        <f t="shared" si="40"/>
        <v>19.032444841297245</v>
      </c>
      <c r="AD43" s="13">
        <f>R43*(1+($R43-$F43)/$F43)</f>
        <v>19.531648691740653</v>
      </c>
      <c r="AE43" s="11">
        <f>$AD43</f>
        <v>19.531648691740653</v>
      </c>
      <c r="AF43" s="11">
        <f t="shared" ref="AF43:AO43" si="41">$AD43</f>
        <v>19.531648691740653</v>
      </c>
      <c r="AG43" s="11">
        <f t="shared" si="41"/>
        <v>19.531648691740653</v>
      </c>
      <c r="AH43" s="11">
        <f t="shared" si="41"/>
        <v>19.531648691740653</v>
      </c>
      <c r="AI43" s="11">
        <f t="shared" si="41"/>
        <v>19.531648691740653</v>
      </c>
      <c r="AJ43" s="11">
        <f t="shared" si="41"/>
        <v>19.531648691740653</v>
      </c>
      <c r="AK43" s="11">
        <f t="shared" si="41"/>
        <v>19.531648691740653</v>
      </c>
      <c r="AL43" s="11">
        <f t="shared" si="41"/>
        <v>19.531648691740653</v>
      </c>
      <c r="AM43" s="11">
        <f t="shared" si="41"/>
        <v>19.531648691740653</v>
      </c>
      <c r="AN43" s="11">
        <f t="shared" si="41"/>
        <v>19.531648691740653</v>
      </c>
      <c r="AO43" s="11">
        <f t="shared" si="41"/>
        <v>19.531648691740653</v>
      </c>
    </row>
    <row r="44" spans="1:41" x14ac:dyDescent="0.5">
      <c r="B44" s="3" t="e">
        <f>#REF!</f>
        <v>#REF!</v>
      </c>
      <c r="C44" s="3" t="e">
        <f>#REF!</f>
        <v>#REF!</v>
      </c>
      <c r="F44" s="7">
        <v>19.163</v>
      </c>
      <c r="G44" s="81">
        <f t="shared" ref="G44:P77" si="42">$F44</f>
        <v>19.163</v>
      </c>
      <c r="H44" s="81">
        <f t="shared" si="42"/>
        <v>19.163</v>
      </c>
      <c r="I44" s="81">
        <f t="shared" si="42"/>
        <v>19.163</v>
      </c>
      <c r="J44" s="81">
        <f t="shared" si="42"/>
        <v>19.163</v>
      </c>
      <c r="K44" s="81">
        <f t="shared" si="42"/>
        <v>19.163</v>
      </c>
      <c r="L44" s="81">
        <f t="shared" si="42"/>
        <v>19.163</v>
      </c>
      <c r="M44" s="81">
        <f t="shared" si="42"/>
        <v>19.163</v>
      </c>
      <c r="N44" s="81">
        <f t="shared" si="42"/>
        <v>19.163</v>
      </c>
      <c r="O44" s="81">
        <f t="shared" si="42"/>
        <v>19.163</v>
      </c>
      <c r="P44" s="81">
        <f t="shared" si="42"/>
        <v>19.163</v>
      </c>
      <c r="Q44" s="81">
        <f t="shared" ref="Q44:Q58" si="43">$F44</f>
        <v>19.163</v>
      </c>
      <c r="R44" s="7">
        <v>19.6659575321458</v>
      </c>
      <c r="S44" s="81">
        <f t="shared" ref="S44:AC78" si="44">$R44</f>
        <v>19.6659575321458</v>
      </c>
      <c r="T44" s="81">
        <f t="shared" si="44"/>
        <v>19.6659575321458</v>
      </c>
      <c r="U44" s="81">
        <f t="shared" si="44"/>
        <v>19.6659575321458</v>
      </c>
      <c r="V44" s="81">
        <f t="shared" si="44"/>
        <v>19.6659575321458</v>
      </c>
      <c r="W44" s="81">
        <f t="shared" si="44"/>
        <v>19.6659575321458</v>
      </c>
      <c r="X44" s="81">
        <f t="shared" si="44"/>
        <v>19.6659575321458</v>
      </c>
      <c r="Y44" s="81">
        <f t="shared" si="44"/>
        <v>19.6659575321458</v>
      </c>
      <c r="Z44" s="81">
        <f t="shared" si="44"/>
        <v>19.6659575321458</v>
      </c>
      <c r="AA44" s="81">
        <f t="shared" si="44"/>
        <v>19.6659575321458</v>
      </c>
      <c r="AB44" s="81">
        <f t="shared" si="44"/>
        <v>19.6659575321458</v>
      </c>
      <c r="AC44" s="81">
        <f t="shared" si="44"/>
        <v>19.6659575321458</v>
      </c>
      <c r="AD44" s="13">
        <f t="shared" ref="AD44:AD77" si="45">R44*(1+($R44-$F44)/$F44)</f>
        <v>20.182115830306429</v>
      </c>
      <c r="AE44" s="11">
        <f t="shared" ref="AE44:AO78" si="46">$AD44</f>
        <v>20.182115830306429</v>
      </c>
      <c r="AF44" s="11">
        <f t="shared" si="46"/>
        <v>20.182115830306429</v>
      </c>
      <c r="AG44" s="11">
        <f t="shared" si="46"/>
        <v>20.182115830306429</v>
      </c>
      <c r="AH44" s="11">
        <f t="shared" si="46"/>
        <v>20.182115830306429</v>
      </c>
      <c r="AI44" s="11">
        <f t="shared" si="46"/>
        <v>20.182115830306429</v>
      </c>
      <c r="AJ44" s="11">
        <f t="shared" si="46"/>
        <v>20.182115830306429</v>
      </c>
      <c r="AK44" s="11">
        <f t="shared" si="46"/>
        <v>20.182115830306429</v>
      </c>
      <c r="AL44" s="11">
        <f t="shared" si="46"/>
        <v>20.182115830306429</v>
      </c>
      <c r="AM44" s="11">
        <f t="shared" si="46"/>
        <v>20.182115830306429</v>
      </c>
      <c r="AN44" s="11">
        <f t="shared" si="46"/>
        <v>20.182115830306429</v>
      </c>
      <c r="AO44" s="11">
        <f t="shared" si="46"/>
        <v>20.182115830306429</v>
      </c>
    </row>
    <row r="45" spans="1:41" x14ac:dyDescent="0.5">
      <c r="B45" s="3" t="e">
        <f>#REF!</f>
        <v>#REF!</v>
      </c>
      <c r="C45" s="3" t="e">
        <f>#REF!</f>
        <v>#REF!</v>
      </c>
      <c r="F45" s="7">
        <v>41.796999999999997</v>
      </c>
      <c r="G45" s="81">
        <f t="shared" si="42"/>
        <v>41.796999999999997</v>
      </c>
      <c r="H45" s="81">
        <f t="shared" si="42"/>
        <v>41.796999999999997</v>
      </c>
      <c r="I45" s="81">
        <f t="shared" si="42"/>
        <v>41.796999999999997</v>
      </c>
      <c r="J45" s="81">
        <f t="shared" si="42"/>
        <v>41.796999999999997</v>
      </c>
      <c r="K45" s="81">
        <f t="shared" si="42"/>
        <v>41.796999999999997</v>
      </c>
      <c r="L45" s="81">
        <f t="shared" si="42"/>
        <v>41.796999999999997</v>
      </c>
      <c r="M45" s="81">
        <f t="shared" si="42"/>
        <v>41.796999999999997</v>
      </c>
      <c r="N45" s="81">
        <f t="shared" si="42"/>
        <v>41.796999999999997</v>
      </c>
      <c r="O45" s="81">
        <f t="shared" si="42"/>
        <v>41.796999999999997</v>
      </c>
      <c r="P45" s="81">
        <f t="shared" si="42"/>
        <v>41.796999999999997</v>
      </c>
      <c r="Q45" s="81">
        <f t="shared" si="43"/>
        <v>41.796999999999997</v>
      </c>
      <c r="R45" s="7">
        <v>42.57037936468295</v>
      </c>
      <c r="S45" s="81">
        <f t="shared" si="44"/>
        <v>42.57037936468295</v>
      </c>
      <c r="T45" s="81">
        <f t="shared" si="44"/>
        <v>42.57037936468295</v>
      </c>
      <c r="U45" s="81">
        <f t="shared" si="44"/>
        <v>42.57037936468295</v>
      </c>
      <c r="V45" s="81">
        <f t="shared" si="44"/>
        <v>42.57037936468295</v>
      </c>
      <c r="W45" s="81">
        <f t="shared" si="44"/>
        <v>42.57037936468295</v>
      </c>
      <c r="X45" s="81">
        <f t="shared" si="44"/>
        <v>42.57037936468295</v>
      </c>
      <c r="Y45" s="81">
        <f t="shared" si="44"/>
        <v>42.57037936468295</v>
      </c>
      <c r="Z45" s="81">
        <f t="shared" si="44"/>
        <v>42.57037936468295</v>
      </c>
      <c r="AA45" s="81">
        <f t="shared" si="44"/>
        <v>42.57037936468295</v>
      </c>
      <c r="AB45" s="81">
        <f t="shared" si="44"/>
        <v>42.57037936468295</v>
      </c>
      <c r="AC45" s="81">
        <f t="shared" si="44"/>
        <v>42.57037936468295</v>
      </c>
      <c r="AD45" s="13">
        <f t="shared" si="45"/>
        <v>43.358068743044335</v>
      </c>
      <c r="AE45" s="11">
        <f t="shared" si="46"/>
        <v>43.358068743044335</v>
      </c>
      <c r="AF45" s="11">
        <f t="shared" si="46"/>
        <v>43.358068743044335</v>
      </c>
      <c r="AG45" s="11">
        <f t="shared" si="46"/>
        <v>43.358068743044335</v>
      </c>
      <c r="AH45" s="11">
        <f t="shared" si="46"/>
        <v>43.358068743044335</v>
      </c>
      <c r="AI45" s="11">
        <f t="shared" si="46"/>
        <v>43.358068743044335</v>
      </c>
      <c r="AJ45" s="11">
        <f t="shared" si="46"/>
        <v>43.358068743044335</v>
      </c>
      <c r="AK45" s="11">
        <f t="shared" si="46"/>
        <v>43.358068743044335</v>
      </c>
      <c r="AL45" s="11">
        <f t="shared" si="46"/>
        <v>43.358068743044335</v>
      </c>
      <c r="AM45" s="11">
        <f t="shared" si="46"/>
        <v>43.358068743044335</v>
      </c>
      <c r="AN45" s="11">
        <f t="shared" si="46"/>
        <v>43.358068743044335</v>
      </c>
      <c r="AO45" s="11">
        <f t="shared" si="46"/>
        <v>43.358068743044335</v>
      </c>
    </row>
    <row r="46" spans="1:41" x14ac:dyDescent="0.5">
      <c r="B46" s="3" t="e">
        <f>#REF!</f>
        <v>#REF!</v>
      </c>
      <c r="C46" s="3" t="e">
        <f>#REF!</f>
        <v>#REF!</v>
      </c>
      <c r="F46" s="7">
        <v>42.459000000000003</v>
      </c>
      <c r="G46" s="81">
        <f t="shared" si="42"/>
        <v>42.459000000000003</v>
      </c>
      <c r="H46" s="81">
        <f t="shared" si="42"/>
        <v>42.459000000000003</v>
      </c>
      <c r="I46" s="81">
        <f t="shared" si="42"/>
        <v>42.459000000000003</v>
      </c>
      <c r="J46" s="81">
        <f t="shared" si="42"/>
        <v>42.459000000000003</v>
      </c>
      <c r="K46" s="81">
        <f t="shared" si="42"/>
        <v>42.459000000000003</v>
      </c>
      <c r="L46" s="81">
        <f t="shared" si="42"/>
        <v>42.459000000000003</v>
      </c>
      <c r="M46" s="81">
        <f t="shared" si="42"/>
        <v>42.459000000000003</v>
      </c>
      <c r="N46" s="81">
        <f t="shared" si="42"/>
        <v>42.459000000000003</v>
      </c>
      <c r="O46" s="81">
        <f t="shared" si="42"/>
        <v>42.459000000000003</v>
      </c>
      <c r="P46" s="81">
        <f t="shared" si="42"/>
        <v>42.459000000000003</v>
      </c>
      <c r="Q46" s="81">
        <f t="shared" si="43"/>
        <v>42.459000000000003</v>
      </c>
      <c r="R46" s="7">
        <v>43.468818716051196</v>
      </c>
      <c r="S46" s="81">
        <f t="shared" si="44"/>
        <v>43.468818716051196</v>
      </c>
      <c r="T46" s="81">
        <f t="shared" si="44"/>
        <v>43.468818716051196</v>
      </c>
      <c r="U46" s="81">
        <f t="shared" si="44"/>
        <v>43.468818716051196</v>
      </c>
      <c r="V46" s="81">
        <f t="shared" si="44"/>
        <v>43.468818716051196</v>
      </c>
      <c r="W46" s="81">
        <f t="shared" si="44"/>
        <v>43.468818716051196</v>
      </c>
      <c r="X46" s="81">
        <f t="shared" si="44"/>
        <v>43.468818716051196</v>
      </c>
      <c r="Y46" s="81">
        <f t="shared" si="44"/>
        <v>43.468818716051196</v>
      </c>
      <c r="Z46" s="81">
        <f t="shared" si="44"/>
        <v>43.468818716051196</v>
      </c>
      <c r="AA46" s="81">
        <f t="shared" si="44"/>
        <v>43.468818716051196</v>
      </c>
      <c r="AB46" s="81">
        <f t="shared" si="44"/>
        <v>43.468818716051196</v>
      </c>
      <c r="AC46" s="81">
        <f t="shared" si="44"/>
        <v>43.468818716051196</v>
      </c>
      <c r="AD46" s="13">
        <f t="shared" si="45"/>
        <v>44.502654338748499</v>
      </c>
      <c r="AE46" s="11">
        <f t="shared" si="46"/>
        <v>44.502654338748499</v>
      </c>
      <c r="AF46" s="11">
        <f t="shared" si="46"/>
        <v>44.502654338748499</v>
      </c>
      <c r="AG46" s="11">
        <f t="shared" si="46"/>
        <v>44.502654338748499</v>
      </c>
      <c r="AH46" s="11">
        <f t="shared" si="46"/>
        <v>44.502654338748499</v>
      </c>
      <c r="AI46" s="11">
        <f t="shared" si="46"/>
        <v>44.502654338748499</v>
      </c>
      <c r="AJ46" s="11">
        <f t="shared" si="46"/>
        <v>44.502654338748499</v>
      </c>
      <c r="AK46" s="11">
        <f t="shared" si="46"/>
        <v>44.502654338748499</v>
      </c>
      <c r="AL46" s="11">
        <f t="shared" si="46"/>
        <v>44.502654338748499</v>
      </c>
      <c r="AM46" s="11">
        <f t="shared" si="46"/>
        <v>44.502654338748499</v>
      </c>
      <c r="AN46" s="11">
        <f t="shared" si="46"/>
        <v>44.502654338748499</v>
      </c>
      <c r="AO46" s="11">
        <f t="shared" si="46"/>
        <v>44.502654338748499</v>
      </c>
    </row>
    <row r="47" spans="1:41" x14ac:dyDescent="0.5">
      <c r="B47" s="3" t="e">
        <f>#REF!</f>
        <v>#REF!</v>
      </c>
      <c r="C47" s="3" t="e">
        <f>#REF!</f>
        <v>#REF!</v>
      </c>
      <c r="F47" s="7">
        <v>60.709000000000003</v>
      </c>
      <c r="G47" s="81">
        <f t="shared" si="42"/>
        <v>60.709000000000003</v>
      </c>
      <c r="H47" s="81">
        <f t="shared" si="42"/>
        <v>60.709000000000003</v>
      </c>
      <c r="I47" s="81">
        <f t="shared" si="42"/>
        <v>60.709000000000003</v>
      </c>
      <c r="J47" s="81">
        <f t="shared" si="42"/>
        <v>60.709000000000003</v>
      </c>
      <c r="K47" s="81">
        <f t="shared" si="42"/>
        <v>60.709000000000003</v>
      </c>
      <c r="L47" s="81">
        <f t="shared" si="42"/>
        <v>60.709000000000003</v>
      </c>
      <c r="M47" s="81">
        <f t="shared" si="42"/>
        <v>60.709000000000003</v>
      </c>
      <c r="N47" s="81">
        <f t="shared" si="42"/>
        <v>60.709000000000003</v>
      </c>
      <c r="O47" s="81">
        <f t="shared" si="42"/>
        <v>60.709000000000003</v>
      </c>
      <c r="P47" s="81">
        <f t="shared" si="42"/>
        <v>60.709000000000003</v>
      </c>
      <c r="Q47" s="81">
        <f t="shared" si="43"/>
        <v>60.709000000000003</v>
      </c>
      <c r="R47" s="7">
        <v>62.206804540844502</v>
      </c>
      <c r="S47" s="81">
        <f t="shared" si="44"/>
        <v>62.206804540844502</v>
      </c>
      <c r="T47" s="81">
        <f t="shared" si="44"/>
        <v>62.206804540844502</v>
      </c>
      <c r="U47" s="81">
        <f t="shared" si="44"/>
        <v>62.206804540844502</v>
      </c>
      <c r="V47" s="81">
        <f t="shared" si="44"/>
        <v>62.206804540844502</v>
      </c>
      <c r="W47" s="81">
        <f t="shared" si="44"/>
        <v>62.206804540844502</v>
      </c>
      <c r="X47" s="81">
        <f t="shared" si="44"/>
        <v>62.206804540844502</v>
      </c>
      <c r="Y47" s="81">
        <f t="shared" si="44"/>
        <v>62.206804540844502</v>
      </c>
      <c r="Z47" s="81">
        <f t="shared" si="44"/>
        <v>62.206804540844502</v>
      </c>
      <c r="AA47" s="81">
        <f t="shared" si="44"/>
        <v>62.206804540844502</v>
      </c>
      <c r="AB47" s="81">
        <f t="shared" si="44"/>
        <v>62.206804540844502</v>
      </c>
      <c r="AC47" s="81">
        <f t="shared" si="44"/>
        <v>62.206804540844502</v>
      </c>
      <c r="AD47" s="13">
        <f t="shared" si="45"/>
        <v>63.741562720236402</v>
      </c>
      <c r="AE47" s="11">
        <f t="shared" si="46"/>
        <v>63.741562720236402</v>
      </c>
      <c r="AF47" s="11">
        <f t="shared" si="46"/>
        <v>63.741562720236402</v>
      </c>
      <c r="AG47" s="11">
        <f t="shared" si="46"/>
        <v>63.741562720236402</v>
      </c>
      <c r="AH47" s="11">
        <f t="shared" si="46"/>
        <v>63.741562720236402</v>
      </c>
      <c r="AI47" s="11">
        <f t="shared" si="46"/>
        <v>63.741562720236402</v>
      </c>
      <c r="AJ47" s="11">
        <f t="shared" si="46"/>
        <v>63.741562720236402</v>
      </c>
      <c r="AK47" s="11">
        <f t="shared" si="46"/>
        <v>63.741562720236402</v>
      </c>
      <c r="AL47" s="11">
        <f t="shared" si="46"/>
        <v>63.741562720236402</v>
      </c>
      <c r="AM47" s="11">
        <f t="shared" si="46"/>
        <v>63.741562720236402</v>
      </c>
      <c r="AN47" s="11">
        <f t="shared" si="46"/>
        <v>63.741562720236402</v>
      </c>
      <c r="AO47" s="11">
        <f t="shared" si="46"/>
        <v>63.741562720236402</v>
      </c>
    </row>
    <row r="48" spans="1:41" x14ac:dyDescent="0.5">
      <c r="B48" s="3" t="e">
        <f>#REF!</f>
        <v>#REF!</v>
      </c>
      <c r="C48" s="3" t="e">
        <f>#REF!</f>
        <v>#REF!</v>
      </c>
      <c r="F48" s="7">
        <v>61.648000000000003</v>
      </c>
      <c r="G48" s="81">
        <f t="shared" si="42"/>
        <v>61.648000000000003</v>
      </c>
      <c r="H48" s="81">
        <f t="shared" si="42"/>
        <v>61.648000000000003</v>
      </c>
      <c r="I48" s="81">
        <f t="shared" si="42"/>
        <v>61.648000000000003</v>
      </c>
      <c r="J48" s="81">
        <f t="shared" si="42"/>
        <v>61.648000000000003</v>
      </c>
      <c r="K48" s="81">
        <f t="shared" si="42"/>
        <v>61.648000000000003</v>
      </c>
      <c r="L48" s="81">
        <f t="shared" si="42"/>
        <v>61.648000000000003</v>
      </c>
      <c r="M48" s="81">
        <f t="shared" si="42"/>
        <v>61.648000000000003</v>
      </c>
      <c r="N48" s="81">
        <f t="shared" si="42"/>
        <v>61.648000000000003</v>
      </c>
      <c r="O48" s="81">
        <f t="shared" si="42"/>
        <v>61.648000000000003</v>
      </c>
      <c r="P48" s="81">
        <f t="shared" si="42"/>
        <v>61.648000000000003</v>
      </c>
      <c r="Q48" s="81">
        <f t="shared" si="43"/>
        <v>61.648000000000003</v>
      </c>
      <c r="R48" s="7">
        <v>63.379091034720652</v>
      </c>
      <c r="S48" s="81">
        <f t="shared" si="44"/>
        <v>63.379091034720652</v>
      </c>
      <c r="T48" s="81">
        <f t="shared" si="44"/>
        <v>63.379091034720652</v>
      </c>
      <c r="U48" s="81">
        <f t="shared" si="44"/>
        <v>63.379091034720652</v>
      </c>
      <c r="V48" s="81">
        <f t="shared" si="44"/>
        <v>63.379091034720652</v>
      </c>
      <c r="W48" s="81">
        <f t="shared" si="44"/>
        <v>63.379091034720652</v>
      </c>
      <c r="X48" s="81">
        <f t="shared" si="44"/>
        <v>63.379091034720652</v>
      </c>
      <c r="Y48" s="81">
        <f t="shared" si="44"/>
        <v>63.379091034720652</v>
      </c>
      <c r="Z48" s="81">
        <f t="shared" si="44"/>
        <v>63.379091034720652</v>
      </c>
      <c r="AA48" s="81">
        <f t="shared" si="44"/>
        <v>63.379091034720652</v>
      </c>
      <c r="AB48" s="81">
        <f t="shared" si="44"/>
        <v>63.379091034720652</v>
      </c>
      <c r="AC48" s="81">
        <f t="shared" si="44"/>
        <v>63.379091034720652</v>
      </c>
      <c r="AD48" s="13">
        <f t="shared" si="45"/>
        <v>65.158791532367758</v>
      </c>
      <c r="AE48" s="11">
        <f t="shared" si="46"/>
        <v>65.158791532367758</v>
      </c>
      <c r="AF48" s="11">
        <f t="shared" si="46"/>
        <v>65.158791532367758</v>
      </c>
      <c r="AG48" s="11">
        <f t="shared" si="46"/>
        <v>65.158791532367758</v>
      </c>
      <c r="AH48" s="11">
        <f t="shared" si="46"/>
        <v>65.158791532367758</v>
      </c>
      <c r="AI48" s="11">
        <f t="shared" si="46"/>
        <v>65.158791532367758</v>
      </c>
      <c r="AJ48" s="11">
        <f t="shared" si="46"/>
        <v>65.158791532367758</v>
      </c>
      <c r="AK48" s="11">
        <f t="shared" si="46"/>
        <v>65.158791532367758</v>
      </c>
      <c r="AL48" s="11">
        <f t="shared" si="46"/>
        <v>65.158791532367758</v>
      </c>
      <c r="AM48" s="11">
        <f t="shared" si="46"/>
        <v>65.158791532367758</v>
      </c>
      <c r="AN48" s="11">
        <f t="shared" si="46"/>
        <v>65.158791532367758</v>
      </c>
      <c r="AO48" s="11">
        <f t="shared" si="46"/>
        <v>65.158791532367758</v>
      </c>
    </row>
    <row r="49" spans="2:41" x14ac:dyDescent="0.5">
      <c r="B49" s="3" t="e">
        <f>#REF!</f>
        <v>#REF!</v>
      </c>
      <c r="C49" s="3" t="e">
        <f>#REF!</f>
        <v>#REF!</v>
      </c>
      <c r="F49" s="7">
        <v>13.85</v>
      </c>
      <c r="G49" s="81">
        <f t="shared" si="42"/>
        <v>13.85</v>
      </c>
      <c r="H49" s="81">
        <f t="shared" si="42"/>
        <v>13.85</v>
      </c>
      <c r="I49" s="81">
        <f t="shared" si="42"/>
        <v>13.85</v>
      </c>
      <c r="J49" s="81">
        <f t="shared" si="42"/>
        <v>13.85</v>
      </c>
      <c r="K49" s="81">
        <f t="shared" si="42"/>
        <v>13.85</v>
      </c>
      <c r="L49" s="81">
        <f t="shared" si="42"/>
        <v>13.85</v>
      </c>
      <c r="M49" s="81">
        <f t="shared" si="42"/>
        <v>13.85</v>
      </c>
      <c r="N49" s="81">
        <f t="shared" si="42"/>
        <v>13.85</v>
      </c>
      <c r="O49" s="81">
        <f t="shared" si="42"/>
        <v>13.85</v>
      </c>
      <c r="P49" s="81">
        <f t="shared" si="42"/>
        <v>13.85</v>
      </c>
      <c r="Q49" s="81">
        <f t="shared" si="43"/>
        <v>13.85</v>
      </c>
      <c r="R49" s="7">
        <v>14.131043573011265</v>
      </c>
      <c r="S49" s="81">
        <f t="shared" si="44"/>
        <v>14.131043573011265</v>
      </c>
      <c r="T49" s="81">
        <f t="shared" si="44"/>
        <v>14.131043573011265</v>
      </c>
      <c r="U49" s="81">
        <f t="shared" si="44"/>
        <v>14.131043573011265</v>
      </c>
      <c r="V49" s="81">
        <f t="shared" si="44"/>
        <v>14.131043573011265</v>
      </c>
      <c r="W49" s="81">
        <f t="shared" si="44"/>
        <v>14.131043573011265</v>
      </c>
      <c r="X49" s="81">
        <f t="shared" si="44"/>
        <v>14.131043573011265</v>
      </c>
      <c r="Y49" s="81">
        <f t="shared" si="44"/>
        <v>14.131043573011265</v>
      </c>
      <c r="Z49" s="81">
        <f t="shared" si="44"/>
        <v>14.131043573011265</v>
      </c>
      <c r="AA49" s="81">
        <f t="shared" si="44"/>
        <v>14.131043573011265</v>
      </c>
      <c r="AB49" s="81">
        <f t="shared" si="44"/>
        <v>14.131043573011265</v>
      </c>
      <c r="AC49" s="81">
        <f t="shared" si="44"/>
        <v>14.131043573011265</v>
      </c>
      <c r="AD49" s="13">
        <f t="shared" si="45"/>
        <v>14.417790069483248</v>
      </c>
      <c r="AE49" s="11">
        <f t="shared" si="46"/>
        <v>14.417790069483248</v>
      </c>
      <c r="AF49" s="11">
        <f t="shared" si="46"/>
        <v>14.417790069483248</v>
      </c>
      <c r="AG49" s="11">
        <f t="shared" si="46"/>
        <v>14.417790069483248</v>
      </c>
      <c r="AH49" s="11">
        <f t="shared" si="46"/>
        <v>14.417790069483248</v>
      </c>
      <c r="AI49" s="11">
        <f t="shared" si="46"/>
        <v>14.417790069483248</v>
      </c>
      <c r="AJ49" s="11">
        <f t="shared" si="46"/>
        <v>14.417790069483248</v>
      </c>
      <c r="AK49" s="11">
        <f t="shared" si="46"/>
        <v>14.417790069483248</v>
      </c>
      <c r="AL49" s="11">
        <f t="shared" si="46"/>
        <v>14.417790069483248</v>
      </c>
      <c r="AM49" s="11">
        <f t="shared" si="46"/>
        <v>14.417790069483248</v>
      </c>
      <c r="AN49" s="11">
        <f t="shared" si="46"/>
        <v>14.417790069483248</v>
      </c>
      <c r="AO49" s="11">
        <f t="shared" si="46"/>
        <v>14.417790069483248</v>
      </c>
    </row>
    <row r="50" spans="2:41" x14ac:dyDescent="0.5">
      <c r="B50" s="3" t="e">
        <f>#REF!</f>
        <v>#REF!</v>
      </c>
      <c r="C50" s="3" t="e">
        <f>#REF!</f>
        <v>#REF!</v>
      </c>
      <c r="F50" s="7">
        <v>20.61</v>
      </c>
      <c r="G50" s="81">
        <f t="shared" si="42"/>
        <v>20.61</v>
      </c>
      <c r="H50" s="81">
        <f t="shared" si="42"/>
        <v>20.61</v>
      </c>
      <c r="I50" s="81">
        <f t="shared" si="42"/>
        <v>20.61</v>
      </c>
      <c r="J50" s="81">
        <f t="shared" si="42"/>
        <v>20.61</v>
      </c>
      <c r="K50" s="81">
        <f t="shared" si="42"/>
        <v>20.61</v>
      </c>
      <c r="L50" s="81">
        <f t="shared" si="42"/>
        <v>20.61</v>
      </c>
      <c r="M50" s="81">
        <f t="shared" si="42"/>
        <v>20.61</v>
      </c>
      <c r="N50" s="81">
        <f t="shared" si="42"/>
        <v>20.61</v>
      </c>
      <c r="O50" s="81">
        <f t="shared" si="42"/>
        <v>20.61</v>
      </c>
      <c r="P50" s="81">
        <f t="shared" si="42"/>
        <v>20.61</v>
      </c>
      <c r="Q50" s="81">
        <f t="shared" si="43"/>
        <v>20.61</v>
      </c>
      <c r="R50" s="7">
        <v>21.271597403232875</v>
      </c>
      <c r="S50" s="81">
        <f t="shared" si="44"/>
        <v>21.271597403232875</v>
      </c>
      <c r="T50" s="81">
        <f t="shared" si="44"/>
        <v>21.271597403232875</v>
      </c>
      <c r="U50" s="81">
        <f t="shared" si="44"/>
        <v>21.271597403232875</v>
      </c>
      <c r="V50" s="81">
        <f t="shared" si="44"/>
        <v>21.271597403232875</v>
      </c>
      <c r="W50" s="81">
        <f t="shared" si="44"/>
        <v>21.271597403232875</v>
      </c>
      <c r="X50" s="81">
        <f t="shared" si="44"/>
        <v>21.271597403232875</v>
      </c>
      <c r="Y50" s="81">
        <f t="shared" si="44"/>
        <v>21.271597403232875</v>
      </c>
      <c r="Z50" s="81">
        <f t="shared" si="44"/>
        <v>21.271597403232875</v>
      </c>
      <c r="AA50" s="81">
        <f t="shared" si="44"/>
        <v>21.271597403232875</v>
      </c>
      <c r="AB50" s="81">
        <f t="shared" si="44"/>
        <v>21.271597403232875</v>
      </c>
      <c r="AC50" s="81">
        <f t="shared" si="44"/>
        <v>21.271597403232875</v>
      </c>
      <c r="AD50" s="13">
        <f t="shared" si="45"/>
        <v>21.954432609666355</v>
      </c>
      <c r="AE50" s="11">
        <f t="shared" si="46"/>
        <v>21.954432609666355</v>
      </c>
      <c r="AF50" s="11">
        <f t="shared" si="46"/>
        <v>21.954432609666355</v>
      </c>
      <c r="AG50" s="11">
        <f t="shared" si="46"/>
        <v>21.954432609666355</v>
      </c>
      <c r="AH50" s="11">
        <f t="shared" si="46"/>
        <v>21.954432609666355</v>
      </c>
      <c r="AI50" s="11">
        <f t="shared" si="46"/>
        <v>21.954432609666355</v>
      </c>
      <c r="AJ50" s="11">
        <f t="shared" si="46"/>
        <v>21.954432609666355</v>
      </c>
      <c r="AK50" s="11">
        <f t="shared" si="46"/>
        <v>21.954432609666355</v>
      </c>
      <c r="AL50" s="11">
        <f t="shared" si="46"/>
        <v>21.954432609666355</v>
      </c>
      <c r="AM50" s="11">
        <f t="shared" si="46"/>
        <v>21.954432609666355</v>
      </c>
      <c r="AN50" s="11">
        <f t="shared" si="46"/>
        <v>21.954432609666355</v>
      </c>
      <c r="AO50" s="11">
        <f t="shared" si="46"/>
        <v>21.954432609666355</v>
      </c>
    </row>
    <row r="51" spans="2:41" x14ac:dyDescent="0.5">
      <c r="B51" s="3" t="e">
        <f>#REF!</f>
        <v>#REF!</v>
      </c>
      <c r="C51" s="3" t="e">
        <f>#REF!</f>
        <v>#REF!</v>
      </c>
      <c r="F51" s="7">
        <v>21.113</v>
      </c>
      <c r="G51" s="81">
        <f t="shared" si="42"/>
        <v>21.113</v>
      </c>
      <c r="H51" s="81">
        <f t="shared" si="42"/>
        <v>21.113</v>
      </c>
      <c r="I51" s="81">
        <f t="shared" si="42"/>
        <v>21.113</v>
      </c>
      <c r="J51" s="81">
        <f t="shared" si="42"/>
        <v>21.113</v>
      </c>
      <c r="K51" s="81">
        <f t="shared" si="42"/>
        <v>21.113</v>
      </c>
      <c r="L51" s="81">
        <f t="shared" si="42"/>
        <v>21.113</v>
      </c>
      <c r="M51" s="81">
        <f t="shared" si="42"/>
        <v>21.113</v>
      </c>
      <c r="N51" s="81">
        <f t="shared" si="42"/>
        <v>21.113</v>
      </c>
      <c r="O51" s="81">
        <f t="shared" si="42"/>
        <v>21.113</v>
      </c>
      <c r="P51" s="81">
        <f t="shared" si="42"/>
        <v>21.113</v>
      </c>
      <c r="Q51" s="81">
        <f t="shared" si="43"/>
        <v>21.113</v>
      </c>
      <c r="R51" s="7">
        <v>21.993318348438542</v>
      </c>
      <c r="S51" s="81">
        <f t="shared" si="44"/>
        <v>21.993318348438542</v>
      </c>
      <c r="T51" s="81">
        <f t="shared" si="44"/>
        <v>21.993318348438542</v>
      </c>
      <c r="U51" s="81">
        <f t="shared" si="44"/>
        <v>21.993318348438542</v>
      </c>
      <c r="V51" s="81">
        <f t="shared" si="44"/>
        <v>21.993318348438542</v>
      </c>
      <c r="W51" s="81">
        <f t="shared" si="44"/>
        <v>21.993318348438542</v>
      </c>
      <c r="X51" s="81">
        <f t="shared" si="44"/>
        <v>21.993318348438542</v>
      </c>
      <c r="Y51" s="81">
        <f t="shared" si="44"/>
        <v>21.993318348438542</v>
      </c>
      <c r="Z51" s="81">
        <f t="shared" si="44"/>
        <v>21.993318348438542</v>
      </c>
      <c r="AA51" s="81">
        <f t="shared" si="44"/>
        <v>21.993318348438542</v>
      </c>
      <c r="AB51" s="81">
        <f t="shared" si="44"/>
        <v>21.993318348438542</v>
      </c>
      <c r="AC51" s="81">
        <f t="shared" si="44"/>
        <v>21.993318348438542</v>
      </c>
      <c r="AD51" s="13">
        <f t="shared" si="45"/>
        <v>22.910342062983162</v>
      </c>
      <c r="AE51" s="11">
        <f t="shared" si="46"/>
        <v>22.910342062983162</v>
      </c>
      <c r="AF51" s="11">
        <f t="shared" si="46"/>
        <v>22.910342062983162</v>
      </c>
      <c r="AG51" s="11">
        <f t="shared" si="46"/>
        <v>22.910342062983162</v>
      </c>
      <c r="AH51" s="11">
        <f t="shared" si="46"/>
        <v>22.910342062983162</v>
      </c>
      <c r="AI51" s="11">
        <f t="shared" si="46"/>
        <v>22.910342062983162</v>
      </c>
      <c r="AJ51" s="11">
        <f t="shared" si="46"/>
        <v>22.910342062983162</v>
      </c>
      <c r="AK51" s="11">
        <f t="shared" si="46"/>
        <v>22.910342062983162</v>
      </c>
      <c r="AL51" s="11">
        <f t="shared" si="46"/>
        <v>22.910342062983162</v>
      </c>
      <c r="AM51" s="11">
        <f t="shared" si="46"/>
        <v>22.910342062983162</v>
      </c>
      <c r="AN51" s="11">
        <f t="shared" si="46"/>
        <v>22.910342062983162</v>
      </c>
      <c r="AO51" s="11">
        <f t="shared" si="46"/>
        <v>22.910342062983162</v>
      </c>
    </row>
    <row r="52" spans="2:41" x14ac:dyDescent="0.5">
      <c r="B52" s="3" t="e">
        <f>#REF!</f>
        <v>#REF!</v>
      </c>
      <c r="C52" s="3" t="e">
        <f>#REF!</f>
        <v>#REF!</v>
      </c>
      <c r="F52" s="7">
        <v>17.393999999999998</v>
      </c>
      <c r="G52" s="81">
        <f t="shared" si="42"/>
        <v>17.393999999999998</v>
      </c>
      <c r="H52" s="81">
        <f t="shared" si="42"/>
        <v>17.393999999999998</v>
      </c>
      <c r="I52" s="81">
        <f t="shared" si="42"/>
        <v>17.393999999999998</v>
      </c>
      <c r="J52" s="81">
        <f t="shared" si="42"/>
        <v>17.393999999999998</v>
      </c>
      <c r="K52" s="81">
        <f t="shared" si="42"/>
        <v>17.393999999999998</v>
      </c>
      <c r="L52" s="81">
        <f t="shared" si="42"/>
        <v>17.393999999999998</v>
      </c>
      <c r="M52" s="81">
        <f t="shared" si="42"/>
        <v>17.393999999999998</v>
      </c>
      <c r="N52" s="81">
        <f t="shared" si="42"/>
        <v>17.393999999999998</v>
      </c>
      <c r="O52" s="81">
        <f t="shared" si="42"/>
        <v>17.393999999999998</v>
      </c>
      <c r="P52" s="81">
        <f t="shared" si="42"/>
        <v>17.393999999999998</v>
      </c>
      <c r="Q52" s="81">
        <f t="shared" si="43"/>
        <v>17.393999999999998</v>
      </c>
      <c r="R52" s="7">
        <v>19.529154743339593</v>
      </c>
      <c r="S52" s="81">
        <f t="shared" si="44"/>
        <v>19.529154743339593</v>
      </c>
      <c r="T52" s="81">
        <f t="shared" si="44"/>
        <v>19.529154743339593</v>
      </c>
      <c r="U52" s="81">
        <f t="shared" si="44"/>
        <v>19.529154743339593</v>
      </c>
      <c r="V52" s="81">
        <f t="shared" si="44"/>
        <v>19.529154743339593</v>
      </c>
      <c r="W52" s="81">
        <f t="shared" si="44"/>
        <v>19.529154743339593</v>
      </c>
      <c r="X52" s="81">
        <f t="shared" si="44"/>
        <v>19.529154743339593</v>
      </c>
      <c r="Y52" s="81">
        <f t="shared" si="44"/>
        <v>19.529154743339593</v>
      </c>
      <c r="Z52" s="81">
        <f t="shared" si="44"/>
        <v>19.529154743339593</v>
      </c>
      <c r="AA52" s="81">
        <f t="shared" si="44"/>
        <v>19.529154743339593</v>
      </c>
      <c r="AB52" s="81">
        <f t="shared" si="44"/>
        <v>19.529154743339593</v>
      </c>
      <c r="AC52" s="81">
        <f t="shared" si="44"/>
        <v>19.529154743339593</v>
      </c>
      <c r="AD52" s="13">
        <f t="shared" si="45"/>
        <v>21.926404794141853</v>
      </c>
      <c r="AE52" s="11">
        <f t="shared" si="46"/>
        <v>21.926404794141853</v>
      </c>
      <c r="AF52" s="11">
        <f t="shared" si="46"/>
        <v>21.926404794141853</v>
      </c>
      <c r="AG52" s="11">
        <f t="shared" si="46"/>
        <v>21.926404794141853</v>
      </c>
      <c r="AH52" s="11">
        <f t="shared" si="46"/>
        <v>21.926404794141853</v>
      </c>
      <c r="AI52" s="11">
        <f t="shared" si="46"/>
        <v>21.926404794141853</v>
      </c>
      <c r="AJ52" s="11">
        <f t="shared" si="46"/>
        <v>21.926404794141853</v>
      </c>
      <c r="AK52" s="11">
        <f t="shared" si="46"/>
        <v>21.926404794141853</v>
      </c>
      <c r="AL52" s="11">
        <f t="shared" si="46"/>
        <v>21.926404794141853</v>
      </c>
      <c r="AM52" s="11">
        <f t="shared" si="46"/>
        <v>21.926404794141853</v>
      </c>
      <c r="AN52" s="11">
        <f t="shared" si="46"/>
        <v>21.926404794141853</v>
      </c>
      <c r="AO52" s="11">
        <f t="shared" si="46"/>
        <v>21.926404794141853</v>
      </c>
    </row>
    <row r="53" spans="2:41" x14ac:dyDescent="0.5">
      <c r="B53" s="3" t="e">
        <f>#REF!</f>
        <v>#REF!</v>
      </c>
      <c r="C53" s="3" t="e">
        <f>#REF!</f>
        <v>#REF!</v>
      </c>
      <c r="F53" s="7">
        <v>12.53</v>
      </c>
      <c r="G53" s="81">
        <f t="shared" si="42"/>
        <v>12.53</v>
      </c>
      <c r="H53" s="81">
        <f t="shared" si="42"/>
        <v>12.53</v>
      </c>
      <c r="I53" s="81">
        <f t="shared" si="42"/>
        <v>12.53</v>
      </c>
      <c r="J53" s="81">
        <f t="shared" si="42"/>
        <v>12.53</v>
      </c>
      <c r="K53" s="81">
        <f t="shared" si="42"/>
        <v>12.53</v>
      </c>
      <c r="L53" s="81">
        <f t="shared" si="42"/>
        <v>12.53</v>
      </c>
      <c r="M53" s="81">
        <f t="shared" si="42"/>
        <v>12.53</v>
      </c>
      <c r="N53" s="81">
        <f t="shared" si="42"/>
        <v>12.53</v>
      </c>
      <c r="O53" s="81">
        <f t="shared" si="42"/>
        <v>12.53</v>
      </c>
      <c r="P53" s="81">
        <f t="shared" si="42"/>
        <v>12.53</v>
      </c>
      <c r="Q53" s="81">
        <f t="shared" si="43"/>
        <v>12.53</v>
      </c>
      <c r="R53" s="7">
        <v>12.608100271002709</v>
      </c>
      <c r="S53" s="81">
        <f t="shared" si="44"/>
        <v>12.608100271002709</v>
      </c>
      <c r="T53" s="81">
        <f t="shared" si="44"/>
        <v>12.608100271002709</v>
      </c>
      <c r="U53" s="81">
        <f t="shared" si="44"/>
        <v>12.608100271002709</v>
      </c>
      <c r="V53" s="81">
        <f t="shared" si="44"/>
        <v>12.608100271002709</v>
      </c>
      <c r="W53" s="81">
        <f t="shared" si="44"/>
        <v>12.608100271002709</v>
      </c>
      <c r="X53" s="81">
        <f t="shared" si="44"/>
        <v>12.608100271002709</v>
      </c>
      <c r="Y53" s="81">
        <f t="shared" si="44"/>
        <v>12.608100271002709</v>
      </c>
      <c r="Z53" s="81">
        <f t="shared" si="44"/>
        <v>12.608100271002709</v>
      </c>
      <c r="AA53" s="81">
        <f t="shared" si="44"/>
        <v>12.608100271002709</v>
      </c>
      <c r="AB53" s="81">
        <f t="shared" si="44"/>
        <v>12.608100271002709</v>
      </c>
      <c r="AC53" s="81">
        <f t="shared" si="44"/>
        <v>12.608100271002709</v>
      </c>
      <c r="AD53" s="13">
        <f t="shared" si="45"/>
        <v>12.686687345862616</v>
      </c>
      <c r="AE53" s="11">
        <f t="shared" si="46"/>
        <v>12.686687345862616</v>
      </c>
      <c r="AF53" s="11">
        <f t="shared" si="46"/>
        <v>12.686687345862616</v>
      </c>
      <c r="AG53" s="11">
        <f t="shared" si="46"/>
        <v>12.686687345862616</v>
      </c>
      <c r="AH53" s="11">
        <f t="shared" si="46"/>
        <v>12.686687345862616</v>
      </c>
      <c r="AI53" s="11">
        <f t="shared" si="46"/>
        <v>12.686687345862616</v>
      </c>
      <c r="AJ53" s="11">
        <f t="shared" si="46"/>
        <v>12.686687345862616</v>
      </c>
      <c r="AK53" s="11">
        <f t="shared" si="46"/>
        <v>12.686687345862616</v>
      </c>
      <c r="AL53" s="11">
        <f t="shared" si="46"/>
        <v>12.686687345862616</v>
      </c>
      <c r="AM53" s="11">
        <f t="shared" si="46"/>
        <v>12.686687345862616</v>
      </c>
      <c r="AN53" s="11">
        <f t="shared" si="46"/>
        <v>12.686687345862616</v>
      </c>
      <c r="AO53" s="11">
        <f t="shared" si="46"/>
        <v>12.686687345862616</v>
      </c>
    </row>
    <row r="54" spans="2:41" x14ac:dyDescent="0.5">
      <c r="B54" s="3" t="e">
        <f>#REF!</f>
        <v>#REF!</v>
      </c>
      <c r="C54" s="3" t="e">
        <f>#REF!</f>
        <v>#REF!</v>
      </c>
      <c r="F54" s="7">
        <v>13.513999999999999</v>
      </c>
      <c r="G54" s="81">
        <f t="shared" si="42"/>
        <v>13.513999999999999</v>
      </c>
      <c r="H54" s="81">
        <f t="shared" si="42"/>
        <v>13.513999999999999</v>
      </c>
      <c r="I54" s="81">
        <f t="shared" si="42"/>
        <v>13.513999999999999</v>
      </c>
      <c r="J54" s="81">
        <f t="shared" si="42"/>
        <v>13.513999999999999</v>
      </c>
      <c r="K54" s="81">
        <f t="shared" si="42"/>
        <v>13.513999999999999</v>
      </c>
      <c r="L54" s="81">
        <f t="shared" si="42"/>
        <v>13.513999999999999</v>
      </c>
      <c r="M54" s="81">
        <f t="shared" si="42"/>
        <v>13.513999999999999</v>
      </c>
      <c r="N54" s="81">
        <f t="shared" si="42"/>
        <v>13.513999999999999</v>
      </c>
      <c r="O54" s="81">
        <f t="shared" si="42"/>
        <v>13.513999999999999</v>
      </c>
      <c r="P54" s="81">
        <f t="shared" si="42"/>
        <v>13.513999999999999</v>
      </c>
      <c r="Q54" s="81">
        <f t="shared" si="43"/>
        <v>13.513999999999999</v>
      </c>
      <c r="R54" s="7">
        <v>13.764621621993831</v>
      </c>
      <c r="S54" s="81">
        <f t="shared" si="44"/>
        <v>13.764621621993831</v>
      </c>
      <c r="T54" s="81">
        <f t="shared" si="44"/>
        <v>13.764621621993831</v>
      </c>
      <c r="U54" s="81">
        <f t="shared" si="44"/>
        <v>13.764621621993831</v>
      </c>
      <c r="V54" s="81">
        <f t="shared" si="44"/>
        <v>13.764621621993831</v>
      </c>
      <c r="W54" s="81">
        <f t="shared" si="44"/>
        <v>13.764621621993831</v>
      </c>
      <c r="X54" s="81">
        <f t="shared" si="44"/>
        <v>13.764621621993831</v>
      </c>
      <c r="Y54" s="81">
        <f t="shared" si="44"/>
        <v>13.764621621993831</v>
      </c>
      <c r="Z54" s="81">
        <f t="shared" si="44"/>
        <v>13.764621621993831</v>
      </c>
      <c r="AA54" s="81">
        <f t="shared" si="44"/>
        <v>13.764621621993831</v>
      </c>
      <c r="AB54" s="81">
        <f t="shared" si="44"/>
        <v>13.764621621993831</v>
      </c>
      <c r="AC54" s="81">
        <f t="shared" si="44"/>
        <v>13.764621621993831</v>
      </c>
      <c r="AD54" s="13">
        <f t="shared" si="45"/>
        <v>14.019891105273057</v>
      </c>
      <c r="AE54" s="11">
        <f t="shared" si="46"/>
        <v>14.019891105273057</v>
      </c>
      <c r="AF54" s="11">
        <f t="shared" si="46"/>
        <v>14.019891105273057</v>
      </c>
      <c r="AG54" s="11">
        <f t="shared" si="46"/>
        <v>14.019891105273057</v>
      </c>
      <c r="AH54" s="11">
        <f t="shared" si="46"/>
        <v>14.019891105273057</v>
      </c>
      <c r="AI54" s="11">
        <f t="shared" si="46"/>
        <v>14.019891105273057</v>
      </c>
      <c r="AJ54" s="11">
        <f t="shared" si="46"/>
        <v>14.019891105273057</v>
      </c>
      <c r="AK54" s="11">
        <f t="shared" si="46"/>
        <v>14.019891105273057</v>
      </c>
      <c r="AL54" s="11">
        <f t="shared" si="46"/>
        <v>14.019891105273057</v>
      </c>
      <c r="AM54" s="11">
        <f t="shared" si="46"/>
        <v>14.019891105273057</v>
      </c>
      <c r="AN54" s="11">
        <f t="shared" si="46"/>
        <v>14.019891105273057</v>
      </c>
      <c r="AO54" s="11">
        <f t="shared" si="46"/>
        <v>14.019891105273057</v>
      </c>
    </row>
    <row r="55" spans="2:41" x14ac:dyDescent="0.5">
      <c r="B55" s="3" t="e">
        <f>#REF!</f>
        <v>#REF!</v>
      </c>
      <c r="C55" s="3" t="e">
        <f>#REF!</f>
        <v>#REF!</v>
      </c>
      <c r="F55" s="7">
        <v>9.7460000000000004</v>
      </c>
      <c r="G55" s="81">
        <f t="shared" si="42"/>
        <v>9.7460000000000004</v>
      </c>
      <c r="H55" s="81">
        <f t="shared" si="42"/>
        <v>9.7460000000000004</v>
      </c>
      <c r="I55" s="81">
        <f t="shared" si="42"/>
        <v>9.7460000000000004</v>
      </c>
      <c r="J55" s="81">
        <f t="shared" si="42"/>
        <v>9.7460000000000004</v>
      </c>
      <c r="K55" s="81">
        <f t="shared" si="42"/>
        <v>9.7460000000000004</v>
      </c>
      <c r="L55" s="81">
        <f t="shared" si="42"/>
        <v>9.7460000000000004</v>
      </c>
      <c r="M55" s="81">
        <f t="shared" si="42"/>
        <v>9.7460000000000004</v>
      </c>
      <c r="N55" s="81">
        <f t="shared" si="42"/>
        <v>9.7460000000000004</v>
      </c>
      <c r="O55" s="81">
        <f t="shared" si="42"/>
        <v>9.7460000000000004</v>
      </c>
      <c r="P55" s="81">
        <f t="shared" si="42"/>
        <v>9.7460000000000004</v>
      </c>
      <c r="Q55" s="81">
        <f t="shared" si="43"/>
        <v>9.7460000000000004</v>
      </c>
      <c r="R55" s="7">
        <v>9.8162900394542998</v>
      </c>
      <c r="S55" s="81">
        <f t="shared" si="44"/>
        <v>9.8162900394542998</v>
      </c>
      <c r="T55" s="81">
        <f t="shared" si="44"/>
        <v>9.8162900394542998</v>
      </c>
      <c r="U55" s="81">
        <f t="shared" si="44"/>
        <v>9.8162900394542998</v>
      </c>
      <c r="V55" s="81">
        <f t="shared" si="44"/>
        <v>9.8162900394542998</v>
      </c>
      <c r="W55" s="81">
        <f t="shared" si="44"/>
        <v>9.8162900394542998</v>
      </c>
      <c r="X55" s="81">
        <f t="shared" si="44"/>
        <v>9.8162900394542998</v>
      </c>
      <c r="Y55" s="81">
        <f t="shared" si="44"/>
        <v>9.8162900394542998</v>
      </c>
      <c r="Z55" s="81">
        <f t="shared" si="44"/>
        <v>9.8162900394542998</v>
      </c>
      <c r="AA55" s="81">
        <f t="shared" si="44"/>
        <v>9.8162900394542998</v>
      </c>
      <c r="AB55" s="81">
        <f t="shared" si="44"/>
        <v>9.8162900394542998</v>
      </c>
      <c r="AC55" s="81">
        <f t="shared" si="44"/>
        <v>9.8162900394542998</v>
      </c>
      <c r="AD55" s="13">
        <f t="shared" si="45"/>
        <v>9.8870870242858295</v>
      </c>
      <c r="AE55" s="11">
        <f t="shared" si="46"/>
        <v>9.8870870242858295</v>
      </c>
      <c r="AF55" s="11">
        <f t="shared" si="46"/>
        <v>9.8870870242858295</v>
      </c>
      <c r="AG55" s="11">
        <f t="shared" si="46"/>
        <v>9.8870870242858295</v>
      </c>
      <c r="AH55" s="11">
        <f t="shared" si="46"/>
        <v>9.8870870242858295</v>
      </c>
      <c r="AI55" s="11">
        <f t="shared" si="46"/>
        <v>9.8870870242858295</v>
      </c>
      <c r="AJ55" s="11">
        <f t="shared" si="46"/>
        <v>9.8870870242858295</v>
      </c>
      <c r="AK55" s="11">
        <f t="shared" si="46"/>
        <v>9.8870870242858295</v>
      </c>
      <c r="AL55" s="11">
        <f t="shared" si="46"/>
        <v>9.8870870242858295</v>
      </c>
      <c r="AM55" s="11">
        <f t="shared" si="46"/>
        <v>9.8870870242858295</v>
      </c>
      <c r="AN55" s="11">
        <f t="shared" si="46"/>
        <v>9.8870870242858295</v>
      </c>
      <c r="AO55" s="11">
        <f t="shared" si="46"/>
        <v>9.8870870242858295</v>
      </c>
    </row>
    <row r="56" spans="2:41" x14ac:dyDescent="0.5">
      <c r="B56" s="3" t="e">
        <f>#REF!</f>
        <v>#REF!</v>
      </c>
      <c r="C56" s="3" t="e">
        <f>#REF!</f>
        <v>#REF!</v>
      </c>
      <c r="F56" s="7">
        <v>9.4600000000000009</v>
      </c>
      <c r="G56" s="81">
        <f t="shared" si="42"/>
        <v>9.4600000000000009</v>
      </c>
      <c r="H56" s="81">
        <f t="shared" si="42"/>
        <v>9.4600000000000009</v>
      </c>
      <c r="I56" s="81">
        <f t="shared" si="42"/>
        <v>9.4600000000000009</v>
      </c>
      <c r="J56" s="81">
        <f t="shared" si="42"/>
        <v>9.4600000000000009</v>
      </c>
      <c r="K56" s="81">
        <f t="shared" si="42"/>
        <v>9.4600000000000009</v>
      </c>
      <c r="L56" s="81">
        <f t="shared" si="42"/>
        <v>9.4600000000000009</v>
      </c>
      <c r="M56" s="81">
        <f t="shared" si="42"/>
        <v>9.4600000000000009</v>
      </c>
      <c r="N56" s="81">
        <f t="shared" si="42"/>
        <v>9.4600000000000009</v>
      </c>
      <c r="O56" s="81">
        <f t="shared" si="42"/>
        <v>9.4600000000000009</v>
      </c>
      <c r="P56" s="81">
        <f t="shared" si="42"/>
        <v>9.4600000000000009</v>
      </c>
      <c r="Q56" s="81">
        <f t="shared" si="43"/>
        <v>9.4600000000000009</v>
      </c>
      <c r="R56" s="7">
        <v>9.4612469775474963</v>
      </c>
      <c r="S56" s="81">
        <f t="shared" si="44"/>
        <v>9.4612469775474963</v>
      </c>
      <c r="T56" s="81">
        <f t="shared" si="44"/>
        <v>9.4612469775474963</v>
      </c>
      <c r="U56" s="81">
        <f t="shared" si="44"/>
        <v>9.4612469775474963</v>
      </c>
      <c r="V56" s="81">
        <f t="shared" si="44"/>
        <v>9.4612469775474963</v>
      </c>
      <c r="W56" s="81">
        <f t="shared" si="44"/>
        <v>9.4612469775474963</v>
      </c>
      <c r="X56" s="81">
        <f t="shared" si="44"/>
        <v>9.4612469775474963</v>
      </c>
      <c r="Y56" s="81">
        <f t="shared" si="44"/>
        <v>9.4612469775474963</v>
      </c>
      <c r="Z56" s="81">
        <f t="shared" si="44"/>
        <v>9.4612469775474963</v>
      </c>
      <c r="AA56" s="81">
        <f t="shared" si="44"/>
        <v>9.4612469775474963</v>
      </c>
      <c r="AB56" s="81">
        <f t="shared" si="44"/>
        <v>9.4612469775474963</v>
      </c>
      <c r="AC56" s="81">
        <f t="shared" si="44"/>
        <v>9.4612469775474963</v>
      </c>
      <c r="AD56" s="13">
        <f t="shared" si="45"/>
        <v>9.4624941194663457</v>
      </c>
      <c r="AE56" s="11">
        <f t="shared" si="46"/>
        <v>9.4624941194663457</v>
      </c>
      <c r="AF56" s="11">
        <f t="shared" si="46"/>
        <v>9.4624941194663457</v>
      </c>
      <c r="AG56" s="11">
        <f t="shared" si="46"/>
        <v>9.4624941194663457</v>
      </c>
      <c r="AH56" s="11">
        <f t="shared" si="46"/>
        <v>9.4624941194663457</v>
      </c>
      <c r="AI56" s="11">
        <f t="shared" si="46"/>
        <v>9.4624941194663457</v>
      </c>
      <c r="AJ56" s="11">
        <f t="shared" si="46"/>
        <v>9.4624941194663457</v>
      </c>
      <c r="AK56" s="11">
        <f t="shared" si="46"/>
        <v>9.4624941194663457</v>
      </c>
      <c r="AL56" s="11">
        <f t="shared" si="46"/>
        <v>9.4624941194663457</v>
      </c>
      <c r="AM56" s="11">
        <f t="shared" si="46"/>
        <v>9.4624941194663457</v>
      </c>
      <c r="AN56" s="11">
        <f t="shared" si="46"/>
        <v>9.4624941194663457</v>
      </c>
      <c r="AO56" s="11">
        <f t="shared" si="46"/>
        <v>9.4624941194663457</v>
      </c>
    </row>
    <row r="57" spans="2:41" x14ac:dyDescent="0.5">
      <c r="B57" s="3" t="e">
        <f>#REF!</f>
        <v>#REF!</v>
      </c>
      <c r="C57" s="3" t="e">
        <f>#REF!</f>
        <v>#REF!</v>
      </c>
      <c r="F57" s="7">
        <v>187.01</v>
      </c>
      <c r="G57" s="81">
        <f t="shared" si="42"/>
        <v>187.01</v>
      </c>
      <c r="H57" s="81">
        <f t="shared" si="42"/>
        <v>187.01</v>
      </c>
      <c r="I57" s="81">
        <f t="shared" si="42"/>
        <v>187.01</v>
      </c>
      <c r="J57" s="81">
        <f t="shared" si="42"/>
        <v>187.01</v>
      </c>
      <c r="K57" s="81">
        <f t="shared" si="42"/>
        <v>187.01</v>
      </c>
      <c r="L57" s="81">
        <f t="shared" si="42"/>
        <v>187.01</v>
      </c>
      <c r="M57" s="81">
        <f t="shared" si="42"/>
        <v>187.01</v>
      </c>
      <c r="N57" s="81">
        <f t="shared" si="42"/>
        <v>187.01</v>
      </c>
      <c r="O57" s="81">
        <f t="shared" si="42"/>
        <v>187.01</v>
      </c>
      <c r="P57" s="81">
        <f t="shared" si="42"/>
        <v>187.01</v>
      </c>
      <c r="Q57" s="81">
        <f t="shared" si="43"/>
        <v>187.01</v>
      </c>
      <c r="R57" s="7">
        <v>199.42098368639151</v>
      </c>
      <c r="S57" s="81">
        <f t="shared" si="44"/>
        <v>199.42098368639151</v>
      </c>
      <c r="T57" s="81">
        <f t="shared" si="44"/>
        <v>199.42098368639151</v>
      </c>
      <c r="U57" s="81">
        <f t="shared" si="44"/>
        <v>199.42098368639151</v>
      </c>
      <c r="V57" s="81">
        <f t="shared" si="44"/>
        <v>199.42098368639151</v>
      </c>
      <c r="W57" s="81">
        <f t="shared" si="44"/>
        <v>199.42098368639151</v>
      </c>
      <c r="X57" s="81">
        <f t="shared" si="44"/>
        <v>199.42098368639151</v>
      </c>
      <c r="Y57" s="81">
        <f t="shared" si="44"/>
        <v>199.42098368639151</v>
      </c>
      <c r="Z57" s="81">
        <f t="shared" si="44"/>
        <v>199.42098368639151</v>
      </c>
      <c r="AA57" s="81">
        <f t="shared" si="44"/>
        <v>199.42098368639151</v>
      </c>
      <c r="AB57" s="81">
        <f t="shared" si="44"/>
        <v>199.42098368639151</v>
      </c>
      <c r="AC57" s="81">
        <f t="shared" si="44"/>
        <v>199.42098368639151</v>
      </c>
      <c r="AD57" s="13">
        <f t="shared" si="45"/>
        <v>212.65562662129315</v>
      </c>
      <c r="AE57" s="11">
        <f t="shared" si="46"/>
        <v>212.65562662129315</v>
      </c>
      <c r="AF57" s="11">
        <f t="shared" si="46"/>
        <v>212.65562662129315</v>
      </c>
      <c r="AG57" s="11">
        <f t="shared" si="46"/>
        <v>212.65562662129315</v>
      </c>
      <c r="AH57" s="11">
        <f t="shared" si="46"/>
        <v>212.65562662129315</v>
      </c>
      <c r="AI57" s="11">
        <f t="shared" si="46"/>
        <v>212.65562662129315</v>
      </c>
      <c r="AJ57" s="11">
        <f t="shared" si="46"/>
        <v>212.65562662129315</v>
      </c>
      <c r="AK57" s="11">
        <f t="shared" si="46"/>
        <v>212.65562662129315</v>
      </c>
      <c r="AL57" s="11">
        <f t="shared" si="46"/>
        <v>212.65562662129315</v>
      </c>
      <c r="AM57" s="11">
        <f t="shared" si="46"/>
        <v>212.65562662129315</v>
      </c>
      <c r="AN57" s="11">
        <f t="shared" si="46"/>
        <v>212.65562662129315</v>
      </c>
      <c r="AO57" s="11">
        <f t="shared" si="46"/>
        <v>212.65562662129315</v>
      </c>
    </row>
    <row r="58" spans="2:41" x14ac:dyDescent="0.5">
      <c r="B58" s="3" t="e">
        <f>#REF!</f>
        <v>#REF!</v>
      </c>
      <c r="C58" s="3" t="e">
        <f>#REF!</f>
        <v>#REF!</v>
      </c>
      <c r="F58" s="7">
        <v>114.36</v>
      </c>
      <c r="G58" s="81">
        <f t="shared" si="42"/>
        <v>114.36</v>
      </c>
      <c r="H58" s="81">
        <f t="shared" si="42"/>
        <v>114.36</v>
      </c>
      <c r="I58" s="81">
        <f t="shared" si="42"/>
        <v>114.36</v>
      </c>
      <c r="J58" s="81">
        <f t="shared" si="42"/>
        <v>114.36</v>
      </c>
      <c r="K58" s="81">
        <f t="shared" si="42"/>
        <v>114.36</v>
      </c>
      <c r="L58" s="81">
        <f t="shared" si="42"/>
        <v>114.36</v>
      </c>
      <c r="M58" s="81">
        <f t="shared" si="42"/>
        <v>114.36</v>
      </c>
      <c r="N58" s="81">
        <f t="shared" si="42"/>
        <v>114.36</v>
      </c>
      <c r="O58" s="81">
        <f t="shared" si="42"/>
        <v>114.36</v>
      </c>
      <c r="P58" s="81">
        <f t="shared" si="42"/>
        <v>114.36</v>
      </c>
      <c r="Q58" s="81">
        <f t="shared" si="43"/>
        <v>114.36</v>
      </c>
      <c r="R58" s="7">
        <v>119.20446089359189</v>
      </c>
      <c r="S58" s="81">
        <f t="shared" si="44"/>
        <v>119.20446089359189</v>
      </c>
      <c r="T58" s="81">
        <f t="shared" si="44"/>
        <v>119.20446089359189</v>
      </c>
      <c r="U58" s="81">
        <f t="shared" si="44"/>
        <v>119.20446089359189</v>
      </c>
      <c r="V58" s="81">
        <f t="shared" si="44"/>
        <v>119.20446089359189</v>
      </c>
      <c r="W58" s="81">
        <f t="shared" si="44"/>
        <v>119.20446089359189</v>
      </c>
      <c r="X58" s="81">
        <f t="shared" si="44"/>
        <v>119.20446089359189</v>
      </c>
      <c r="Y58" s="81">
        <f t="shared" si="44"/>
        <v>119.20446089359189</v>
      </c>
      <c r="Z58" s="81">
        <f t="shared" si="44"/>
        <v>119.20446089359189</v>
      </c>
      <c r="AA58" s="81">
        <f t="shared" si="44"/>
        <v>119.20446089359189</v>
      </c>
      <c r="AB58" s="81">
        <f t="shared" si="44"/>
        <v>119.20446089359189</v>
      </c>
      <c r="AC58" s="81">
        <f t="shared" si="44"/>
        <v>119.20446089359189</v>
      </c>
      <c r="AD58" s="13">
        <f t="shared" si="45"/>
        <v>124.25414040688945</v>
      </c>
      <c r="AE58" s="11">
        <f t="shared" si="46"/>
        <v>124.25414040688945</v>
      </c>
      <c r="AF58" s="11">
        <f t="shared" si="46"/>
        <v>124.25414040688945</v>
      </c>
      <c r="AG58" s="11">
        <f t="shared" si="46"/>
        <v>124.25414040688945</v>
      </c>
      <c r="AH58" s="11">
        <f t="shared" si="46"/>
        <v>124.25414040688945</v>
      </c>
      <c r="AI58" s="11">
        <f t="shared" si="46"/>
        <v>124.25414040688945</v>
      </c>
      <c r="AJ58" s="11">
        <f t="shared" si="46"/>
        <v>124.25414040688945</v>
      </c>
      <c r="AK58" s="11">
        <f t="shared" si="46"/>
        <v>124.25414040688945</v>
      </c>
      <c r="AL58" s="11">
        <f t="shared" si="46"/>
        <v>124.25414040688945</v>
      </c>
      <c r="AM58" s="11">
        <f t="shared" si="46"/>
        <v>124.25414040688945</v>
      </c>
      <c r="AN58" s="11">
        <f t="shared" si="46"/>
        <v>124.25414040688945</v>
      </c>
      <c r="AO58" s="11">
        <f t="shared" si="46"/>
        <v>124.25414040688945</v>
      </c>
    </row>
    <row r="59" spans="2:41" x14ac:dyDescent="0.5">
      <c r="B59" s="3" t="e">
        <f>#REF!</f>
        <v>#REF!</v>
      </c>
      <c r="C59" s="3" t="e">
        <f>#REF!</f>
        <v>#REF!</v>
      </c>
      <c r="F59" s="7">
        <v>120.24</v>
      </c>
      <c r="G59" s="81">
        <f t="shared" si="42"/>
        <v>120.24</v>
      </c>
      <c r="H59" s="81">
        <f t="shared" si="42"/>
        <v>120.24</v>
      </c>
      <c r="I59" s="81">
        <f t="shared" si="42"/>
        <v>120.24</v>
      </c>
      <c r="J59" s="81">
        <f t="shared" si="42"/>
        <v>120.24</v>
      </c>
      <c r="K59" s="81">
        <f t="shared" si="42"/>
        <v>120.24</v>
      </c>
      <c r="L59" s="81">
        <f t="shared" si="42"/>
        <v>120.24</v>
      </c>
      <c r="M59" s="81">
        <f t="shared" si="42"/>
        <v>120.24</v>
      </c>
      <c r="N59" s="81">
        <f t="shared" si="42"/>
        <v>120.24</v>
      </c>
      <c r="O59" s="81">
        <f t="shared" si="42"/>
        <v>120.24</v>
      </c>
      <c r="P59" s="81">
        <f t="shared" si="42"/>
        <v>120.24</v>
      </c>
      <c r="Q59" s="81">
        <f t="shared" ref="Q59:Q74" si="47">$F59</f>
        <v>120.24</v>
      </c>
      <c r="R59" s="7">
        <v>123.522552</v>
      </c>
      <c r="S59" s="81">
        <f t="shared" si="44"/>
        <v>123.522552</v>
      </c>
      <c r="T59" s="81">
        <f t="shared" si="44"/>
        <v>123.522552</v>
      </c>
      <c r="U59" s="81">
        <f t="shared" si="44"/>
        <v>123.522552</v>
      </c>
      <c r="V59" s="81">
        <f t="shared" si="44"/>
        <v>123.522552</v>
      </c>
      <c r="W59" s="81">
        <f t="shared" si="44"/>
        <v>123.522552</v>
      </c>
      <c r="X59" s="81">
        <f t="shared" si="44"/>
        <v>123.522552</v>
      </c>
      <c r="Y59" s="81">
        <f t="shared" si="44"/>
        <v>123.522552</v>
      </c>
      <c r="Z59" s="81">
        <f t="shared" si="44"/>
        <v>123.522552</v>
      </c>
      <c r="AA59" s="81">
        <f t="shared" si="44"/>
        <v>123.522552</v>
      </c>
      <c r="AB59" s="81">
        <f t="shared" si="44"/>
        <v>123.522552</v>
      </c>
      <c r="AC59" s="81">
        <f t="shared" si="44"/>
        <v>123.522552</v>
      </c>
      <c r="AD59" s="13">
        <f t="shared" si="45"/>
        <v>126.89471766960001</v>
      </c>
      <c r="AE59" s="11">
        <f t="shared" si="46"/>
        <v>126.89471766960001</v>
      </c>
      <c r="AF59" s="11">
        <f t="shared" si="46"/>
        <v>126.89471766960001</v>
      </c>
      <c r="AG59" s="11">
        <f t="shared" si="46"/>
        <v>126.89471766960001</v>
      </c>
      <c r="AH59" s="11">
        <f t="shared" si="46"/>
        <v>126.89471766960001</v>
      </c>
      <c r="AI59" s="11">
        <f t="shared" si="46"/>
        <v>126.89471766960001</v>
      </c>
      <c r="AJ59" s="11">
        <f t="shared" si="46"/>
        <v>126.89471766960001</v>
      </c>
      <c r="AK59" s="11">
        <f t="shared" si="46"/>
        <v>126.89471766960001</v>
      </c>
      <c r="AL59" s="11">
        <f t="shared" si="46"/>
        <v>126.89471766960001</v>
      </c>
      <c r="AM59" s="11">
        <f t="shared" si="46"/>
        <v>126.89471766960001</v>
      </c>
      <c r="AN59" s="11">
        <f t="shared" si="46"/>
        <v>126.89471766960001</v>
      </c>
      <c r="AO59" s="11">
        <f t="shared" si="46"/>
        <v>126.89471766960001</v>
      </c>
    </row>
    <row r="60" spans="2:41" x14ac:dyDescent="0.5">
      <c r="B60" s="3" t="e">
        <f>#REF!</f>
        <v>#REF!</v>
      </c>
      <c r="C60" s="3" t="e">
        <f>#REF!</f>
        <v>#REF!</v>
      </c>
      <c r="F60" s="7">
        <v>96.231999999999999</v>
      </c>
      <c r="G60" s="81">
        <f t="shared" si="42"/>
        <v>96.231999999999999</v>
      </c>
      <c r="H60" s="81">
        <f t="shared" si="42"/>
        <v>96.231999999999999</v>
      </c>
      <c r="I60" s="81">
        <f t="shared" si="42"/>
        <v>96.231999999999999</v>
      </c>
      <c r="J60" s="81">
        <f t="shared" si="42"/>
        <v>96.231999999999999</v>
      </c>
      <c r="K60" s="81">
        <f t="shared" si="42"/>
        <v>96.231999999999999</v>
      </c>
      <c r="L60" s="81">
        <f t="shared" si="42"/>
        <v>96.231999999999999</v>
      </c>
      <c r="M60" s="81">
        <f t="shared" si="42"/>
        <v>96.231999999999999</v>
      </c>
      <c r="N60" s="81">
        <f t="shared" si="42"/>
        <v>96.231999999999999</v>
      </c>
      <c r="O60" s="81">
        <f t="shared" si="42"/>
        <v>96.231999999999999</v>
      </c>
      <c r="P60" s="81">
        <f t="shared" si="42"/>
        <v>96.231999999999999</v>
      </c>
      <c r="Q60" s="81">
        <f t="shared" si="47"/>
        <v>96.231999999999999</v>
      </c>
      <c r="R60" s="7">
        <v>98.7133343154469</v>
      </c>
      <c r="S60" s="81">
        <f t="shared" si="44"/>
        <v>98.7133343154469</v>
      </c>
      <c r="T60" s="81">
        <f t="shared" si="44"/>
        <v>98.7133343154469</v>
      </c>
      <c r="U60" s="81">
        <f t="shared" si="44"/>
        <v>98.7133343154469</v>
      </c>
      <c r="V60" s="81">
        <f t="shared" si="44"/>
        <v>98.7133343154469</v>
      </c>
      <c r="W60" s="81">
        <f t="shared" si="44"/>
        <v>98.7133343154469</v>
      </c>
      <c r="X60" s="81">
        <f t="shared" si="44"/>
        <v>98.7133343154469</v>
      </c>
      <c r="Y60" s="81">
        <f t="shared" si="44"/>
        <v>98.7133343154469</v>
      </c>
      <c r="Z60" s="81">
        <f t="shared" si="44"/>
        <v>98.7133343154469</v>
      </c>
      <c r="AA60" s="81">
        <f t="shared" si="44"/>
        <v>98.7133343154469</v>
      </c>
      <c r="AB60" s="81">
        <f t="shared" si="44"/>
        <v>98.7133343154469</v>
      </c>
      <c r="AC60" s="81">
        <f t="shared" si="44"/>
        <v>98.7133343154469</v>
      </c>
      <c r="AD60" s="13">
        <f t="shared" si="45"/>
        <v>101.25864963497783</v>
      </c>
      <c r="AE60" s="11">
        <f t="shared" si="46"/>
        <v>101.25864963497783</v>
      </c>
      <c r="AF60" s="11">
        <f t="shared" si="46"/>
        <v>101.25864963497783</v>
      </c>
      <c r="AG60" s="11">
        <f t="shared" si="46"/>
        <v>101.25864963497783</v>
      </c>
      <c r="AH60" s="11">
        <f t="shared" si="46"/>
        <v>101.25864963497783</v>
      </c>
      <c r="AI60" s="11">
        <f t="shared" si="46"/>
        <v>101.25864963497783</v>
      </c>
      <c r="AJ60" s="11">
        <f t="shared" si="46"/>
        <v>101.25864963497783</v>
      </c>
      <c r="AK60" s="11">
        <f t="shared" si="46"/>
        <v>101.25864963497783</v>
      </c>
      <c r="AL60" s="11">
        <f t="shared" si="46"/>
        <v>101.25864963497783</v>
      </c>
      <c r="AM60" s="11">
        <f t="shared" si="46"/>
        <v>101.25864963497783</v>
      </c>
      <c r="AN60" s="11">
        <f t="shared" si="46"/>
        <v>101.25864963497783</v>
      </c>
      <c r="AO60" s="11">
        <f t="shared" si="46"/>
        <v>101.25864963497783</v>
      </c>
    </row>
    <row r="61" spans="2:41" x14ac:dyDescent="0.5">
      <c r="B61" s="3" t="e">
        <f>#REF!</f>
        <v>#REF!</v>
      </c>
      <c r="C61" s="3" t="e">
        <f>#REF!</f>
        <v>#REF!</v>
      </c>
      <c r="F61" s="7">
        <v>95.78</v>
      </c>
      <c r="G61" s="81">
        <f t="shared" si="42"/>
        <v>95.78</v>
      </c>
      <c r="H61" s="81">
        <f t="shared" si="42"/>
        <v>95.78</v>
      </c>
      <c r="I61" s="81">
        <f t="shared" si="42"/>
        <v>95.78</v>
      </c>
      <c r="J61" s="81">
        <f t="shared" si="42"/>
        <v>95.78</v>
      </c>
      <c r="K61" s="81">
        <f t="shared" si="42"/>
        <v>95.78</v>
      </c>
      <c r="L61" s="81">
        <f t="shared" si="42"/>
        <v>95.78</v>
      </c>
      <c r="M61" s="81">
        <f t="shared" si="42"/>
        <v>95.78</v>
      </c>
      <c r="N61" s="81">
        <f t="shared" si="42"/>
        <v>95.78</v>
      </c>
      <c r="O61" s="81">
        <f t="shared" si="42"/>
        <v>95.78</v>
      </c>
      <c r="P61" s="81">
        <f t="shared" si="42"/>
        <v>95.78</v>
      </c>
      <c r="Q61" s="81">
        <f t="shared" si="47"/>
        <v>95.78</v>
      </c>
      <c r="R61" s="7">
        <v>97.995784399691956</v>
      </c>
      <c r="S61" s="81">
        <f t="shared" si="44"/>
        <v>97.995784399691956</v>
      </c>
      <c r="T61" s="81">
        <f t="shared" si="44"/>
        <v>97.995784399691956</v>
      </c>
      <c r="U61" s="81">
        <f t="shared" si="44"/>
        <v>97.995784399691956</v>
      </c>
      <c r="V61" s="81">
        <f t="shared" si="44"/>
        <v>97.995784399691956</v>
      </c>
      <c r="W61" s="81">
        <f t="shared" si="44"/>
        <v>97.995784399691956</v>
      </c>
      <c r="X61" s="81">
        <f t="shared" si="44"/>
        <v>97.995784399691956</v>
      </c>
      <c r="Y61" s="81">
        <f t="shared" si="44"/>
        <v>97.995784399691956</v>
      </c>
      <c r="Z61" s="81">
        <f t="shared" si="44"/>
        <v>97.995784399691956</v>
      </c>
      <c r="AA61" s="81">
        <f t="shared" si="44"/>
        <v>97.995784399691956</v>
      </c>
      <c r="AB61" s="81">
        <f t="shared" si="44"/>
        <v>97.995784399691956</v>
      </c>
      <c r="AC61" s="81">
        <f t="shared" si="44"/>
        <v>97.995784399691956</v>
      </c>
      <c r="AD61" s="13">
        <f t="shared" si="45"/>
        <v>100.26282898424419</v>
      </c>
      <c r="AE61" s="11">
        <f t="shared" si="46"/>
        <v>100.26282898424419</v>
      </c>
      <c r="AF61" s="11">
        <f t="shared" si="46"/>
        <v>100.26282898424419</v>
      </c>
      <c r="AG61" s="11">
        <f t="shared" si="46"/>
        <v>100.26282898424419</v>
      </c>
      <c r="AH61" s="11">
        <f t="shared" si="46"/>
        <v>100.26282898424419</v>
      </c>
      <c r="AI61" s="11">
        <f t="shared" si="46"/>
        <v>100.26282898424419</v>
      </c>
      <c r="AJ61" s="11">
        <f t="shared" si="46"/>
        <v>100.26282898424419</v>
      </c>
      <c r="AK61" s="11">
        <f t="shared" si="46"/>
        <v>100.26282898424419</v>
      </c>
      <c r="AL61" s="11">
        <f t="shared" si="46"/>
        <v>100.26282898424419</v>
      </c>
      <c r="AM61" s="11">
        <f t="shared" si="46"/>
        <v>100.26282898424419</v>
      </c>
      <c r="AN61" s="11">
        <f t="shared" si="46"/>
        <v>100.26282898424419</v>
      </c>
      <c r="AO61" s="11">
        <f t="shared" si="46"/>
        <v>100.26282898424419</v>
      </c>
    </row>
    <row r="62" spans="2:41" x14ac:dyDescent="0.5">
      <c r="B62" s="3" t="e">
        <f>#REF!</f>
        <v>#REF!</v>
      </c>
      <c r="C62" s="3" t="e">
        <f>#REF!</f>
        <v>#REF!</v>
      </c>
      <c r="F62" s="7">
        <v>21.707999999999998</v>
      </c>
      <c r="G62" s="81">
        <f t="shared" si="42"/>
        <v>21.707999999999998</v>
      </c>
      <c r="H62" s="81">
        <f t="shared" si="42"/>
        <v>21.707999999999998</v>
      </c>
      <c r="I62" s="81">
        <f t="shared" si="42"/>
        <v>21.707999999999998</v>
      </c>
      <c r="J62" s="81">
        <f t="shared" si="42"/>
        <v>21.707999999999998</v>
      </c>
      <c r="K62" s="81">
        <f t="shared" si="42"/>
        <v>21.707999999999998</v>
      </c>
      <c r="L62" s="81">
        <f t="shared" si="42"/>
        <v>21.707999999999998</v>
      </c>
      <c r="M62" s="81">
        <f t="shared" si="42"/>
        <v>21.707999999999998</v>
      </c>
      <c r="N62" s="81">
        <f t="shared" si="42"/>
        <v>21.707999999999998</v>
      </c>
      <c r="O62" s="81">
        <f t="shared" si="42"/>
        <v>21.707999999999998</v>
      </c>
      <c r="P62" s="81">
        <f t="shared" si="42"/>
        <v>21.707999999999998</v>
      </c>
      <c r="Q62" s="81">
        <f t="shared" si="47"/>
        <v>21.707999999999998</v>
      </c>
      <c r="R62" s="7">
        <v>22.094504602602189</v>
      </c>
      <c r="S62" s="81">
        <f t="shared" si="44"/>
        <v>22.094504602602189</v>
      </c>
      <c r="T62" s="81">
        <f t="shared" si="44"/>
        <v>22.094504602602189</v>
      </c>
      <c r="U62" s="81">
        <f t="shared" si="44"/>
        <v>22.094504602602189</v>
      </c>
      <c r="V62" s="81">
        <f t="shared" si="44"/>
        <v>22.094504602602189</v>
      </c>
      <c r="W62" s="81">
        <f t="shared" si="44"/>
        <v>22.094504602602189</v>
      </c>
      <c r="X62" s="81">
        <f t="shared" si="44"/>
        <v>22.094504602602189</v>
      </c>
      <c r="Y62" s="81">
        <f t="shared" si="44"/>
        <v>22.094504602602189</v>
      </c>
      <c r="Z62" s="81">
        <f t="shared" si="44"/>
        <v>22.094504602602189</v>
      </c>
      <c r="AA62" s="81">
        <f t="shared" si="44"/>
        <v>22.094504602602189</v>
      </c>
      <c r="AB62" s="81">
        <f t="shared" si="44"/>
        <v>22.094504602602189</v>
      </c>
      <c r="AC62" s="81">
        <f t="shared" si="44"/>
        <v>22.094504602602189</v>
      </c>
      <c r="AD62" s="13">
        <f t="shared" si="45"/>
        <v>22.487890806818193</v>
      </c>
      <c r="AE62" s="11">
        <f t="shared" si="46"/>
        <v>22.487890806818193</v>
      </c>
      <c r="AF62" s="11">
        <f t="shared" si="46"/>
        <v>22.487890806818193</v>
      </c>
      <c r="AG62" s="11">
        <f t="shared" si="46"/>
        <v>22.487890806818193</v>
      </c>
      <c r="AH62" s="11">
        <f t="shared" si="46"/>
        <v>22.487890806818193</v>
      </c>
      <c r="AI62" s="11">
        <f t="shared" si="46"/>
        <v>22.487890806818193</v>
      </c>
      <c r="AJ62" s="11">
        <f t="shared" si="46"/>
        <v>22.487890806818193</v>
      </c>
      <c r="AK62" s="11">
        <f t="shared" si="46"/>
        <v>22.487890806818193</v>
      </c>
      <c r="AL62" s="11">
        <f t="shared" si="46"/>
        <v>22.487890806818193</v>
      </c>
      <c r="AM62" s="11">
        <f t="shared" si="46"/>
        <v>22.487890806818193</v>
      </c>
      <c r="AN62" s="11">
        <f t="shared" si="46"/>
        <v>22.487890806818193</v>
      </c>
      <c r="AO62" s="11">
        <f t="shared" si="46"/>
        <v>22.487890806818193</v>
      </c>
    </row>
    <row r="63" spans="2:41" x14ac:dyDescent="0.5">
      <c r="B63" s="3" t="e">
        <f>#REF!</f>
        <v>#REF!</v>
      </c>
      <c r="C63" s="3" t="e">
        <f>#REF!</f>
        <v>#REF!</v>
      </c>
      <c r="F63" s="7">
        <v>137.51599999999999</v>
      </c>
      <c r="G63" s="81">
        <f t="shared" si="42"/>
        <v>137.51599999999999</v>
      </c>
      <c r="H63" s="81">
        <f t="shared" si="42"/>
        <v>137.51599999999999</v>
      </c>
      <c r="I63" s="81">
        <f t="shared" si="42"/>
        <v>137.51599999999999</v>
      </c>
      <c r="J63" s="81">
        <f t="shared" si="42"/>
        <v>137.51599999999999</v>
      </c>
      <c r="K63" s="81">
        <f t="shared" si="42"/>
        <v>137.51599999999999</v>
      </c>
      <c r="L63" s="81">
        <f t="shared" si="42"/>
        <v>137.51599999999999</v>
      </c>
      <c r="M63" s="81">
        <f t="shared" si="42"/>
        <v>137.51599999999999</v>
      </c>
      <c r="N63" s="81">
        <f t="shared" si="42"/>
        <v>137.51599999999999</v>
      </c>
      <c r="O63" s="81">
        <f t="shared" si="42"/>
        <v>137.51599999999999</v>
      </c>
      <c r="P63" s="81">
        <f t="shared" si="42"/>
        <v>137.51599999999999</v>
      </c>
      <c r="Q63" s="81">
        <f t="shared" si="47"/>
        <v>137.51599999999999</v>
      </c>
      <c r="R63" s="7">
        <v>144.42135596496587</v>
      </c>
      <c r="S63" s="81">
        <f t="shared" si="44"/>
        <v>144.42135596496587</v>
      </c>
      <c r="T63" s="81">
        <f t="shared" si="44"/>
        <v>144.42135596496587</v>
      </c>
      <c r="U63" s="81">
        <f t="shared" si="44"/>
        <v>144.42135596496587</v>
      </c>
      <c r="V63" s="81">
        <f t="shared" si="44"/>
        <v>144.42135596496587</v>
      </c>
      <c r="W63" s="81">
        <f t="shared" si="44"/>
        <v>144.42135596496587</v>
      </c>
      <c r="X63" s="81">
        <f t="shared" si="44"/>
        <v>144.42135596496587</v>
      </c>
      <c r="Y63" s="81">
        <f t="shared" si="44"/>
        <v>144.42135596496587</v>
      </c>
      <c r="Z63" s="81">
        <f t="shared" si="44"/>
        <v>144.42135596496587</v>
      </c>
      <c r="AA63" s="81">
        <f t="shared" si="44"/>
        <v>144.42135596496587</v>
      </c>
      <c r="AB63" s="81">
        <f t="shared" si="44"/>
        <v>144.42135596496587</v>
      </c>
      <c r="AC63" s="81">
        <f t="shared" si="44"/>
        <v>144.42135596496587</v>
      </c>
      <c r="AD63" s="13">
        <f t="shared" si="45"/>
        <v>151.67346387881688</v>
      </c>
      <c r="AE63" s="11">
        <f t="shared" si="46"/>
        <v>151.67346387881688</v>
      </c>
      <c r="AF63" s="11">
        <f t="shared" si="46"/>
        <v>151.67346387881688</v>
      </c>
      <c r="AG63" s="11">
        <f t="shared" si="46"/>
        <v>151.67346387881688</v>
      </c>
      <c r="AH63" s="11">
        <f t="shared" si="46"/>
        <v>151.67346387881688</v>
      </c>
      <c r="AI63" s="11">
        <f t="shared" si="46"/>
        <v>151.67346387881688</v>
      </c>
      <c r="AJ63" s="11">
        <f t="shared" si="46"/>
        <v>151.67346387881688</v>
      </c>
      <c r="AK63" s="11">
        <f t="shared" si="46"/>
        <v>151.67346387881688</v>
      </c>
      <c r="AL63" s="11">
        <f t="shared" si="46"/>
        <v>151.67346387881688</v>
      </c>
      <c r="AM63" s="11">
        <f t="shared" si="46"/>
        <v>151.67346387881688</v>
      </c>
      <c r="AN63" s="11">
        <f t="shared" si="46"/>
        <v>151.67346387881688</v>
      </c>
      <c r="AO63" s="11">
        <f t="shared" si="46"/>
        <v>151.67346387881688</v>
      </c>
    </row>
    <row r="64" spans="2:41" x14ac:dyDescent="0.5">
      <c r="B64" s="3" t="e">
        <f>#REF!</f>
        <v>#REF!</v>
      </c>
      <c r="C64" s="3" t="e">
        <f>#REF!</f>
        <v>#REF!</v>
      </c>
      <c r="F64" s="7">
        <v>143.82</v>
      </c>
      <c r="G64" s="81">
        <f t="shared" si="42"/>
        <v>143.82</v>
      </c>
      <c r="H64" s="81">
        <f t="shared" si="42"/>
        <v>143.82</v>
      </c>
      <c r="I64" s="81">
        <f t="shared" si="42"/>
        <v>143.82</v>
      </c>
      <c r="J64" s="81">
        <f t="shared" si="42"/>
        <v>143.82</v>
      </c>
      <c r="K64" s="81">
        <f t="shared" si="42"/>
        <v>143.82</v>
      </c>
      <c r="L64" s="81">
        <f t="shared" si="42"/>
        <v>143.82</v>
      </c>
      <c r="M64" s="81">
        <f t="shared" si="42"/>
        <v>143.82</v>
      </c>
      <c r="N64" s="81">
        <f t="shared" si="42"/>
        <v>143.82</v>
      </c>
      <c r="O64" s="81">
        <f t="shared" si="42"/>
        <v>143.82</v>
      </c>
      <c r="P64" s="81">
        <f t="shared" si="42"/>
        <v>143.82</v>
      </c>
      <c r="Q64" s="81">
        <f t="shared" si="47"/>
        <v>143.82</v>
      </c>
      <c r="R64" s="7">
        <v>149.92155708792208</v>
      </c>
      <c r="S64" s="81">
        <f t="shared" si="44"/>
        <v>149.92155708792208</v>
      </c>
      <c r="T64" s="81">
        <f t="shared" si="44"/>
        <v>149.92155708792208</v>
      </c>
      <c r="U64" s="81">
        <f t="shared" si="44"/>
        <v>149.92155708792208</v>
      </c>
      <c r="V64" s="81">
        <f t="shared" si="44"/>
        <v>149.92155708792208</v>
      </c>
      <c r="W64" s="81">
        <f t="shared" si="44"/>
        <v>149.92155708792208</v>
      </c>
      <c r="X64" s="81">
        <f t="shared" si="44"/>
        <v>149.92155708792208</v>
      </c>
      <c r="Y64" s="81">
        <f t="shared" si="44"/>
        <v>149.92155708792208</v>
      </c>
      <c r="Z64" s="81">
        <f t="shared" si="44"/>
        <v>149.92155708792208</v>
      </c>
      <c r="AA64" s="81">
        <f t="shared" si="44"/>
        <v>149.92155708792208</v>
      </c>
      <c r="AB64" s="81">
        <f t="shared" si="44"/>
        <v>149.92155708792208</v>
      </c>
      <c r="AC64" s="81">
        <f t="shared" si="44"/>
        <v>149.92155708792208</v>
      </c>
      <c r="AD64" s="13">
        <f t="shared" si="45"/>
        <v>156.28197246326712</v>
      </c>
      <c r="AE64" s="11">
        <f t="shared" si="46"/>
        <v>156.28197246326712</v>
      </c>
      <c r="AF64" s="11">
        <f t="shared" si="46"/>
        <v>156.28197246326712</v>
      </c>
      <c r="AG64" s="11">
        <f t="shared" si="46"/>
        <v>156.28197246326712</v>
      </c>
      <c r="AH64" s="11">
        <f t="shared" si="46"/>
        <v>156.28197246326712</v>
      </c>
      <c r="AI64" s="11">
        <f t="shared" si="46"/>
        <v>156.28197246326712</v>
      </c>
      <c r="AJ64" s="11">
        <f t="shared" si="46"/>
        <v>156.28197246326712</v>
      </c>
      <c r="AK64" s="11">
        <f t="shared" si="46"/>
        <v>156.28197246326712</v>
      </c>
      <c r="AL64" s="11">
        <f t="shared" si="46"/>
        <v>156.28197246326712</v>
      </c>
      <c r="AM64" s="11">
        <f t="shared" si="46"/>
        <v>156.28197246326712</v>
      </c>
      <c r="AN64" s="11">
        <f t="shared" si="46"/>
        <v>156.28197246326712</v>
      </c>
      <c r="AO64" s="11">
        <f t="shared" si="46"/>
        <v>156.28197246326712</v>
      </c>
    </row>
    <row r="65" spans="1:41" x14ac:dyDescent="0.5">
      <c r="B65" s="3" t="e">
        <f>#REF!</f>
        <v>#REF!</v>
      </c>
      <c r="C65" s="3" t="e">
        <f>#REF!</f>
        <v>#REF!</v>
      </c>
      <c r="F65" s="7">
        <v>59.12</v>
      </c>
      <c r="G65" s="81">
        <f t="shared" si="42"/>
        <v>59.12</v>
      </c>
      <c r="H65" s="81">
        <f t="shared" si="42"/>
        <v>59.12</v>
      </c>
      <c r="I65" s="81">
        <f t="shared" si="42"/>
        <v>59.12</v>
      </c>
      <c r="J65" s="81">
        <f t="shared" si="42"/>
        <v>59.12</v>
      </c>
      <c r="K65" s="81">
        <f t="shared" si="42"/>
        <v>59.12</v>
      </c>
      <c r="L65" s="81">
        <f t="shared" si="42"/>
        <v>59.12</v>
      </c>
      <c r="M65" s="81">
        <f t="shared" si="42"/>
        <v>59.12</v>
      </c>
      <c r="N65" s="81">
        <f t="shared" si="42"/>
        <v>59.12</v>
      </c>
      <c r="O65" s="81">
        <f t="shared" si="42"/>
        <v>59.12</v>
      </c>
      <c r="P65" s="81">
        <f t="shared" si="42"/>
        <v>59.12</v>
      </c>
      <c r="Q65" s="81">
        <f t="shared" si="47"/>
        <v>59.12</v>
      </c>
      <c r="R65" s="7">
        <v>63.066448403034997</v>
      </c>
      <c r="S65" s="81">
        <f t="shared" si="44"/>
        <v>63.066448403034997</v>
      </c>
      <c r="T65" s="81">
        <f t="shared" si="44"/>
        <v>63.066448403034997</v>
      </c>
      <c r="U65" s="81">
        <f t="shared" si="44"/>
        <v>63.066448403034997</v>
      </c>
      <c r="V65" s="81">
        <f t="shared" si="44"/>
        <v>63.066448403034997</v>
      </c>
      <c r="W65" s="81">
        <f t="shared" si="44"/>
        <v>63.066448403034997</v>
      </c>
      <c r="X65" s="81">
        <f t="shared" si="44"/>
        <v>63.066448403034997</v>
      </c>
      <c r="Y65" s="81">
        <f t="shared" si="44"/>
        <v>63.066448403034997</v>
      </c>
      <c r="Z65" s="81">
        <f t="shared" si="44"/>
        <v>63.066448403034997</v>
      </c>
      <c r="AA65" s="81">
        <f t="shared" si="44"/>
        <v>63.066448403034997</v>
      </c>
      <c r="AB65" s="81">
        <f t="shared" si="44"/>
        <v>63.066448403034997</v>
      </c>
      <c r="AC65" s="81">
        <f t="shared" si="44"/>
        <v>63.066448403034997</v>
      </c>
      <c r="AD65" s="13">
        <f t="shared" si="45"/>
        <v>67.276334813475572</v>
      </c>
      <c r="AE65" s="11">
        <f t="shared" si="46"/>
        <v>67.276334813475572</v>
      </c>
      <c r="AF65" s="11">
        <f t="shared" si="46"/>
        <v>67.276334813475572</v>
      </c>
      <c r="AG65" s="11">
        <f t="shared" si="46"/>
        <v>67.276334813475572</v>
      </c>
      <c r="AH65" s="11">
        <f t="shared" si="46"/>
        <v>67.276334813475572</v>
      </c>
      <c r="AI65" s="11">
        <f t="shared" si="46"/>
        <v>67.276334813475572</v>
      </c>
      <c r="AJ65" s="11">
        <f t="shared" si="46"/>
        <v>67.276334813475572</v>
      </c>
      <c r="AK65" s="11">
        <f t="shared" si="46"/>
        <v>67.276334813475572</v>
      </c>
      <c r="AL65" s="11">
        <f t="shared" si="46"/>
        <v>67.276334813475572</v>
      </c>
      <c r="AM65" s="11">
        <f t="shared" si="46"/>
        <v>67.276334813475572</v>
      </c>
      <c r="AN65" s="11">
        <f t="shared" si="46"/>
        <v>67.276334813475572</v>
      </c>
      <c r="AO65" s="11">
        <f t="shared" si="46"/>
        <v>67.276334813475572</v>
      </c>
    </row>
    <row r="66" spans="1:41" x14ac:dyDescent="0.5">
      <c r="B66" s="3" t="e">
        <f>#REF!</f>
        <v>#REF!</v>
      </c>
      <c r="C66" s="3" t="e">
        <f>#REF!</f>
        <v>#REF!</v>
      </c>
      <c r="F66" s="7">
        <v>71.88</v>
      </c>
      <c r="G66" s="81">
        <f t="shared" si="42"/>
        <v>71.88</v>
      </c>
      <c r="H66" s="81">
        <f t="shared" si="42"/>
        <v>71.88</v>
      </c>
      <c r="I66" s="81">
        <f t="shared" si="42"/>
        <v>71.88</v>
      </c>
      <c r="J66" s="81">
        <f t="shared" si="42"/>
        <v>71.88</v>
      </c>
      <c r="K66" s="81">
        <f t="shared" si="42"/>
        <v>71.88</v>
      </c>
      <c r="L66" s="81">
        <f t="shared" si="42"/>
        <v>71.88</v>
      </c>
      <c r="M66" s="81">
        <f t="shared" si="42"/>
        <v>71.88</v>
      </c>
      <c r="N66" s="81">
        <f t="shared" si="42"/>
        <v>71.88</v>
      </c>
      <c r="O66" s="81">
        <f t="shared" si="42"/>
        <v>71.88</v>
      </c>
      <c r="P66" s="81">
        <f t="shared" si="42"/>
        <v>71.88</v>
      </c>
      <c r="Q66" s="81">
        <f t="shared" si="47"/>
        <v>71.88</v>
      </c>
      <c r="R66" s="7">
        <v>72.827371474250356</v>
      </c>
      <c r="S66" s="81">
        <f t="shared" si="44"/>
        <v>72.827371474250356</v>
      </c>
      <c r="T66" s="81">
        <f t="shared" si="44"/>
        <v>72.827371474250356</v>
      </c>
      <c r="U66" s="81">
        <f t="shared" si="44"/>
        <v>72.827371474250356</v>
      </c>
      <c r="V66" s="81">
        <f t="shared" si="44"/>
        <v>72.827371474250356</v>
      </c>
      <c r="W66" s="81">
        <f t="shared" si="44"/>
        <v>72.827371474250356</v>
      </c>
      <c r="X66" s="81">
        <f t="shared" si="44"/>
        <v>72.827371474250356</v>
      </c>
      <c r="Y66" s="81">
        <f t="shared" si="44"/>
        <v>72.827371474250356</v>
      </c>
      <c r="Z66" s="81">
        <f t="shared" ref="T66:AC78" si="48">$R66</f>
        <v>72.827371474250356</v>
      </c>
      <c r="AA66" s="81">
        <f t="shared" si="48"/>
        <v>72.827371474250356</v>
      </c>
      <c r="AB66" s="81">
        <f t="shared" si="48"/>
        <v>72.827371474250356</v>
      </c>
      <c r="AC66" s="81">
        <f t="shared" si="48"/>
        <v>72.827371474250356</v>
      </c>
      <c r="AD66" s="13">
        <f t="shared" si="45"/>
        <v>73.787229213250612</v>
      </c>
      <c r="AE66" s="11">
        <f t="shared" si="46"/>
        <v>73.787229213250612</v>
      </c>
      <c r="AF66" s="11">
        <f t="shared" si="46"/>
        <v>73.787229213250612</v>
      </c>
      <c r="AG66" s="11">
        <f t="shared" si="46"/>
        <v>73.787229213250612</v>
      </c>
      <c r="AH66" s="11">
        <f t="shared" si="46"/>
        <v>73.787229213250612</v>
      </c>
      <c r="AI66" s="11">
        <f t="shared" si="46"/>
        <v>73.787229213250612</v>
      </c>
      <c r="AJ66" s="11">
        <f t="shared" si="46"/>
        <v>73.787229213250612</v>
      </c>
      <c r="AK66" s="11">
        <f t="shared" si="46"/>
        <v>73.787229213250612</v>
      </c>
      <c r="AL66" s="11">
        <f t="shared" ref="AF66:AO78" si="49">$AD66</f>
        <v>73.787229213250612</v>
      </c>
      <c r="AM66" s="11">
        <f t="shared" si="49"/>
        <v>73.787229213250612</v>
      </c>
      <c r="AN66" s="11">
        <f t="shared" si="49"/>
        <v>73.787229213250612</v>
      </c>
      <c r="AO66" s="11">
        <f t="shared" si="49"/>
        <v>73.787229213250612</v>
      </c>
    </row>
    <row r="67" spans="1:41" x14ac:dyDescent="0.5">
      <c r="B67" s="3" t="e">
        <f>#REF!</f>
        <v>#REF!</v>
      </c>
      <c r="C67" s="3" t="e">
        <f>#REF!</f>
        <v>#REF!</v>
      </c>
      <c r="F67" s="7">
        <v>71.88</v>
      </c>
      <c r="G67" s="81">
        <f t="shared" si="42"/>
        <v>71.88</v>
      </c>
      <c r="H67" s="81">
        <f t="shared" si="42"/>
        <v>71.88</v>
      </c>
      <c r="I67" s="81">
        <f t="shared" si="42"/>
        <v>71.88</v>
      </c>
      <c r="J67" s="81">
        <f t="shared" si="42"/>
        <v>71.88</v>
      </c>
      <c r="K67" s="81">
        <f t="shared" si="42"/>
        <v>71.88</v>
      </c>
      <c r="L67" s="81">
        <f t="shared" si="42"/>
        <v>71.88</v>
      </c>
      <c r="M67" s="81">
        <f t="shared" si="42"/>
        <v>71.88</v>
      </c>
      <c r="N67" s="81">
        <f t="shared" si="42"/>
        <v>71.88</v>
      </c>
      <c r="O67" s="81">
        <f t="shared" si="42"/>
        <v>71.88</v>
      </c>
      <c r="P67" s="81">
        <f t="shared" si="42"/>
        <v>71.88</v>
      </c>
      <c r="Q67" s="81">
        <f t="shared" si="47"/>
        <v>71.88</v>
      </c>
      <c r="R67" s="7">
        <v>72.827371474250356</v>
      </c>
      <c r="S67" s="81">
        <f t="shared" si="44"/>
        <v>72.827371474250356</v>
      </c>
      <c r="T67" s="81">
        <f t="shared" si="48"/>
        <v>72.827371474250356</v>
      </c>
      <c r="U67" s="81">
        <f t="shared" si="48"/>
        <v>72.827371474250356</v>
      </c>
      <c r="V67" s="81">
        <f t="shared" si="48"/>
        <v>72.827371474250356</v>
      </c>
      <c r="W67" s="81">
        <f t="shared" si="48"/>
        <v>72.827371474250356</v>
      </c>
      <c r="X67" s="81">
        <f t="shared" si="48"/>
        <v>72.827371474250356</v>
      </c>
      <c r="Y67" s="81">
        <f t="shared" si="48"/>
        <v>72.827371474250356</v>
      </c>
      <c r="Z67" s="81">
        <f t="shared" si="48"/>
        <v>72.827371474250356</v>
      </c>
      <c r="AA67" s="81">
        <f t="shared" si="48"/>
        <v>72.827371474250356</v>
      </c>
      <c r="AB67" s="81">
        <f t="shared" si="48"/>
        <v>72.827371474250356</v>
      </c>
      <c r="AC67" s="81">
        <f t="shared" si="48"/>
        <v>72.827371474250356</v>
      </c>
      <c r="AD67" s="13">
        <f t="shared" si="45"/>
        <v>73.787229213250612</v>
      </c>
      <c r="AE67" s="11">
        <f t="shared" si="46"/>
        <v>73.787229213250612</v>
      </c>
      <c r="AF67" s="11">
        <f t="shared" si="49"/>
        <v>73.787229213250612</v>
      </c>
      <c r="AG67" s="11">
        <f t="shared" si="49"/>
        <v>73.787229213250612</v>
      </c>
      <c r="AH67" s="11">
        <f t="shared" si="49"/>
        <v>73.787229213250612</v>
      </c>
      <c r="AI67" s="11">
        <f t="shared" si="49"/>
        <v>73.787229213250612</v>
      </c>
      <c r="AJ67" s="11">
        <f t="shared" si="49"/>
        <v>73.787229213250612</v>
      </c>
      <c r="AK67" s="11">
        <f t="shared" si="49"/>
        <v>73.787229213250612</v>
      </c>
      <c r="AL67" s="11">
        <f t="shared" si="49"/>
        <v>73.787229213250612</v>
      </c>
      <c r="AM67" s="11">
        <f t="shared" si="49"/>
        <v>73.787229213250612</v>
      </c>
      <c r="AN67" s="11">
        <f t="shared" si="49"/>
        <v>73.787229213250612</v>
      </c>
      <c r="AO67" s="11">
        <f t="shared" si="49"/>
        <v>73.787229213250612</v>
      </c>
    </row>
    <row r="68" spans="1:41" x14ac:dyDescent="0.5">
      <c r="B68" s="3" t="e">
        <f>#REF!</f>
        <v>#REF!</v>
      </c>
      <c r="C68" s="3" t="e">
        <f>#REF!</f>
        <v>#REF!</v>
      </c>
      <c r="F68" s="7">
        <v>21.18</v>
      </c>
      <c r="G68" s="81">
        <f t="shared" si="42"/>
        <v>21.18</v>
      </c>
      <c r="H68" s="81">
        <f t="shared" ref="G68:Q73" si="50">$F68</f>
        <v>21.18</v>
      </c>
      <c r="I68" s="81">
        <f t="shared" si="50"/>
        <v>21.18</v>
      </c>
      <c r="J68" s="81">
        <f t="shared" si="50"/>
        <v>21.18</v>
      </c>
      <c r="K68" s="81">
        <f t="shared" si="50"/>
        <v>21.18</v>
      </c>
      <c r="L68" s="81">
        <f t="shared" si="50"/>
        <v>21.18</v>
      </c>
      <c r="M68" s="81">
        <f t="shared" si="50"/>
        <v>21.18</v>
      </c>
      <c r="N68" s="81">
        <f t="shared" si="50"/>
        <v>21.18</v>
      </c>
      <c r="O68" s="81">
        <f t="shared" si="50"/>
        <v>21.18</v>
      </c>
      <c r="P68" s="81">
        <f t="shared" si="50"/>
        <v>21.18</v>
      </c>
      <c r="Q68" s="81">
        <f t="shared" si="47"/>
        <v>21.18</v>
      </c>
      <c r="R68" s="7">
        <v>21.701522387261655</v>
      </c>
      <c r="S68" s="81">
        <f t="shared" ref="S68:S73" si="51">$R68</f>
        <v>21.701522387261655</v>
      </c>
      <c r="T68" s="81">
        <f t="shared" si="48"/>
        <v>21.701522387261655</v>
      </c>
      <c r="U68" s="81">
        <f t="shared" si="48"/>
        <v>21.701522387261655</v>
      </c>
      <c r="V68" s="81">
        <f t="shared" si="48"/>
        <v>21.701522387261655</v>
      </c>
      <c r="W68" s="81">
        <f t="shared" si="48"/>
        <v>21.701522387261655</v>
      </c>
      <c r="X68" s="81">
        <f t="shared" si="48"/>
        <v>21.701522387261655</v>
      </c>
      <c r="Y68" s="81">
        <f t="shared" si="48"/>
        <v>21.701522387261655</v>
      </c>
      <c r="Z68" s="81">
        <f t="shared" si="48"/>
        <v>21.701522387261655</v>
      </c>
      <c r="AA68" s="81">
        <f t="shared" si="48"/>
        <v>21.701522387261655</v>
      </c>
      <c r="AB68" s="81">
        <f t="shared" si="48"/>
        <v>21.701522387261655</v>
      </c>
      <c r="AC68" s="81">
        <f t="shared" si="48"/>
        <v>21.701522387261655</v>
      </c>
      <c r="AD68" s="13">
        <f>R68*(1+($R68-$F68)/$F68)</f>
        <v>22.235886398716655</v>
      </c>
      <c r="AE68" s="11">
        <f t="shared" ref="AE68:AE73" si="52">$AD68</f>
        <v>22.235886398716655</v>
      </c>
      <c r="AF68" s="11">
        <f t="shared" si="49"/>
        <v>22.235886398716655</v>
      </c>
      <c r="AG68" s="11">
        <f t="shared" si="49"/>
        <v>22.235886398716655</v>
      </c>
      <c r="AH68" s="11">
        <f t="shared" si="49"/>
        <v>22.235886398716655</v>
      </c>
      <c r="AI68" s="11">
        <f t="shared" si="49"/>
        <v>22.235886398716655</v>
      </c>
      <c r="AJ68" s="11">
        <f t="shared" si="49"/>
        <v>22.235886398716655</v>
      </c>
      <c r="AK68" s="11">
        <f t="shared" si="49"/>
        <v>22.235886398716655</v>
      </c>
      <c r="AL68" s="11">
        <f t="shared" si="49"/>
        <v>22.235886398716655</v>
      </c>
      <c r="AM68" s="11">
        <f t="shared" si="49"/>
        <v>22.235886398716655</v>
      </c>
      <c r="AN68" s="11">
        <f t="shared" si="49"/>
        <v>22.235886398716655</v>
      </c>
      <c r="AO68" s="11">
        <f t="shared" si="49"/>
        <v>22.235886398716655</v>
      </c>
    </row>
    <row r="69" spans="1:41" x14ac:dyDescent="0.5">
      <c r="B69" s="3" t="e">
        <f>#REF!</f>
        <v>#REF!</v>
      </c>
      <c r="C69" s="3" t="e">
        <f>#REF!</f>
        <v>#REF!</v>
      </c>
      <c r="F69" s="7">
        <v>16.343</v>
      </c>
      <c r="G69" s="81">
        <f t="shared" si="50"/>
        <v>16.343</v>
      </c>
      <c r="H69" s="81">
        <f t="shared" si="50"/>
        <v>16.343</v>
      </c>
      <c r="I69" s="81">
        <f t="shared" si="50"/>
        <v>16.343</v>
      </c>
      <c r="J69" s="81">
        <f t="shared" si="50"/>
        <v>16.343</v>
      </c>
      <c r="K69" s="81">
        <f t="shared" si="50"/>
        <v>16.343</v>
      </c>
      <c r="L69" s="81">
        <f t="shared" si="50"/>
        <v>16.343</v>
      </c>
      <c r="M69" s="81">
        <f t="shared" si="50"/>
        <v>16.343</v>
      </c>
      <c r="N69" s="81">
        <f t="shared" si="50"/>
        <v>16.343</v>
      </c>
      <c r="O69" s="81">
        <f t="shared" si="50"/>
        <v>16.343</v>
      </c>
      <c r="P69" s="81">
        <f t="shared" si="50"/>
        <v>16.343</v>
      </c>
      <c r="Q69" s="81">
        <f t="shared" si="50"/>
        <v>16.343</v>
      </c>
      <c r="R69" s="7">
        <v>16.789163900000002</v>
      </c>
      <c r="S69" s="81">
        <f t="shared" si="51"/>
        <v>16.789163900000002</v>
      </c>
      <c r="T69" s="81">
        <f t="shared" si="48"/>
        <v>16.789163900000002</v>
      </c>
      <c r="U69" s="81">
        <f t="shared" si="48"/>
        <v>16.789163900000002</v>
      </c>
      <c r="V69" s="81">
        <f t="shared" si="48"/>
        <v>16.789163900000002</v>
      </c>
      <c r="W69" s="81">
        <f t="shared" si="48"/>
        <v>16.789163900000002</v>
      </c>
      <c r="X69" s="81">
        <f t="shared" si="48"/>
        <v>16.789163900000002</v>
      </c>
      <c r="Y69" s="81">
        <f t="shared" si="48"/>
        <v>16.789163900000002</v>
      </c>
      <c r="Z69" s="81">
        <f t="shared" si="48"/>
        <v>16.789163900000002</v>
      </c>
      <c r="AA69" s="81">
        <f t="shared" si="48"/>
        <v>16.789163900000002</v>
      </c>
      <c r="AB69" s="81">
        <f t="shared" si="48"/>
        <v>16.789163900000002</v>
      </c>
      <c r="AC69" s="81">
        <f t="shared" si="48"/>
        <v>16.789163900000002</v>
      </c>
      <c r="AD69" s="13">
        <f>R69*(1+($R69-$F69)/$F69)</f>
        <v>17.247508074470005</v>
      </c>
      <c r="AE69" s="11">
        <f t="shared" si="52"/>
        <v>17.247508074470005</v>
      </c>
      <c r="AF69" s="11">
        <f t="shared" si="49"/>
        <v>17.247508074470005</v>
      </c>
      <c r="AG69" s="11">
        <f t="shared" si="49"/>
        <v>17.247508074470005</v>
      </c>
      <c r="AH69" s="11">
        <f t="shared" si="49"/>
        <v>17.247508074470005</v>
      </c>
      <c r="AI69" s="11">
        <f t="shared" si="49"/>
        <v>17.247508074470005</v>
      </c>
      <c r="AJ69" s="11">
        <f t="shared" si="49"/>
        <v>17.247508074470005</v>
      </c>
      <c r="AK69" s="11">
        <f t="shared" si="49"/>
        <v>17.247508074470005</v>
      </c>
      <c r="AL69" s="11">
        <f t="shared" si="49"/>
        <v>17.247508074470005</v>
      </c>
      <c r="AM69" s="11">
        <f t="shared" si="49"/>
        <v>17.247508074470005</v>
      </c>
      <c r="AN69" s="11">
        <f t="shared" si="49"/>
        <v>17.247508074470005</v>
      </c>
      <c r="AO69" s="11">
        <f t="shared" si="49"/>
        <v>17.247508074470005</v>
      </c>
    </row>
    <row r="70" spans="1:41" x14ac:dyDescent="0.5">
      <c r="B70" s="3" t="e">
        <f>#REF!</f>
        <v>#REF!</v>
      </c>
      <c r="C70" s="3" t="e">
        <f>#REF!</f>
        <v>#REF!</v>
      </c>
      <c r="F70" s="7">
        <v>33.14</v>
      </c>
      <c r="G70" s="81">
        <f t="shared" si="50"/>
        <v>33.14</v>
      </c>
      <c r="H70" s="81">
        <f t="shared" si="50"/>
        <v>33.14</v>
      </c>
      <c r="I70" s="81">
        <f t="shared" si="50"/>
        <v>33.14</v>
      </c>
      <c r="J70" s="81">
        <f t="shared" si="50"/>
        <v>33.14</v>
      </c>
      <c r="K70" s="81">
        <f t="shared" si="50"/>
        <v>33.14</v>
      </c>
      <c r="L70" s="81">
        <f t="shared" si="50"/>
        <v>33.14</v>
      </c>
      <c r="M70" s="81">
        <f t="shared" si="50"/>
        <v>33.14</v>
      </c>
      <c r="N70" s="81">
        <f t="shared" si="50"/>
        <v>33.14</v>
      </c>
      <c r="O70" s="81">
        <f t="shared" si="50"/>
        <v>33.14</v>
      </c>
      <c r="P70" s="81">
        <f t="shared" si="50"/>
        <v>33.14</v>
      </c>
      <c r="Q70" s="81">
        <f t="shared" si="50"/>
        <v>33.14</v>
      </c>
      <c r="R70" s="7">
        <v>33.548641773811696</v>
      </c>
      <c r="S70" s="81">
        <f t="shared" si="51"/>
        <v>33.548641773811696</v>
      </c>
      <c r="T70" s="81">
        <f t="shared" si="48"/>
        <v>33.548641773811696</v>
      </c>
      <c r="U70" s="81">
        <f t="shared" si="48"/>
        <v>33.548641773811696</v>
      </c>
      <c r="V70" s="81">
        <f t="shared" si="48"/>
        <v>33.548641773811696</v>
      </c>
      <c r="W70" s="81">
        <f t="shared" si="48"/>
        <v>33.548641773811696</v>
      </c>
      <c r="X70" s="81">
        <f t="shared" si="48"/>
        <v>33.548641773811696</v>
      </c>
      <c r="Y70" s="81">
        <f t="shared" si="48"/>
        <v>33.548641773811696</v>
      </c>
      <c r="Z70" s="81">
        <f t="shared" si="48"/>
        <v>33.548641773811696</v>
      </c>
      <c r="AA70" s="81">
        <f t="shared" si="48"/>
        <v>33.548641773811696</v>
      </c>
      <c r="AB70" s="81">
        <f t="shared" si="48"/>
        <v>33.548641773811696</v>
      </c>
      <c r="AC70" s="81">
        <f t="shared" si="48"/>
        <v>33.548641773811696</v>
      </c>
      <c r="AD70" s="13">
        <f>R70*(1+($R70-$F70)/$F70)</f>
        <v>33.962322416039321</v>
      </c>
      <c r="AE70" s="11">
        <f t="shared" si="52"/>
        <v>33.962322416039321</v>
      </c>
      <c r="AF70" s="11">
        <f t="shared" si="49"/>
        <v>33.962322416039321</v>
      </c>
      <c r="AG70" s="11">
        <f t="shared" si="49"/>
        <v>33.962322416039321</v>
      </c>
      <c r="AH70" s="11">
        <f t="shared" si="49"/>
        <v>33.962322416039321</v>
      </c>
      <c r="AI70" s="11">
        <f t="shared" si="49"/>
        <v>33.962322416039321</v>
      </c>
      <c r="AJ70" s="11">
        <f t="shared" si="49"/>
        <v>33.962322416039321</v>
      </c>
      <c r="AK70" s="11">
        <f t="shared" si="49"/>
        <v>33.962322416039321</v>
      </c>
      <c r="AL70" s="11">
        <f t="shared" si="49"/>
        <v>33.962322416039321</v>
      </c>
      <c r="AM70" s="11">
        <f t="shared" si="49"/>
        <v>33.962322416039321</v>
      </c>
      <c r="AN70" s="11">
        <f t="shared" si="49"/>
        <v>33.962322416039321</v>
      </c>
      <c r="AO70" s="11">
        <f t="shared" si="49"/>
        <v>33.962322416039321</v>
      </c>
    </row>
    <row r="71" spans="1:41" x14ac:dyDescent="0.5">
      <c r="B71" s="3" t="e">
        <f>#REF!</f>
        <v>#REF!</v>
      </c>
      <c r="C71" s="3" t="e">
        <f>#REF!</f>
        <v>#REF!</v>
      </c>
      <c r="F71" s="7">
        <v>32.634</v>
      </c>
      <c r="G71" s="81">
        <f t="shared" si="50"/>
        <v>32.634</v>
      </c>
      <c r="H71" s="81">
        <f t="shared" si="50"/>
        <v>32.634</v>
      </c>
      <c r="I71" s="81">
        <f t="shared" si="50"/>
        <v>32.634</v>
      </c>
      <c r="J71" s="81">
        <f t="shared" si="50"/>
        <v>32.634</v>
      </c>
      <c r="K71" s="81">
        <f t="shared" si="50"/>
        <v>32.634</v>
      </c>
      <c r="L71" s="81">
        <f t="shared" si="50"/>
        <v>32.634</v>
      </c>
      <c r="M71" s="81">
        <f t="shared" si="50"/>
        <v>32.634</v>
      </c>
      <c r="N71" s="81">
        <f t="shared" si="50"/>
        <v>32.634</v>
      </c>
      <c r="O71" s="81">
        <f t="shared" si="50"/>
        <v>32.634</v>
      </c>
      <c r="P71" s="81">
        <f t="shared" si="50"/>
        <v>32.634</v>
      </c>
      <c r="Q71" s="81">
        <f t="shared" si="50"/>
        <v>32.634</v>
      </c>
      <c r="R71" s="7">
        <v>33.204620691664424</v>
      </c>
      <c r="S71" s="81">
        <f t="shared" si="51"/>
        <v>33.204620691664424</v>
      </c>
      <c r="T71" s="81">
        <f t="shared" si="48"/>
        <v>33.204620691664424</v>
      </c>
      <c r="U71" s="81">
        <f t="shared" si="48"/>
        <v>33.204620691664424</v>
      </c>
      <c r="V71" s="81">
        <f t="shared" si="48"/>
        <v>33.204620691664424</v>
      </c>
      <c r="W71" s="81">
        <f t="shared" si="48"/>
        <v>33.204620691664424</v>
      </c>
      <c r="X71" s="81">
        <f t="shared" si="48"/>
        <v>33.204620691664424</v>
      </c>
      <c r="Y71" s="81">
        <f t="shared" si="48"/>
        <v>33.204620691664424</v>
      </c>
      <c r="Z71" s="81">
        <f t="shared" si="48"/>
        <v>33.204620691664424</v>
      </c>
      <c r="AA71" s="81">
        <f t="shared" si="48"/>
        <v>33.204620691664424</v>
      </c>
      <c r="AB71" s="81">
        <f t="shared" si="48"/>
        <v>33.204620691664424</v>
      </c>
      <c r="AC71" s="81">
        <f t="shared" si="48"/>
        <v>33.204620691664424</v>
      </c>
      <c r="AD71" s="13">
        <f>R71*(1+($R71-$F71)/$F71)</f>
        <v>33.785218951930787</v>
      </c>
      <c r="AE71" s="11">
        <f t="shared" si="52"/>
        <v>33.785218951930787</v>
      </c>
      <c r="AF71" s="11">
        <f t="shared" si="49"/>
        <v>33.785218951930787</v>
      </c>
      <c r="AG71" s="11">
        <f t="shared" si="49"/>
        <v>33.785218951930787</v>
      </c>
      <c r="AH71" s="11">
        <f t="shared" si="49"/>
        <v>33.785218951930787</v>
      </c>
      <c r="AI71" s="11">
        <f t="shared" si="49"/>
        <v>33.785218951930787</v>
      </c>
      <c r="AJ71" s="11">
        <f t="shared" si="49"/>
        <v>33.785218951930787</v>
      </c>
      <c r="AK71" s="11">
        <f t="shared" si="49"/>
        <v>33.785218951930787</v>
      </c>
      <c r="AL71" s="11">
        <f t="shared" si="49"/>
        <v>33.785218951930787</v>
      </c>
      <c r="AM71" s="11">
        <f t="shared" si="49"/>
        <v>33.785218951930787</v>
      </c>
      <c r="AN71" s="11">
        <f t="shared" si="49"/>
        <v>33.785218951930787</v>
      </c>
      <c r="AO71" s="11">
        <f t="shared" si="49"/>
        <v>33.785218951930787</v>
      </c>
    </row>
    <row r="72" spans="1:41" x14ac:dyDescent="0.5">
      <c r="B72" s="3" t="e">
        <f>#REF!</f>
        <v>#REF!</v>
      </c>
      <c r="C72" s="3" t="e">
        <f>#REF!</f>
        <v>#REF!</v>
      </c>
      <c r="F72" s="7">
        <v>109.26</v>
      </c>
      <c r="G72" s="81">
        <f t="shared" si="50"/>
        <v>109.26</v>
      </c>
      <c r="H72" s="81">
        <f t="shared" si="50"/>
        <v>109.26</v>
      </c>
      <c r="I72" s="81">
        <f t="shared" si="50"/>
        <v>109.26</v>
      </c>
      <c r="J72" s="81">
        <f t="shared" si="50"/>
        <v>109.26</v>
      </c>
      <c r="K72" s="81">
        <f t="shared" si="50"/>
        <v>109.26</v>
      </c>
      <c r="L72" s="81">
        <f t="shared" si="50"/>
        <v>109.26</v>
      </c>
      <c r="M72" s="81">
        <f t="shared" si="50"/>
        <v>109.26</v>
      </c>
      <c r="N72" s="81">
        <f t="shared" si="50"/>
        <v>109.26</v>
      </c>
      <c r="O72" s="81">
        <f t="shared" si="50"/>
        <v>109.26</v>
      </c>
      <c r="P72" s="81">
        <f t="shared" si="50"/>
        <v>109.26</v>
      </c>
      <c r="Q72" s="81">
        <f t="shared" si="50"/>
        <v>109.26</v>
      </c>
      <c r="R72" s="7">
        <v>115.40589986627451</v>
      </c>
      <c r="S72" s="81">
        <f t="shared" si="51"/>
        <v>115.40589986627451</v>
      </c>
      <c r="T72" s="81">
        <f t="shared" si="48"/>
        <v>115.40589986627451</v>
      </c>
      <c r="U72" s="81">
        <f t="shared" si="48"/>
        <v>115.40589986627451</v>
      </c>
      <c r="V72" s="81">
        <f t="shared" si="48"/>
        <v>115.40589986627451</v>
      </c>
      <c r="W72" s="81">
        <f t="shared" si="48"/>
        <v>115.40589986627451</v>
      </c>
      <c r="X72" s="81">
        <f t="shared" si="48"/>
        <v>115.40589986627451</v>
      </c>
      <c r="Y72" s="81">
        <f t="shared" si="48"/>
        <v>115.40589986627451</v>
      </c>
      <c r="Z72" s="81">
        <f t="shared" si="48"/>
        <v>115.40589986627451</v>
      </c>
      <c r="AA72" s="81">
        <f t="shared" si="48"/>
        <v>115.40589986627451</v>
      </c>
      <c r="AB72" s="81">
        <f t="shared" si="48"/>
        <v>115.40589986627451</v>
      </c>
      <c r="AC72" s="81">
        <f t="shared" si="48"/>
        <v>115.40589986627451</v>
      </c>
      <c r="AD72" s="13">
        <f>R72*(1+($R72-$F72)/$F72)</f>
        <v>121.89750799876056</v>
      </c>
      <c r="AE72" s="11">
        <f t="shared" si="52"/>
        <v>121.89750799876056</v>
      </c>
      <c r="AF72" s="11">
        <f t="shared" si="49"/>
        <v>121.89750799876056</v>
      </c>
      <c r="AG72" s="11">
        <f t="shared" si="49"/>
        <v>121.89750799876056</v>
      </c>
      <c r="AH72" s="11">
        <f t="shared" si="49"/>
        <v>121.89750799876056</v>
      </c>
      <c r="AI72" s="11">
        <f t="shared" si="49"/>
        <v>121.89750799876056</v>
      </c>
      <c r="AJ72" s="11">
        <f t="shared" si="49"/>
        <v>121.89750799876056</v>
      </c>
      <c r="AK72" s="11">
        <f t="shared" si="49"/>
        <v>121.89750799876056</v>
      </c>
      <c r="AL72" s="11">
        <f t="shared" si="49"/>
        <v>121.89750799876056</v>
      </c>
      <c r="AM72" s="11">
        <f t="shared" si="49"/>
        <v>121.89750799876056</v>
      </c>
      <c r="AN72" s="11">
        <f t="shared" si="49"/>
        <v>121.89750799876056</v>
      </c>
      <c r="AO72" s="11">
        <f t="shared" si="49"/>
        <v>121.89750799876056</v>
      </c>
    </row>
    <row r="73" spans="1:41" x14ac:dyDescent="0.5">
      <c r="B73" s="3" t="e">
        <f>#REF!</f>
        <v>#REF!</v>
      </c>
      <c r="C73" s="3" t="e">
        <f>#REF!</f>
        <v>#REF!</v>
      </c>
      <c r="F73" s="7"/>
      <c r="G73" s="81">
        <f t="shared" si="50"/>
        <v>0</v>
      </c>
      <c r="H73" s="81">
        <f t="shared" si="50"/>
        <v>0</v>
      </c>
      <c r="I73" s="81">
        <f t="shared" si="50"/>
        <v>0</v>
      </c>
      <c r="J73" s="81">
        <f t="shared" si="50"/>
        <v>0</v>
      </c>
      <c r="K73" s="81">
        <f t="shared" si="50"/>
        <v>0</v>
      </c>
      <c r="L73" s="81">
        <f t="shared" si="50"/>
        <v>0</v>
      </c>
      <c r="M73" s="81">
        <f t="shared" si="50"/>
        <v>0</v>
      </c>
      <c r="N73" s="81">
        <f t="shared" si="50"/>
        <v>0</v>
      </c>
      <c r="O73" s="81">
        <f t="shared" si="50"/>
        <v>0</v>
      </c>
      <c r="P73" s="81">
        <f t="shared" si="50"/>
        <v>0</v>
      </c>
      <c r="Q73" s="81">
        <f t="shared" si="50"/>
        <v>0</v>
      </c>
      <c r="R73" s="7"/>
      <c r="S73" s="81">
        <f t="shared" si="51"/>
        <v>0</v>
      </c>
      <c r="T73" s="81">
        <f t="shared" si="48"/>
        <v>0</v>
      </c>
      <c r="U73" s="81">
        <f t="shared" si="48"/>
        <v>0</v>
      </c>
      <c r="V73" s="81">
        <f t="shared" si="48"/>
        <v>0</v>
      </c>
      <c r="W73" s="81">
        <f t="shared" si="48"/>
        <v>0</v>
      </c>
      <c r="X73" s="81">
        <f t="shared" si="48"/>
        <v>0</v>
      </c>
      <c r="Y73" s="81">
        <f t="shared" si="48"/>
        <v>0</v>
      </c>
      <c r="Z73" s="81">
        <f t="shared" si="48"/>
        <v>0</v>
      </c>
      <c r="AA73" s="81">
        <f t="shared" si="48"/>
        <v>0</v>
      </c>
      <c r="AB73" s="81">
        <f t="shared" si="48"/>
        <v>0</v>
      </c>
      <c r="AC73" s="81">
        <f t="shared" si="48"/>
        <v>0</v>
      </c>
      <c r="AD73" s="86">
        <f>IFERROR(R73*(1+($R73-$F73)/$F73),0)</f>
        <v>0</v>
      </c>
      <c r="AE73" s="11">
        <f t="shared" si="52"/>
        <v>0</v>
      </c>
      <c r="AF73" s="11">
        <f t="shared" si="49"/>
        <v>0</v>
      </c>
      <c r="AG73" s="11">
        <f t="shared" si="49"/>
        <v>0</v>
      </c>
      <c r="AH73" s="11">
        <f t="shared" si="49"/>
        <v>0</v>
      </c>
      <c r="AI73" s="11">
        <f t="shared" si="49"/>
        <v>0</v>
      </c>
      <c r="AJ73" s="11">
        <f t="shared" si="49"/>
        <v>0</v>
      </c>
      <c r="AK73" s="11">
        <f t="shared" si="49"/>
        <v>0</v>
      </c>
      <c r="AL73" s="11">
        <f t="shared" si="49"/>
        <v>0</v>
      </c>
      <c r="AM73" s="11">
        <f t="shared" si="49"/>
        <v>0</v>
      </c>
      <c r="AN73" s="11">
        <f t="shared" si="49"/>
        <v>0</v>
      </c>
      <c r="AO73" s="11">
        <f t="shared" si="49"/>
        <v>0</v>
      </c>
    </row>
    <row r="74" spans="1:41" x14ac:dyDescent="0.5">
      <c r="B74" s="3" t="e">
        <f>#REF!</f>
        <v>#REF!</v>
      </c>
      <c r="C74" s="3" t="e">
        <f>#REF!</f>
        <v>#REF!</v>
      </c>
      <c r="F74" s="7">
        <v>18.88</v>
      </c>
      <c r="G74" s="81">
        <f t="shared" si="42"/>
        <v>18.88</v>
      </c>
      <c r="H74" s="81">
        <f t="shared" si="42"/>
        <v>18.88</v>
      </c>
      <c r="I74" s="81">
        <f t="shared" si="42"/>
        <v>18.88</v>
      </c>
      <c r="J74" s="81">
        <f t="shared" si="42"/>
        <v>18.88</v>
      </c>
      <c r="K74" s="81">
        <f t="shared" si="42"/>
        <v>18.88</v>
      </c>
      <c r="L74" s="81">
        <f t="shared" si="42"/>
        <v>18.88</v>
      </c>
      <c r="M74" s="81">
        <f t="shared" si="42"/>
        <v>18.88</v>
      </c>
      <c r="N74" s="81">
        <f t="shared" si="42"/>
        <v>18.88</v>
      </c>
      <c r="O74" s="81">
        <f t="shared" si="42"/>
        <v>18.88</v>
      </c>
      <c r="P74" s="81">
        <f t="shared" si="42"/>
        <v>18.88</v>
      </c>
      <c r="Q74" s="81">
        <f t="shared" si="47"/>
        <v>18.88</v>
      </c>
      <c r="R74" s="7">
        <v>18.88</v>
      </c>
      <c r="S74" s="81">
        <f t="shared" si="44"/>
        <v>18.88</v>
      </c>
      <c r="T74" s="81">
        <f t="shared" si="48"/>
        <v>18.88</v>
      </c>
      <c r="U74" s="81">
        <f t="shared" si="48"/>
        <v>18.88</v>
      </c>
      <c r="V74" s="81">
        <f t="shared" si="48"/>
        <v>18.88</v>
      </c>
      <c r="W74" s="81">
        <f t="shared" si="48"/>
        <v>18.88</v>
      </c>
      <c r="X74" s="81">
        <f t="shared" si="48"/>
        <v>18.88</v>
      </c>
      <c r="Y74" s="81">
        <f t="shared" si="48"/>
        <v>18.88</v>
      </c>
      <c r="Z74" s="81">
        <f t="shared" si="48"/>
        <v>18.88</v>
      </c>
      <c r="AA74" s="81">
        <f t="shared" si="48"/>
        <v>18.88</v>
      </c>
      <c r="AB74" s="81">
        <f t="shared" si="48"/>
        <v>18.88</v>
      </c>
      <c r="AC74" s="81">
        <f t="shared" si="48"/>
        <v>18.88</v>
      </c>
      <c r="AD74" s="13">
        <f t="shared" si="45"/>
        <v>18.88</v>
      </c>
      <c r="AE74" s="11">
        <f t="shared" si="46"/>
        <v>18.88</v>
      </c>
      <c r="AF74" s="11">
        <f t="shared" si="49"/>
        <v>18.88</v>
      </c>
      <c r="AG74" s="11">
        <f t="shared" si="49"/>
        <v>18.88</v>
      </c>
      <c r="AH74" s="11">
        <f t="shared" si="49"/>
        <v>18.88</v>
      </c>
      <c r="AI74" s="11">
        <f t="shared" si="49"/>
        <v>18.88</v>
      </c>
      <c r="AJ74" s="11">
        <f t="shared" si="49"/>
        <v>18.88</v>
      </c>
      <c r="AK74" s="11">
        <f t="shared" si="49"/>
        <v>18.88</v>
      </c>
      <c r="AL74" s="11">
        <f t="shared" si="49"/>
        <v>18.88</v>
      </c>
      <c r="AM74" s="11">
        <f t="shared" si="49"/>
        <v>18.88</v>
      </c>
      <c r="AN74" s="11">
        <f t="shared" si="49"/>
        <v>18.88</v>
      </c>
      <c r="AO74" s="11">
        <f t="shared" si="49"/>
        <v>18.88</v>
      </c>
    </row>
    <row r="75" spans="1:41" x14ac:dyDescent="0.5">
      <c r="B75" s="3" t="e">
        <f>#REF!</f>
        <v>#REF!</v>
      </c>
      <c r="C75" s="3" t="e">
        <f>#REF!</f>
        <v>#REF!</v>
      </c>
      <c r="F75" s="7">
        <v>13.5</v>
      </c>
      <c r="G75" s="81">
        <f t="shared" si="42"/>
        <v>13.5</v>
      </c>
      <c r="H75" s="81">
        <f t="shared" si="42"/>
        <v>13.5</v>
      </c>
      <c r="I75" s="81">
        <f t="shared" ref="H75:Q77" si="53">$F75</f>
        <v>13.5</v>
      </c>
      <c r="J75" s="81">
        <f t="shared" si="53"/>
        <v>13.5</v>
      </c>
      <c r="K75" s="81">
        <f t="shared" si="53"/>
        <v>13.5</v>
      </c>
      <c r="L75" s="81">
        <f t="shared" si="53"/>
        <v>13.5</v>
      </c>
      <c r="M75" s="81">
        <f t="shared" si="53"/>
        <v>13.5</v>
      </c>
      <c r="N75" s="81">
        <f t="shared" si="53"/>
        <v>13.5</v>
      </c>
      <c r="O75" s="81">
        <f t="shared" si="53"/>
        <v>13.5</v>
      </c>
      <c r="P75" s="81">
        <f t="shared" si="53"/>
        <v>13.5</v>
      </c>
      <c r="Q75" s="81">
        <f t="shared" si="53"/>
        <v>13.5</v>
      </c>
      <c r="R75" s="7">
        <v>13.75</v>
      </c>
      <c r="S75" s="81">
        <f t="shared" si="44"/>
        <v>13.75</v>
      </c>
      <c r="T75" s="81">
        <f t="shared" si="48"/>
        <v>13.75</v>
      </c>
      <c r="U75" s="81">
        <f t="shared" si="48"/>
        <v>13.75</v>
      </c>
      <c r="V75" s="81">
        <f t="shared" si="48"/>
        <v>13.75</v>
      </c>
      <c r="W75" s="81">
        <f t="shared" si="48"/>
        <v>13.75</v>
      </c>
      <c r="X75" s="81">
        <f t="shared" si="48"/>
        <v>13.75</v>
      </c>
      <c r="Y75" s="81">
        <f t="shared" si="48"/>
        <v>13.75</v>
      </c>
      <c r="Z75" s="81">
        <f t="shared" si="48"/>
        <v>13.75</v>
      </c>
      <c r="AA75" s="81">
        <f t="shared" si="48"/>
        <v>13.75</v>
      </c>
      <c r="AB75" s="81">
        <f t="shared" si="48"/>
        <v>13.75</v>
      </c>
      <c r="AC75" s="81">
        <f t="shared" si="48"/>
        <v>13.75</v>
      </c>
      <c r="AD75" s="13">
        <f t="shared" si="45"/>
        <v>14.004629629629632</v>
      </c>
      <c r="AE75" s="11">
        <f t="shared" si="46"/>
        <v>14.004629629629632</v>
      </c>
      <c r="AF75" s="11">
        <f t="shared" si="49"/>
        <v>14.004629629629632</v>
      </c>
      <c r="AG75" s="11">
        <f t="shared" si="49"/>
        <v>14.004629629629632</v>
      </c>
      <c r="AH75" s="11">
        <f t="shared" si="49"/>
        <v>14.004629629629632</v>
      </c>
      <c r="AI75" s="11">
        <f t="shared" si="49"/>
        <v>14.004629629629632</v>
      </c>
      <c r="AJ75" s="11">
        <f t="shared" si="49"/>
        <v>14.004629629629632</v>
      </c>
      <c r="AK75" s="11">
        <f t="shared" si="49"/>
        <v>14.004629629629632</v>
      </c>
      <c r="AL75" s="11">
        <f t="shared" si="49"/>
        <v>14.004629629629632</v>
      </c>
      <c r="AM75" s="11">
        <f t="shared" si="49"/>
        <v>14.004629629629632</v>
      </c>
      <c r="AN75" s="11">
        <f t="shared" si="49"/>
        <v>14.004629629629632</v>
      </c>
      <c r="AO75" s="11">
        <f t="shared" si="49"/>
        <v>14.004629629629632</v>
      </c>
    </row>
    <row r="76" spans="1:41" x14ac:dyDescent="0.5">
      <c r="B76" s="3" t="e">
        <f>#REF!</f>
        <v>#REF!</v>
      </c>
      <c r="C76" s="3" t="e">
        <f>#REF!</f>
        <v>#REF!</v>
      </c>
      <c r="F76" s="7">
        <v>13.803000000000001</v>
      </c>
      <c r="G76" s="81">
        <f t="shared" si="42"/>
        <v>13.803000000000001</v>
      </c>
      <c r="H76" s="81">
        <f t="shared" si="53"/>
        <v>13.803000000000001</v>
      </c>
      <c r="I76" s="81">
        <f t="shared" si="53"/>
        <v>13.803000000000001</v>
      </c>
      <c r="J76" s="81">
        <f t="shared" si="53"/>
        <v>13.803000000000001</v>
      </c>
      <c r="K76" s="81">
        <f t="shared" si="53"/>
        <v>13.803000000000001</v>
      </c>
      <c r="L76" s="81">
        <f t="shared" si="53"/>
        <v>13.803000000000001</v>
      </c>
      <c r="M76" s="81">
        <f t="shared" si="53"/>
        <v>13.803000000000001</v>
      </c>
      <c r="N76" s="81">
        <f t="shared" si="53"/>
        <v>13.803000000000001</v>
      </c>
      <c r="O76" s="81">
        <f t="shared" si="53"/>
        <v>13.803000000000001</v>
      </c>
      <c r="P76" s="81">
        <f t="shared" si="53"/>
        <v>13.803000000000001</v>
      </c>
      <c r="Q76" s="81">
        <f t="shared" si="53"/>
        <v>13.803000000000001</v>
      </c>
      <c r="R76" s="7">
        <v>13.55</v>
      </c>
      <c r="S76" s="81">
        <f t="shared" si="44"/>
        <v>13.55</v>
      </c>
      <c r="T76" s="81">
        <f t="shared" si="48"/>
        <v>13.55</v>
      </c>
      <c r="U76" s="81">
        <f t="shared" si="48"/>
        <v>13.55</v>
      </c>
      <c r="V76" s="81">
        <f t="shared" si="48"/>
        <v>13.55</v>
      </c>
      <c r="W76" s="81">
        <f t="shared" si="48"/>
        <v>13.55</v>
      </c>
      <c r="X76" s="81">
        <f t="shared" si="48"/>
        <v>13.55</v>
      </c>
      <c r="Y76" s="81">
        <f t="shared" si="48"/>
        <v>13.55</v>
      </c>
      <c r="Z76" s="81">
        <f t="shared" si="48"/>
        <v>13.55</v>
      </c>
      <c r="AA76" s="81">
        <f t="shared" si="48"/>
        <v>13.55</v>
      </c>
      <c r="AB76" s="81">
        <f t="shared" si="48"/>
        <v>13.55</v>
      </c>
      <c r="AC76" s="81">
        <f t="shared" si="48"/>
        <v>13.55</v>
      </c>
      <c r="AD76" s="13">
        <f t="shared" si="45"/>
        <v>13.301637325219156</v>
      </c>
      <c r="AE76" s="11">
        <f t="shared" si="46"/>
        <v>13.301637325219156</v>
      </c>
      <c r="AF76" s="11">
        <f t="shared" si="49"/>
        <v>13.301637325219156</v>
      </c>
      <c r="AG76" s="11">
        <f t="shared" si="49"/>
        <v>13.301637325219156</v>
      </c>
      <c r="AH76" s="11">
        <f t="shared" si="49"/>
        <v>13.301637325219156</v>
      </c>
      <c r="AI76" s="11">
        <f t="shared" si="49"/>
        <v>13.301637325219156</v>
      </c>
      <c r="AJ76" s="11">
        <f t="shared" si="49"/>
        <v>13.301637325219156</v>
      </c>
      <c r="AK76" s="11">
        <f t="shared" si="49"/>
        <v>13.301637325219156</v>
      </c>
      <c r="AL76" s="11">
        <f t="shared" si="49"/>
        <v>13.301637325219156</v>
      </c>
      <c r="AM76" s="11">
        <f t="shared" si="49"/>
        <v>13.301637325219156</v>
      </c>
      <c r="AN76" s="11">
        <f t="shared" si="49"/>
        <v>13.301637325219156</v>
      </c>
      <c r="AO76" s="11">
        <f t="shared" si="49"/>
        <v>13.301637325219156</v>
      </c>
    </row>
    <row r="77" spans="1:41" x14ac:dyDescent="0.5">
      <c r="B77" s="3" t="e">
        <f>#REF!</f>
        <v>#REF!</v>
      </c>
      <c r="C77" s="3" t="e">
        <f>#REF!</f>
        <v>#REF!</v>
      </c>
      <c r="F77" s="7">
        <v>13.757</v>
      </c>
      <c r="G77" s="81">
        <f t="shared" si="42"/>
        <v>13.757</v>
      </c>
      <c r="H77" s="81">
        <f t="shared" si="53"/>
        <v>13.757</v>
      </c>
      <c r="I77" s="81">
        <f t="shared" si="53"/>
        <v>13.757</v>
      </c>
      <c r="J77" s="81">
        <f t="shared" si="53"/>
        <v>13.757</v>
      </c>
      <c r="K77" s="81">
        <f t="shared" si="53"/>
        <v>13.757</v>
      </c>
      <c r="L77" s="81">
        <f t="shared" si="53"/>
        <v>13.757</v>
      </c>
      <c r="M77" s="81">
        <f t="shared" si="53"/>
        <v>13.757</v>
      </c>
      <c r="N77" s="81">
        <f t="shared" si="53"/>
        <v>13.757</v>
      </c>
      <c r="O77" s="81">
        <f t="shared" si="53"/>
        <v>13.757</v>
      </c>
      <c r="P77" s="81">
        <f t="shared" si="53"/>
        <v>13.757</v>
      </c>
      <c r="Q77" s="81">
        <f t="shared" si="53"/>
        <v>13.757</v>
      </c>
      <c r="R77" s="7">
        <v>13.5</v>
      </c>
      <c r="S77" s="81">
        <f t="shared" si="44"/>
        <v>13.5</v>
      </c>
      <c r="T77" s="81">
        <f t="shared" si="48"/>
        <v>13.5</v>
      </c>
      <c r="U77" s="81">
        <f t="shared" si="48"/>
        <v>13.5</v>
      </c>
      <c r="V77" s="81">
        <f t="shared" si="48"/>
        <v>13.5</v>
      </c>
      <c r="W77" s="81">
        <f t="shared" si="48"/>
        <v>13.5</v>
      </c>
      <c r="X77" s="81">
        <f t="shared" si="48"/>
        <v>13.5</v>
      </c>
      <c r="Y77" s="81">
        <f t="shared" si="48"/>
        <v>13.5</v>
      </c>
      <c r="Z77" s="81">
        <f t="shared" si="48"/>
        <v>13.5</v>
      </c>
      <c r="AA77" s="81">
        <f t="shared" si="48"/>
        <v>13.5</v>
      </c>
      <c r="AB77" s="81">
        <f t="shared" si="48"/>
        <v>13.5</v>
      </c>
      <c r="AC77" s="81">
        <f t="shared" si="48"/>
        <v>13.5</v>
      </c>
      <c r="AD77" s="13">
        <f t="shared" si="45"/>
        <v>13.247801119430109</v>
      </c>
      <c r="AE77" s="11">
        <f t="shared" si="46"/>
        <v>13.247801119430109</v>
      </c>
      <c r="AF77" s="11">
        <f t="shared" si="49"/>
        <v>13.247801119430109</v>
      </c>
      <c r="AG77" s="11">
        <f t="shared" si="49"/>
        <v>13.247801119430109</v>
      </c>
      <c r="AH77" s="11">
        <f t="shared" si="49"/>
        <v>13.247801119430109</v>
      </c>
      <c r="AI77" s="11">
        <f t="shared" si="49"/>
        <v>13.247801119430109</v>
      </c>
      <c r="AJ77" s="11">
        <f t="shared" si="49"/>
        <v>13.247801119430109</v>
      </c>
      <c r="AK77" s="11">
        <f t="shared" si="49"/>
        <v>13.247801119430109</v>
      </c>
      <c r="AL77" s="11">
        <f t="shared" si="49"/>
        <v>13.247801119430109</v>
      </c>
      <c r="AM77" s="11">
        <f t="shared" si="49"/>
        <v>13.247801119430109</v>
      </c>
      <c r="AN77" s="11">
        <f t="shared" si="49"/>
        <v>13.247801119430109</v>
      </c>
      <c r="AO77" s="11">
        <f t="shared" si="49"/>
        <v>13.247801119430109</v>
      </c>
    </row>
    <row r="78" spans="1:41" x14ac:dyDescent="0.5">
      <c r="B78" s="3" t="e">
        <f>#REF!</f>
        <v>#REF!</v>
      </c>
      <c r="C78" s="3" t="e">
        <f>#REF!</f>
        <v>#REF!</v>
      </c>
      <c r="F78" s="7">
        <v>15.55</v>
      </c>
      <c r="G78" s="81">
        <f t="shared" ref="G78:Q78" si="54">$F78</f>
        <v>15.55</v>
      </c>
      <c r="H78" s="81">
        <f t="shared" si="54"/>
        <v>15.55</v>
      </c>
      <c r="I78" s="81">
        <f t="shared" si="54"/>
        <v>15.55</v>
      </c>
      <c r="J78" s="81">
        <f t="shared" si="54"/>
        <v>15.55</v>
      </c>
      <c r="K78" s="81">
        <f t="shared" si="54"/>
        <v>15.55</v>
      </c>
      <c r="L78" s="81">
        <f t="shared" si="54"/>
        <v>15.55</v>
      </c>
      <c r="M78" s="81">
        <f t="shared" si="54"/>
        <v>15.55</v>
      </c>
      <c r="N78" s="81">
        <f t="shared" si="54"/>
        <v>15.55</v>
      </c>
      <c r="O78" s="81">
        <f t="shared" si="54"/>
        <v>15.55</v>
      </c>
      <c r="P78" s="81">
        <f t="shared" si="54"/>
        <v>15.55</v>
      </c>
      <c r="Q78" s="81">
        <f t="shared" si="54"/>
        <v>15.55</v>
      </c>
      <c r="R78" s="7">
        <v>16.02</v>
      </c>
      <c r="S78" s="81">
        <f t="shared" si="44"/>
        <v>16.02</v>
      </c>
      <c r="T78" s="81">
        <f t="shared" si="48"/>
        <v>16.02</v>
      </c>
      <c r="U78" s="81">
        <f t="shared" si="48"/>
        <v>16.02</v>
      </c>
      <c r="V78" s="81">
        <f t="shared" si="48"/>
        <v>16.02</v>
      </c>
      <c r="W78" s="81">
        <f t="shared" si="48"/>
        <v>16.02</v>
      </c>
      <c r="X78" s="81">
        <f t="shared" si="48"/>
        <v>16.02</v>
      </c>
      <c r="Y78" s="81">
        <f t="shared" si="48"/>
        <v>16.02</v>
      </c>
      <c r="Z78" s="81">
        <f t="shared" si="48"/>
        <v>16.02</v>
      </c>
      <c r="AA78" s="81">
        <f t="shared" si="48"/>
        <v>16.02</v>
      </c>
      <c r="AB78" s="81">
        <f t="shared" si="48"/>
        <v>16.02</v>
      </c>
      <c r="AC78" s="81">
        <f t="shared" si="48"/>
        <v>16.02</v>
      </c>
      <c r="AD78" s="13">
        <f>R78*(1+($R78-$F78)/$F78)</f>
        <v>16.504205787781348</v>
      </c>
      <c r="AE78" s="11">
        <f t="shared" si="46"/>
        <v>16.504205787781348</v>
      </c>
      <c r="AF78" s="11">
        <f t="shared" si="49"/>
        <v>16.504205787781348</v>
      </c>
      <c r="AG78" s="11">
        <f t="shared" si="49"/>
        <v>16.504205787781348</v>
      </c>
      <c r="AH78" s="11">
        <f t="shared" si="49"/>
        <v>16.504205787781348</v>
      </c>
      <c r="AI78" s="11">
        <f t="shared" si="49"/>
        <v>16.504205787781348</v>
      </c>
      <c r="AJ78" s="11">
        <f t="shared" si="49"/>
        <v>16.504205787781348</v>
      </c>
      <c r="AK78" s="11">
        <f t="shared" si="49"/>
        <v>16.504205787781348</v>
      </c>
      <c r="AL78" s="11">
        <f t="shared" si="49"/>
        <v>16.504205787781348</v>
      </c>
      <c r="AM78" s="11">
        <f t="shared" si="49"/>
        <v>16.504205787781348</v>
      </c>
      <c r="AN78" s="11">
        <f t="shared" si="49"/>
        <v>16.504205787781348</v>
      </c>
      <c r="AO78" s="11">
        <f t="shared" si="49"/>
        <v>16.504205787781348</v>
      </c>
    </row>
    <row r="80" spans="1:41" x14ac:dyDescent="0.5">
      <c r="A80" s="9" t="s">
        <v>81</v>
      </c>
      <c r="B80" s="4" t="s">
        <v>14</v>
      </c>
      <c r="C80" s="4" t="s">
        <v>15</v>
      </c>
      <c r="D80" s="4" t="s">
        <v>0</v>
      </c>
    </row>
    <row r="81" spans="2:41" x14ac:dyDescent="0.5">
      <c r="B81" s="3" t="e">
        <f>#REF!</f>
        <v>#REF!</v>
      </c>
      <c r="C81" s="3" t="e">
        <f>#REF!</f>
        <v>#REF!</v>
      </c>
      <c r="E81"/>
      <c r="F81" s="81" t="e">
        <f>F43*#REF!</f>
        <v>#REF!</v>
      </c>
      <c r="G81" s="81" t="e">
        <f>G43*#REF!</f>
        <v>#REF!</v>
      </c>
      <c r="H81" s="81" t="e">
        <f>H43*#REF!</f>
        <v>#REF!</v>
      </c>
      <c r="I81" s="81" t="e">
        <f>I43*#REF!</f>
        <v>#REF!</v>
      </c>
      <c r="J81" s="81" t="e">
        <f>J43*#REF!</f>
        <v>#REF!</v>
      </c>
      <c r="K81" s="81" t="e">
        <f>K43*#REF!</f>
        <v>#REF!</v>
      </c>
      <c r="L81" s="81" t="e">
        <f>L43*#REF!</f>
        <v>#REF!</v>
      </c>
      <c r="M81" s="81" t="e">
        <f>M43*#REF!</f>
        <v>#REF!</v>
      </c>
      <c r="N81" s="81" t="e">
        <f>N43*#REF!</f>
        <v>#REF!</v>
      </c>
      <c r="O81" s="81" t="e">
        <f>O43*#REF!</f>
        <v>#REF!</v>
      </c>
      <c r="P81" s="81" t="e">
        <f>P43*#REF!</f>
        <v>#REF!</v>
      </c>
      <c r="Q81" s="81" t="e">
        <f>Q43*#REF!</f>
        <v>#REF!</v>
      </c>
      <c r="R81" s="81" t="e">
        <f>R43*#REF!</f>
        <v>#REF!</v>
      </c>
      <c r="S81" s="81" t="e">
        <f>S43*#REF!</f>
        <v>#REF!</v>
      </c>
      <c r="T81" s="81" t="e">
        <f>T43*#REF!</f>
        <v>#REF!</v>
      </c>
      <c r="U81" s="81" t="e">
        <f>U43*#REF!</f>
        <v>#REF!</v>
      </c>
      <c r="V81" s="81" t="e">
        <f>V43*#REF!</f>
        <v>#REF!</v>
      </c>
      <c r="W81" s="81" t="e">
        <f>W43*#REF!</f>
        <v>#REF!</v>
      </c>
      <c r="X81" s="81" t="e">
        <f>X43*#REF!</f>
        <v>#REF!</v>
      </c>
      <c r="Y81" s="81" t="e">
        <f>Y43*#REF!</f>
        <v>#REF!</v>
      </c>
      <c r="Z81" s="81" t="e">
        <f>Z43*#REF!</f>
        <v>#REF!</v>
      </c>
      <c r="AA81" s="81" t="e">
        <f>AA43*#REF!</f>
        <v>#REF!</v>
      </c>
      <c r="AB81" s="81" t="e">
        <f>AB43*#REF!</f>
        <v>#REF!</v>
      </c>
      <c r="AC81" s="81" t="e">
        <f>AC43*#REF!</f>
        <v>#REF!</v>
      </c>
      <c r="AD81" s="81" t="e">
        <f>AD43*#REF!</f>
        <v>#REF!</v>
      </c>
      <c r="AE81" s="81" t="e">
        <f>AE43*#REF!</f>
        <v>#REF!</v>
      </c>
      <c r="AF81" s="81" t="e">
        <f>AF43*#REF!</f>
        <v>#REF!</v>
      </c>
      <c r="AG81" s="81" t="e">
        <f>AG43*#REF!</f>
        <v>#REF!</v>
      </c>
      <c r="AH81" s="81" t="e">
        <f>AH43*#REF!</f>
        <v>#REF!</v>
      </c>
      <c r="AI81" s="81" t="e">
        <f>AI43*#REF!</f>
        <v>#REF!</v>
      </c>
      <c r="AJ81" s="81" t="e">
        <f>AJ43*#REF!</f>
        <v>#REF!</v>
      </c>
      <c r="AK81" s="81" t="e">
        <f>AK43*#REF!</f>
        <v>#REF!</v>
      </c>
      <c r="AL81" s="81" t="e">
        <f>AL43*#REF!</f>
        <v>#REF!</v>
      </c>
      <c r="AM81" s="81" t="e">
        <f>AM43*#REF!</f>
        <v>#REF!</v>
      </c>
      <c r="AN81" s="81" t="e">
        <f>AN43*#REF!</f>
        <v>#REF!</v>
      </c>
      <c r="AO81" s="81" t="e">
        <f>AO43*#REF!</f>
        <v>#REF!</v>
      </c>
    </row>
    <row r="82" spans="2:41" x14ac:dyDescent="0.5">
      <c r="B82" s="3" t="e">
        <f>#REF!</f>
        <v>#REF!</v>
      </c>
      <c r="C82" s="3" t="e">
        <f>#REF!</f>
        <v>#REF!</v>
      </c>
      <c r="E82" s="84"/>
      <c r="F82" s="81" t="e">
        <f>F44*#REF!</f>
        <v>#REF!</v>
      </c>
      <c r="G82" s="81" t="e">
        <f>G44*#REF!</f>
        <v>#REF!</v>
      </c>
      <c r="H82" s="81" t="e">
        <f>H44*#REF!</f>
        <v>#REF!</v>
      </c>
      <c r="I82" s="81" t="e">
        <f>I44*#REF!</f>
        <v>#REF!</v>
      </c>
      <c r="J82" s="81" t="e">
        <f>J44*#REF!</f>
        <v>#REF!</v>
      </c>
      <c r="K82" s="81" t="e">
        <f>K44*#REF!</f>
        <v>#REF!</v>
      </c>
      <c r="L82" s="81" t="e">
        <f>L44*#REF!</f>
        <v>#REF!</v>
      </c>
      <c r="M82" s="81" t="e">
        <f>M44*#REF!</f>
        <v>#REF!</v>
      </c>
      <c r="N82" s="81" t="e">
        <f>N44*#REF!</f>
        <v>#REF!</v>
      </c>
      <c r="O82" s="81" t="e">
        <f>O44*#REF!</f>
        <v>#REF!</v>
      </c>
      <c r="P82" s="81" t="e">
        <f>P44*#REF!</f>
        <v>#REF!</v>
      </c>
      <c r="Q82" s="81" t="e">
        <f>Q44*#REF!</f>
        <v>#REF!</v>
      </c>
      <c r="R82" s="81" t="e">
        <f>R44*#REF!</f>
        <v>#REF!</v>
      </c>
      <c r="S82" s="81" t="e">
        <f>S44*#REF!</f>
        <v>#REF!</v>
      </c>
      <c r="T82" s="81" t="e">
        <f>T44*#REF!</f>
        <v>#REF!</v>
      </c>
      <c r="U82" s="81" t="e">
        <f>U44*#REF!</f>
        <v>#REF!</v>
      </c>
      <c r="V82" s="81" t="e">
        <f>V44*#REF!</f>
        <v>#REF!</v>
      </c>
      <c r="W82" s="81" t="e">
        <f>W44*#REF!</f>
        <v>#REF!</v>
      </c>
      <c r="X82" s="81" t="e">
        <f>X44*#REF!</f>
        <v>#REF!</v>
      </c>
      <c r="Y82" s="81" t="e">
        <f>Y44*#REF!</f>
        <v>#REF!</v>
      </c>
      <c r="Z82" s="81" t="e">
        <f>Z44*#REF!</f>
        <v>#REF!</v>
      </c>
      <c r="AA82" s="81" t="e">
        <f>AA44*#REF!</f>
        <v>#REF!</v>
      </c>
      <c r="AB82" s="81" t="e">
        <f>AB44*#REF!</f>
        <v>#REF!</v>
      </c>
      <c r="AC82" s="81" t="e">
        <f>AC44*#REF!</f>
        <v>#REF!</v>
      </c>
      <c r="AD82" s="81" t="e">
        <f>AD44*#REF!</f>
        <v>#REF!</v>
      </c>
      <c r="AE82" s="81" t="e">
        <f>AE44*#REF!</f>
        <v>#REF!</v>
      </c>
      <c r="AF82" s="81" t="e">
        <f>AF44*#REF!</f>
        <v>#REF!</v>
      </c>
      <c r="AG82" s="81" t="e">
        <f>AG44*#REF!</f>
        <v>#REF!</v>
      </c>
      <c r="AH82" s="81" t="e">
        <f>AH44*#REF!</f>
        <v>#REF!</v>
      </c>
      <c r="AI82" s="81" t="e">
        <f>AI44*#REF!</f>
        <v>#REF!</v>
      </c>
      <c r="AJ82" s="81" t="e">
        <f>AJ44*#REF!</f>
        <v>#REF!</v>
      </c>
      <c r="AK82" s="81" t="e">
        <f>AK44*#REF!</f>
        <v>#REF!</v>
      </c>
      <c r="AL82" s="81" t="e">
        <f>AL44*#REF!</f>
        <v>#REF!</v>
      </c>
      <c r="AM82" s="81" t="e">
        <f>AM44*#REF!</f>
        <v>#REF!</v>
      </c>
      <c r="AN82" s="81" t="e">
        <f>AN44*#REF!</f>
        <v>#REF!</v>
      </c>
      <c r="AO82" s="81" t="e">
        <f>AO44*#REF!</f>
        <v>#REF!</v>
      </c>
    </row>
    <row r="83" spans="2:41" x14ac:dyDescent="0.5">
      <c r="B83" s="3" t="e">
        <f>#REF!</f>
        <v>#REF!</v>
      </c>
      <c r="C83" s="3" t="e">
        <f>#REF!</f>
        <v>#REF!</v>
      </c>
      <c r="E83" s="84"/>
      <c r="F83" s="81" t="e">
        <f>F45*#REF!</f>
        <v>#REF!</v>
      </c>
      <c r="G83" s="81" t="e">
        <f>G45*#REF!</f>
        <v>#REF!</v>
      </c>
      <c r="H83" s="81" t="e">
        <f>H45*#REF!</f>
        <v>#REF!</v>
      </c>
      <c r="I83" s="81" t="e">
        <f>I45*#REF!</f>
        <v>#REF!</v>
      </c>
      <c r="J83" s="81" t="e">
        <f>J45*#REF!</f>
        <v>#REF!</v>
      </c>
      <c r="K83" s="81" t="e">
        <f>K45*#REF!</f>
        <v>#REF!</v>
      </c>
      <c r="L83" s="81" t="e">
        <f>L45*#REF!</f>
        <v>#REF!</v>
      </c>
      <c r="M83" s="81" t="e">
        <f>M45*#REF!</f>
        <v>#REF!</v>
      </c>
      <c r="N83" s="81" t="e">
        <f>N45*#REF!</f>
        <v>#REF!</v>
      </c>
      <c r="O83" s="81" t="e">
        <f>O45*#REF!</f>
        <v>#REF!</v>
      </c>
      <c r="P83" s="81" t="e">
        <f>P45*#REF!</f>
        <v>#REF!</v>
      </c>
      <c r="Q83" s="81" t="e">
        <f>Q45*#REF!</f>
        <v>#REF!</v>
      </c>
      <c r="R83" s="81" t="e">
        <f>R45*#REF!</f>
        <v>#REF!</v>
      </c>
      <c r="S83" s="81" t="e">
        <f>S45*#REF!</f>
        <v>#REF!</v>
      </c>
      <c r="T83" s="81" t="e">
        <f>T45*#REF!</f>
        <v>#REF!</v>
      </c>
      <c r="U83" s="81" t="e">
        <f>U45*#REF!</f>
        <v>#REF!</v>
      </c>
      <c r="V83" s="81" t="e">
        <f>V45*#REF!</f>
        <v>#REF!</v>
      </c>
      <c r="W83" s="81" t="e">
        <f>W45*#REF!</f>
        <v>#REF!</v>
      </c>
      <c r="X83" s="81" t="e">
        <f>X45*#REF!</f>
        <v>#REF!</v>
      </c>
      <c r="Y83" s="81" t="e">
        <f>Y45*#REF!</f>
        <v>#REF!</v>
      </c>
      <c r="Z83" s="81" t="e">
        <f>Z45*#REF!</f>
        <v>#REF!</v>
      </c>
      <c r="AA83" s="81" t="e">
        <f>AA45*#REF!</f>
        <v>#REF!</v>
      </c>
      <c r="AB83" s="81" t="e">
        <f>AB45*#REF!</f>
        <v>#REF!</v>
      </c>
      <c r="AC83" s="81" t="e">
        <f>AC45*#REF!</f>
        <v>#REF!</v>
      </c>
      <c r="AD83" s="81" t="e">
        <f>AD45*#REF!</f>
        <v>#REF!</v>
      </c>
      <c r="AE83" s="81" t="e">
        <f>AE45*#REF!</f>
        <v>#REF!</v>
      </c>
      <c r="AF83" s="81" t="e">
        <f>AF45*#REF!</f>
        <v>#REF!</v>
      </c>
      <c r="AG83" s="81" t="e">
        <f>AG45*#REF!</f>
        <v>#REF!</v>
      </c>
      <c r="AH83" s="81" t="e">
        <f>AH45*#REF!</f>
        <v>#REF!</v>
      </c>
      <c r="AI83" s="81" t="e">
        <f>AI45*#REF!</f>
        <v>#REF!</v>
      </c>
      <c r="AJ83" s="81" t="e">
        <f>AJ45*#REF!</f>
        <v>#REF!</v>
      </c>
      <c r="AK83" s="81" t="e">
        <f>AK45*#REF!</f>
        <v>#REF!</v>
      </c>
      <c r="AL83" s="81" t="e">
        <f>AL45*#REF!</f>
        <v>#REF!</v>
      </c>
      <c r="AM83" s="81" t="e">
        <f>AM45*#REF!</f>
        <v>#REF!</v>
      </c>
      <c r="AN83" s="81" t="e">
        <f>AN45*#REF!</f>
        <v>#REF!</v>
      </c>
      <c r="AO83" s="81" t="e">
        <f>AO45*#REF!</f>
        <v>#REF!</v>
      </c>
    </row>
    <row r="84" spans="2:41" x14ac:dyDescent="0.5">
      <c r="B84" s="3" t="e">
        <f>#REF!</f>
        <v>#REF!</v>
      </c>
      <c r="C84" s="3" t="e">
        <f>#REF!</f>
        <v>#REF!</v>
      </c>
      <c r="E84" s="84"/>
      <c r="F84" s="81" t="e">
        <f>F46*#REF!</f>
        <v>#REF!</v>
      </c>
      <c r="G84" s="81" t="e">
        <f>G46*#REF!</f>
        <v>#REF!</v>
      </c>
      <c r="H84" s="81" t="e">
        <f>H46*#REF!</f>
        <v>#REF!</v>
      </c>
      <c r="I84" s="81" t="e">
        <f>I46*#REF!</f>
        <v>#REF!</v>
      </c>
      <c r="J84" s="81" t="e">
        <f>J46*#REF!</f>
        <v>#REF!</v>
      </c>
      <c r="K84" s="81" t="e">
        <f>K46*#REF!</f>
        <v>#REF!</v>
      </c>
      <c r="L84" s="81" t="e">
        <f>L46*#REF!</f>
        <v>#REF!</v>
      </c>
      <c r="M84" s="81" t="e">
        <f>M46*#REF!</f>
        <v>#REF!</v>
      </c>
      <c r="N84" s="81" t="e">
        <f>N46*#REF!</f>
        <v>#REF!</v>
      </c>
      <c r="O84" s="81" t="e">
        <f>O46*#REF!</f>
        <v>#REF!</v>
      </c>
      <c r="P84" s="81" t="e">
        <f>P46*#REF!</f>
        <v>#REF!</v>
      </c>
      <c r="Q84" s="81" t="e">
        <f>Q46*#REF!</f>
        <v>#REF!</v>
      </c>
      <c r="R84" s="81" t="e">
        <f>R46*#REF!</f>
        <v>#REF!</v>
      </c>
      <c r="S84" s="81" t="e">
        <f>S46*#REF!</f>
        <v>#REF!</v>
      </c>
      <c r="T84" s="81" t="e">
        <f>T46*#REF!</f>
        <v>#REF!</v>
      </c>
      <c r="U84" s="81" t="e">
        <f>U46*#REF!</f>
        <v>#REF!</v>
      </c>
      <c r="V84" s="81" t="e">
        <f>V46*#REF!</f>
        <v>#REF!</v>
      </c>
      <c r="W84" s="81" t="e">
        <f>W46*#REF!</f>
        <v>#REF!</v>
      </c>
      <c r="X84" s="81" t="e">
        <f>X46*#REF!</f>
        <v>#REF!</v>
      </c>
      <c r="Y84" s="81" t="e">
        <f>Y46*#REF!</f>
        <v>#REF!</v>
      </c>
      <c r="Z84" s="81" t="e">
        <f>Z46*#REF!</f>
        <v>#REF!</v>
      </c>
      <c r="AA84" s="81" t="e">
        <f>AA46*#REF!</f>
        <v>#REF!</v>
      </c>
      <c r="AB84" s="81" t="e">
        <f>AB46*#REF!</f>
        <v>#REF!</v>
      </c>
      <c r="AC84" s="81" t="e">
        <f>AC46*#REF!</f>
        <v>#REF!</v>
      </c>
      <c r="AD84" s="81" t="e">
        <f>AD46*#REF!</f>
        <v>#REF!</v>
      </c>
      <c r="AE84" s="81" t="e">
        <f>AE46*#REF!</f>
        <v>#REF!</v>
      </c>
      <c r="AF84" s="81" t="e">
        <f>AF46*#REF!</f>
        <v>#REF!</v>
      </c>
      <c r="AG84" s="81" t="e">
        <f>AG46*#REF!</f>
        <v>#REF!</v>
      </c>
      <c r="AH84" s="81" t="e">
        <f>AH46*#REF!</f>
        <v>#REF!</v>
      </c>
      <c r="AI84" s="81" t="e">
        <f>AI46*#REF!</f>
        <v>#REF!</v>
      </c>
      <c r="AJ84" s="81" t="e">
        <f>AJ46*#REF!</f>
        <v>#REF!</v>
      </c>
      <c r="AK84" s="81" t="e">
        <f>AK46*#REF!</f>
        <v>#REF!</v>
      </c>
      <c r="AL84" s="81" t="e">
        <f>AL46*#REF!</f>
        <v>#REF!</v>
      </c>
      <c r="AM84" s="81" t="e">
        <f>AM46*#REF!</f>
        <v>#REF!</v>
      </c>
      <c r="AN84" s="81" t="e">
        <f>AN46*#REF!</f>
        <v>#REF!</v>
      </c>
      <c r="AO84" s="81" t="e">
        <f>AO46*#REF!</f>
        <v>#REF!</v>
      </c>
    </row>
    <row r="85" spans="2:41" x14ac:dyDescent="0.5">
      <c r="B85" s="3" t="e">
        <f>#REF!</f>
        <v>#REF!</v>
      </c>
      <c r="C85" s="3" t="e">
        <f>#REF!</f>
        <v>#REF!</v>
      </c>
      <c r="E85" s="84"/>
      <c r="F85" s="81" t="e">
        <f>F47*#REF!</f>
        <v>#REF!</v>
      </c>
      <c r="G85" s="81" t="e">
        <f>G47*#REF!</f>
        <v>#REF!</v>
      </c>
      <c r="H85" s="81" t="e">
        <f>H47*#REF!</f>
        <v>#REF!</v>
      </c>
      <c r="I85" s="81" t="e">
        <f>I47*#REF!</f>
        <v>#REF!</v>
      </c>
      <c r="J85" s="81" t="e">
        <f>J47*#REF!</f>
        <v>#REF!</v>
      </c>
      <c r="K85" s="81" t="e">
        <f>K47*#REF!</f>
        <v>#REF!</v>
      </c>
      <c r="L85" s="81" t="e">
        <f>L47*#REF!</f>
        <v>#REF!</v>
      </c>
      <c r="M85" s="81" t="e">
        <f>M47*#REF!</f>
        <v>#REF!</v>
      </c>
      <c r="N85" s="81" t="e">
        <f>N47*#REF!</f>
        <v>#REF!</v>
      </c>
      <c r="O85" s="81" t="e">
        <f>O47*#REF!</f>
        <v>#REF!</v>
      </c>
      <c r="P85" s="81" t="e">
        <f>P47*#REF!</f>
        <v>#REF!</v>
      </c>
      <c r="Q85" s="81" t="e">
        <f>Q47*#REF!</f>
        <v>#REF!</v>
      </c>
      <c r="R85" s="81" t="e">
        <f>R47*#REF!</f>
        <v>#REF!</v>
      </c>
      <c r="S85" s="81" t="e">
        <f>S47*#REF!</f>
        <v>#REF!</v>
      </c>
      <c r="T85" s="81" t="e">
        <f>T47*#REF!</f>
        <v>#REF!</v>
      </c>
      <c r="U85" s="81" t="e">
        <f>U47*#REF!</f>
        <v>#REF!</v>
      </c>
      <c r="V85" s="81" t="e">
        <f>V47*#REF!</f>
        <v>#REF!</v>
      </c>
      <c r="W85" s="81" t="e">
        <f>W47*#REF!</f>
        <v>#REF!</v>
      </c>
      <c r="X85" s="81" t="e">
        <f>X47*#REF!</f>
        <v>#REF!</v>
      </c>
      <c r="Y85" s="81" t="e">
        <f>Y47*#REF!</f>
        <v>#REF!</v>
      </c>
      <c r="Z85" s="81" t="e">
        <f>Z47*#REF!</f>
        <v>#REF!</v>
      </c>
      <c r="AA85" s="81" t="e">
        <f>AA47*#REF!</f>
        <v>#REF!</v>
      </c>
      <c r="AB85" s="81" t="e">
        <f>AB47*#REF!</f>
        <v>#REF!</v>
      </c>
      <c r="AC85" s="81" t="e">
        <f>AC47*#REF!</f>
        <v>#REF!</v>
      </c>
      <c r="AD85" s="81" t="e">
        <f>AD47*#REF!</f>
        <v>#REF!</v>
      </c>
      <c r="AE85" s="81" t="e">
        <f>AE47*#REF!</f>
        <v>#REF!</v>
      </c>
      <c r="AF85" s="81" t="e">
        <f>AF47*#REF!</f>
        <v>#REF!</v>
      </c>
      <c r="AG85" s="81" t="e">
        <f>AG47*#REF!</f>
        <v>#REF!</v>
      </c>
      <c r="AH85" s="81" t="e">
        <f>AH47*#REF!</f>
        <v>#REF!</v>
      </c>
      <c r="AI85" s="81" t="e">
        <f>AI47*#REF!</f>
        <v>#REF!</v>
      </c>
      <c r="AJ85" s="81" t="e">
        <f>AJ47*#REF!</f>
        <v>#REF!</v>
      </c>
      <c r="AK85" s="81" t="e">
        <f>AK47*#REF!</f>
        <v>#REF!</v>
      </c>
      <c r="AL85" s="81" t="e">
        <f>AL47*#REF!</f>
        <v>#REF!</v>
      </c>
      <c r="AM85" s="81" t="e">
        <f>AM47*#REF!</f>
        <v>#REF!</v>
      </c>
      <c r="AN85" s="81" t="e">
        <f>AN47*#REF!</f>
        <v>#REF!</v>
      </c>
      <c r="AO85" s="81" t="e">
        <f>AO47*#REF!</f>
        <v>#REF!</v>
      </c>
    </row>
    <row r="86" spans="2:41" x14ac:dyDescent="0.5">
      <c r="B86" s="3" t="e">
        <f>#REF!</f>
        <v>#REF!</v>
      </c>
      <c r="C86" s="3" t="e">
        <f>#REF!</f>
        <v>#REF!</v>
      </c>
      <c r="E86" s="84"/>
      <c r="F86" s="81" t="e">
        <f>F48*#REF!</f>
        <v>#REF!</v>
      </c>
      <c r="G86" s="81" t="e">
        <f>G48*#REF!</f>
        <v>#REF!</v>
      </c>
      <c r="H86" s="81" t="e">
        <f>H48*#REF!</f>
        <v>#REF!</v>
      </c>
      <c r="I86" s="81" t="e">
        <f>I48*#REF!</f>
        <v>#REF!</v>
      </c>
      <c r="J86" s="81" t="e">
        <f>J48*#REF!</f>
        <v>#REF!</v>
      </c>
      <c r="K86" s="81" t="e">
        <f>K48*#REF!</f>
        <v>#REF!</v>
      </c>
      <c r="L86" s="81" t="e">
        <f>L48*#REF!</f>
        <v>#REF!</v>
      </c>
      <c r="M86" s="81" t="e">
        <f>M48*#REF!</f>
        <v>#REF!</v>
      </c>
      <c r="N86" s="81" t="e">
        <f>N48*#REF!</f>
        <v>#REF!</v>
      </c>
      <c r="O86" s="81" t="e">
        <f>O48*#REF!</f>
        <v>#REF!</v>
      </c>
      <c r="P86" s="81" t="e">
        <f>P48*#REF!</f>
        <v>#REF!</v>
      </c>
      <c r="Q86" s="81" t="e">
        <f>Q48*#REF!</f>
        <v>#REF!</v>
      </c>
      <c r="R86" s="81" t="e">
        <f>R48*#REF!</f>
        <v>#REF!</v>
      </c>
      <c r="S86" s="81" t="e">
        <f>S48*#REF!</f>
        <v>#REF!</v>
      </c>
      <c r="T86" s="81" t="e">
        <f>T48*#REF!</f>
        <v>#REF!</v>
      </c>
      <c r="U86" s="81" t="e">
        <f>U48*#REF!</f>
        <v>#REF!</v>
      </c>
      <c r="V86" s="81" t="e">
        <f>V48*#REF!</f>
        <v>#REF!</v>
      </c>
      <c r="W86" s="81" t="e">
        <f>W48*#REF!</f>
        <v>#REF!</v>
      </c>
      <c r="X86" s="81" t="e">
        <f>X48*#REF!</f>
        <v>#REF!</v>
      </c>
      <c r="Y86" s="81" t="e">
        <f>Y48*#REF!</f>
        <v>#REF!</v>
      </c>
      <c r="Z86" s="81" t="e">
        <f>Z48*#REF!</f>
        <v>#REF!</v>
      </c>
      <c r="AA86" s="81" t="e">
        <f>AA48*#REF!</f>
        <v>#REF!</v>
      </c>
      <c r="AB86" s="81" t="e">
        <f>AB48*#REF!</f>
        <v>#REF!</v>
      </c>
      <c r="AC86" s="81" t="e">
        <f>AC48*#REF!</f>
        <v>#REF!</v>
      </c>
      <c r="AD86" s="81" t="e">
        <f>AD48*#REF!</f>
        <v>#REF!</v>
      </c>
      <c r="AE86" s="81" t="e">
        <f>AE48*#REF!</f>
        <v>#REF!</v>
      </c>
      <c r="AF86" s="81" t="e">
        <f>AF48*#REF!</f>
        <v>#REF!</v>
      </c>
      <c r="AG86" s="81" t="e">
        <f>AG48*#REF!</f>
        <v>#REF!</v>
      </c>
      <c r="AH86" s="81" t="e">
        <f>AH48*#REF!</f>
        <v>#REF!</v>
      </c>
      <c r="AI86" s="81" t="e">
        <f>AI48*#REF!</f>
        <v>#REF!</v>
      </c>
      <c r="AJ86" s="81" t="e">
        <f>AJ48*#REF!</f>
        <v>#REF!</v>
      </c>
      <c r="AK86" s="81" t="e">
        <f>AK48*#REF!</f>
        <v>#REF!</v>
      </c>
      <c r="AL86" s="81" t="e">
        <f>AL48*#REF!</f>
        <v>#REF!</v>
      </c>
      <c r="AM86" s="81" t="e">
        <f>AM48*#REF!</f>
        <v>#REF!</v>
      </c>
      <c r="AN86" s="81" t="e">
        <f>AN48*#REF!</f>
        <v>#REF!</v>
      </c>
      <c r="AO86" s="81" t="e">
        <f>AO48*#REF!</f>
        <v>#REF!</v>
      </c>
    </row>
    <row r="87" spans="2:41" x14ac:dyDescent="0.5">
      <c r="B87" s="3" t="e">
        <f>#REF!</f>
        <v>#REF!</v>
      </c>
      <c r="C87" s="3" t="e">
        <f>#REF!</f>
        <v>#REF!</v>
      </c>
      <c r="E87" s="12"/>
      <c r="F87" s="81" t="e">
        <f>F49*#REF!</f>
        <v>#REF!</v>
      </c>
      <c r="G87" s="81" t="e">
        <f>G49*#REF!</f>
        <v>#REF!</v>
      </c>
      <c r="H87" s="81" t="e">
        <f>H49*#REF!</f>
        <v>#REF!</v>
      </c>
      <c r="I87" s="81" t="e">
        <f>I49*#REF!</f>
        <v>#REF!</v>
      </c>
      <c r="J87" s="81" t="e">
        <f>J49*#REF!</f>
        <v>#REF!</v>
      </c>
      <c r="K87" s="81" t="e">
        <f>K49*#REF!</f>
        <v>#REF!</v>
      </c>
      <c r="L87" s="81" t="e">
        <f>L49*#REF!</f>
        <v>#REF!</v>
      </c>
      <c r="M87" s="81" t="e">
        <f>M49*#REF!</f>
        <v>#REF!</v>
      </c>
      <c r="N87" s="81" t="e">
        <f>N49*#REF!</f>
        <v>#REF!</v>
      </c>
      <c r="O87" s="81" t="e">
        <f>O49*#REF!</f>
        <v>#REF!</v>
      </c>
      <c r="P87" s="81" t="e">
        <f>P49*#REF!</f>
        <v>#REF!</v>
      </c>
      <c r="Q87" s="81" t="e">
        <f>Q49*#REF!</f>
        <v>#REF!</v>
      </c>
      <c r="R87" s="81" t="e">
        <f>R49*#REF!</f>
        <v>#REF!</v>
      </c>
      <c r="S87" s="81" t="e">
        <f>S49*#REF!</f>
        <v>#REF!</v>
      </c>
      <c r="T87" s="81" t="e">
        <f>T49*#REF!</f>
        <v>#REF!</v>
      </c>
      <c r="U87" s="81" t="e">
        <f>U49*#REF!</f>
        <v>#REF!</v>
      </c>
      <c r="V87" s="81" t="e">
        <f>V49*#REF!</f>
        <v>#REF!</v>
      </c>
      <c r="W87" s="81" t="e">
        <f>W49*#REF!</f>
        <v>#REF!</v>
      </c>
      <c r="X87" s="81" t="e">
        <f>X49*#REF!</f>
        <v>#REF!</v>
      </c>
      <c r="Y87" s="81" t="e">
        <f>Y49*#REF!</f>
        <v>#REF!</v>
      </c>
      <c r="Z87" s="81" t="e">
        <f>Z49*#REF!</f>
        <v>#REF!</v>
      </c>
      <c r="AA87" s="81" t="e">
        <f>AA49*#REF!</f>
        <v>#REF!</v>
      </c>
      <c r="AB87" s="81" t="e">
        <f>AB49*#REF!</f>
        <v>#REF!</v>
      </c>
      <c r="AC87" s="81" t="e">
        <f>AC49*#REF!</f>
        <v>#REF!</v>
      </c>
      <c r="AD87" s="81" t="e">
        <f>AD49*#REF!</f>
        <v>#REF!</v>
      </c>
      <c r="AE87" s="81" t="e">
        <f>AE49*#REF!</f>
        <v>#REF!</v>
      </c>
      <c r="AF87" s="81" t="e">
        <f>AF49*#REF!</f>
        <v>#REF!</v>
      </c>
      <c r="AG87" s="81" t="e">
        <f>AG49*#REF!</f>
        <v>#REF!</v>
      </c>
      <c r="AH87" s="81" t="e">
        <f>AH49*#REF!</f>
        <v>#REF!</v>
      </c>
      <c r="AI87" s="81" t="e">
        <f>AI49*#REF!</f>
        <v>#REF!</v>
      </c>
      <c r="AJ87" s="81" t="e">
        <f>AJ49*#REF!</f>
        <v>#REF!</v>
      </c>
      <c r="AK87" s="81" t="e">
        <f>AK49*#REF!</f>
        <v>#REF!</v>
      </c>
      <c r="AL87" s="81" t="e">
        <f>AL49*#REF!</f>
        <v>#REF!</v>
      </c>
      <c r="AM87" s="81" t="e">
        <f>AM49*#REF!</f>
        <v>#REF!</v>
      </c>
      <c r="AN87" s="81" t="e">
        <f>AN49*#REF!</f>
        <v>#REF!</v>
      </c>
      <c r="AO87" s="81" t="e">
        <f>AO49*#REF!</f>
        <v>#REF!</v>
      </c>
    </row>
    <row r="88" spans="2:41" x14ac:dyDescent="0.5">
      <c r="B88" s="3" t="e">
        <f>#REF!</f>
        <v>#REF!</v>
      </c>
      <c r="C88" s="3" t="e">
        <f>#REF!</f>
        <v>#REF!</v>
      </c>
      <c r="F88" s="81" t="e">
        <f>F50*#REF!</f>
        <v>#REF!</v>
      </c>
      <c r="G88" s="81" t="e">
        <f>G50*#REF!</f>
        <v>#REF!</v>
      </c>
      <c r="H88" s="81" t="e">
        <f>H50*#REF!</f>
        <v>#REF!</v>
      </c>
      <c r="I88" s="81" t="e">
        <f>I50*#REF!</f>
        <v>#REF!</v>
      </c>
      <c r="J88" s="81" t="e">
        <f>J50*#REF!</f>
        <v>#REF!</v>
      </c>
      <c r="K88" s="81" t="e">
        <f>K50*#REF!</f>
        <v>#REF!</v>
      </c>
      <c r="L88" s="81" t="e">
        <f>L50*#REF!</f>
        <v>#REF!</v>
      </c>
      <c r="M88" s="81" t="e">
        <f>M50*#REF!</f>
        <v>#REF!</v>
      </c>
      <c r="N88" s="81" t="e">
        <f>N50*#REF!</f>
        <v>#REF!</v>
      </c>
      <c r="O88" s="81" t="e">
        <f>O50*#REF!</f>
        <v>#REF!</v>
      </c>
      <c r="P88" s="81" t="e">
        <f>P50*#REF!</f>
        <v>#REF!</v>
      </c>
      <c r="Q88" s="81" t="e">
        <f>Q50*#REF!</f>
        <v>#REF!</v>
      </c>
      <c r="R88" s="81" t="e">
        <f>R50*#REF!</f>
        <v>#REF!</v>
      </c>
      <c r="S88" s="81" t="e">
        <f>S50*#REF!</f>
        <v>#REF!</v>
      </c>
      <c r="T88" s="81" t="e">
        <f>T50*#REF!</f>
        <v>#REF!</v>
      </c>
      <c r="U88" s="81" t="e">
        <f>U50*#REF!</f>
        <v>#REF!</v>
      </c>
      <c r="V88" s="81" t="e">
        <f>V50*#REF!</f>
        <v>#REF!</v>
      </c>
      <c r="W88" s="81" t="e">
        <f>W50*#REF!</f>
        <v>#REF!</v>
      </c>
      <c r="X88" s="81" t="e">
        <f>X50*#REF!</f>
        <v>#REF!</v>
      </c>
      <c r="Y88" s="81" t="e">
        <f>Y50*#REF!</f>
        <v>#REF!</v>
      </c>
      <c r="Z88" s="81" t="e">
        <f>Z50*#REF!</f>
        <v>#REF!</v>
      </c>
      <c r="AA88" s="81" t="e">
        <f>AA50*#REF!</f>
        <v>#REF!</v>
      </c>
      <c r="AB88" s="81" t="e">
        <f>AB50*#REF!</f>
        <v>#REF!</v>
      </c>
      <c r="AC88" s="81" t="e">
        <f>AC50*#REF!</f>
        <v>#REF!</v>
      </c>
      <c r="AD88" s="81" t="e">
        <f>AD50*#REF!</f>
        <v>#REF!</v>
      </c>
      <c r="AE88" s="81" t="e">
        <f>AE50*#REF!</f>
        <v>#REF!</v>
      </c>
      <c r="AF88" s="81" t="e">
        <f>AF50*#REF!</f>
        <v>#REF!</v>
      </c>
      <c r="AG88" s="81" t="e">
        <f>AG50*#REF!</f>
        <v>#REF!</v>
      </c>
      <c r="AH88" s="81" t="e">
        <f>AH50*#REF!</f>
        <v>#REF!</v>
      </c>
      <c r="AI88" s="81" t="e">
        <f>AI50*#REF!</f>
        <v>#REF!</v>
      </c>
      <c r="AJ88" s="81" t="e">
        <f>AJ50*#REF!</f>
        <v>#REF!</v>
      </c>
      <c r="AK88" s="81" t="e">
        <f>AK50*#REF!</f>
        <v>#REF!</v>
      </c>
      <c r="AL88" s="81" t="e">
        <f>AL50*#REF!</f>
        <v>#REF!</v>
      </c>
      <c r="AM88" s="81" t="e">
        <f>AM50*#REF!</f>
        <v>#REF!</v>
      </c>
      <c r="AN88" s="81" t="e">
        <f>AN50*#REF!</f>
        <v>#REF!</v>
      </c>
      <c r="AO88" s="81" t="e">
        <f>AO50*#REF!</f>
        <v>#REF!</v>
      </c>
    </row>
    <row r="89" spans="2:41" x14ac:dyDescent="0.5">
      <c r="B89" s="3" t="e">
        <f>#REF!</f>
        <v>#REF!</v>
      </c>
      <c r="C89" s="3" t="e">
        <f>#REF!</f>
        <v>#REF!</v>
      </c>
      <c r="F89" s="81" t="e">
        <f>F51*#REF!</f>
        <v>#REF!</v>
      </c>
      <c r="G89" s="81" t="e">
        <f>G51*#REF!</f>
        <v>#REF!</v>
      </c>
      <c r="H89" s="81" t="e">
        <f>H51*#REF!</f>
        <v>#REF!</v>
      </c>
      <c r="I89" s="81" t="e">
        <f>I51*#REF!</f>
        <v>#REF!</v>
      </c>
      <c r="J89" s="81" t="e">
        <f>J51*#REF!</f>
        <v>#REF!</v>
      </c>
      <c r="K89" s="81" t="e">
        <f>K51*#REF!</f>
        <v>#REF!</v>
      </c>
      <c r="L89" s="81" t="e">
        <f>L51*#REF!</f>
        <v>#REF!</v>
      </c>
      <c r="M89" s="81" t="e">
        <f>M51*#REF!</f>
        <v>#REF!</v>
      </c>
      <c r="N89" s="81" t="e">
        <f>N51*#REF!</f>
        <v>#REF!</v>
      </c>
      <c r="O89" s="81" t="e">
        <f>O51*#REF!</f>
        <v>#REF!</v>
      </c>
      <c r="P89" s="81" t="e">
        <f>P51*#REF!</f>
        <v>#REF!</v>
      </c>
      <c r="Q89" s="81" t="e">
        <f>Q51*#REF!</f>
        <v>#REF!</v>
      </c>
      <c r="R89" s="81" t="e">
        <f>R51*#REF!</f>
        <v>#REF!</v>
      </c>
      <c r="S89" s="81" t="e">
        <f>S51*#REF!</f>
        <v>#REF!</v>
      </c>
      <c r="T89" s="81" t="e">
        <f>T51*#REF!</f>
        <v>#REF!</v>
      </c>
      <c r="U89" s="81" t="e">
        <f>U51*#REF!</f>
        <v>#REF!</v>
      </c>
      <c r="V89" s="81" t="e">
        <f>V51*#REF!</f>
        <v>#REF!</v>
      </c>
      <c r="W89" s="81" t="e">
        <f>W51*#REF!</f>
        <v>#REF!</v>
      </c>
      <c r="X89" s="81" t="e">
        <f>X51*#REF!</f>
        <v>#REF!</v>
      </c>
      <c r="Y89" s="81" t="e">
        <f>Y51*#REF!</f>
        <v>#REF!</v>
      </c>
      <c r="Z89" s="81" t="e">
        <f>Z51*#REF!</f>
        <v>#REF!</v>
      </c>
      <c r="AA89" s="81" t="e">
        <f>AA51*#REF!</f>
        <v>#REF!</v>
      </c>
      <c r="AB89" s="81" t="e">
        <f>AB51*#REF!</f>
        <v>#REF!</v>
      </c>
      <c r="AC89" s="81" t="e">
        <f>AC51*#REF!</f>
        <v>#REF!</v>
      </c>
      <c r="AD89" s="81" t="e">
        <f>AD51*#REF!</f>
        <v>#REF!</v>
      </c>
      <c r="AE89" s="81" t="e">
        <f>AE51*#REF!</f>
        <v>#REF!</v>
      </c>
      <c r="AF89" s="81" t="e">
        <f>AF51*#REF!</f>
        <v>#REF!</v>
      </c>
      <c r="AG89" s="81" t="e">
        <f>AG51*#REF!</f>
        <v>#REF!</v>
      </c>
      <c r="AH89" s="81" t="e">
        <f>AH51*#REF!</f>
        <v>#REF!</v>
      </c>
      <c r="AI89" s="81" t="e">
        <f>AI51*#REF!</f>
        <v>#REF!</v>
      </c>
      <c r="AJ89" s="81" t="e">
        <f>AJ51*#REF!</f>
        <v>#REF!</v>
      </c>
      <c r="AK89" s="81" t="e">
        <f>AK51*#REF!</f>
        <v>#REF!</v>
      </c>
      <c r="AL89" s="81" t="e">
        <f>AL51*#REF!</f>
        <v>#REF!</v>
      </c>
      <c r="AM89" s="81" t="e">
        <f>AM51*#REF!</f>
        <v>#REF!</v>
      </c>
      <c r="AN89" s="81" t="e">
        <f>AN51*#REF!</f>
        <v>#REF!</v>
      </c>
      <c r="AO89" s="81" t="e">
        <f>AO51*#REF!</f>
        <v>#REF!</v>
      </c>
    </row>
    <row r="90" spans="2:41" x14ac:dyDescent="0.5">
      <c r="B90" s="3" t="e">
        <f>#REF!</f>
        <v>#REF!</v>
      </c>
      <c r="C90" s="3" t="e">
        <f>#REF!</f>
        <v>#REF!</v>
      </c>
      <c r="F90" s="81" t="e">
        <f>F52*#REF!</f>
        <v>#REF!</v>
      </c>
      <c r="G90" s="81" t="e">
        <f>G52*#REF!</f>
        <v>#REF!</v>
      </c>
      <c r="H90" s="81" t="e">
        <f>H52*#REF!</f>
        <v>#REF!</v>
      </c>
      <c r="I90" s="81" t="e">
        <f>I52*#REF!</f>
        <v>#REF!</v>
      </c>
      <c r="J90" s="81" t="e">
        <f>J52*#REF!</f>
        <v>#REF!</v>
      </c>
      <c r="K90" s="81" t="e">
        <f>K52*#REF!</f>
        <v>#REF!</v>
      </c>
      <c r="L90" s="81" t="e">
        <f>L52*#REF!</f>
        <v>#REF!</v>
      </c>
      <c r="M90" s="81" t="e">
        <f>M52*#REF!</f>
        <v>#REF!</v>
      </c>
      <c r="N90" s="81" t="e">
        <f>N52*#REF!</f>
        <v>#REF!</v>
      </c>
      <c r="O90" s="81" t="e">
        <f>O52*#REF!</f>
        <v>#REF!</v>
      </c>
      <c r="P90" s="81" t="e">
        <f>P52*#REF!</f>
        <v>#REF!</v>
      </c>
      <c r="Q90" s="81" t="e">
        <f>Q52*#REF!</f>
        <v>#REF!</v>
      </c>
      <c r="R90" s="81" t="e">
        <f>R52*#REF!</f>
        <v>#REF!</v>
      </c>
      <c r="S90" s="81" t="e">
        <f>S52*#REF!</f>
        <v>#REF!</v>
      </c>
      <c r="T90" s="81" t="e">
        <f>T52*#REF!</f>
        <v>#REF!</v>
      </c>
      <c r="U90" s="81" t="e">
        <f>U52*#REF!</f>
        <v>#REF!</v>
      </c>
      <c r="V90" s="81" t="e">
        <f>V52*#REF!</f>
        <v>#REF!</v>
      </c>
      <c r="W90" s="81" t="e">
        <f>W52*#REF!</f>
        <v>#REF!</v>
      </c>
      <c r="X90" s="81" t="e">
        <f>X52*#REF!</f>
        <v>#REF!</v>
      </c>
      <c r="Y90" s="81" t="e">
        <f>Y52*#REF!</f>
        <v>#REF!</v>
      </c>
      <c r="Z90" s="81" t="e">
        <f>Z52*#REF!</f>
        <v>#REF!</v>
      </c>
      <c r="AA90" s="81" t="e">
        <f>AA52*#REF!</f>
        <v>#REF!</v>
      </c>
      <c r="AB90" s="81" t="e">
        <f>AB52*#REF!</f>
        <v>#REF!</v>
      </c>
      <c r="AC90" s="81" t="e">
        <f>AC52*#REF!</f>
        <v>#REF!</v>
      </c>
      <c r="AD90" s="81" t="e">
        <f>AD52*#REF!</f>
        <v>#REF!</v>
      </c>
      <c r="AE90" s="81" t="e">
        <f>AE52*#REF!</f>
        <v>#REF!</v>
      </c>
      <c r="AF90" s="81" t="e">
        <f>AF52*#REF!</f>
        <v>#REF!</v>
      </c>
      <c r="AG90" s="81" t="e">
        <f>AG52*#REF!</f>
        <v>#REF!</v>
      </c>
      <c r="AH90" s="81" t="e">
        <f>AH52*#REF!</f>
        <v>#REF!</v>
      </c>
      <c r="AI90" s="81" t="e">
        <f>AI52*#REF!</f>
        <v>#REF!</v>
      </c>
      <c r="AJ90" s="81" t="e">
        <f>AJ52*#REF!</f>
        <v>#REF!</v>
      </c>
      <c r="AK90" s="81" t="e">
        <f>AK52*#REF!</f>
        <v>#REF!</v>
      </c>
      <c r="AL90" s="81" t="e">
        <f>AL52*#REF!</f>
        <v>#REF!</v>
      </c>
      <c r="AM90" s="81" t="e">
        <f>AM52*#REF!</f>
        <v>#REF!</v>
      </c>
      <c r="AN90" s="81" t="e">
        <f>AN52*#REF!</f>
        <v>#REF!</v>
      </c>
      <c r="AO90" s="81" t="e">
        <f>AO52*#REF!</f>
        <v>#REF!</v>
      </c>
    </row>
    <row r="91" spans="2:41" x14ac:dyDescent="0.5">
      <c r="B91" s="3" t="e">
        <f>#REF!</f>
        <v>#REF!</v>
      </c>
      <c r="C91" s="3" t="e">
        <f>#REF!</f>
        <v>#REF!</v>
      </c>
      <c r="F91" s="81" t="e">
        <f>F53*#REF!</f>
        <v>#REF!</v>
      </c>
      <c r="G91" s="81" t="e">
        <f>G53*#REF!</f>
        <v>#REF!</v>
      </c>
      <c r="H91" s="81" t="e">
        <f>H53*#REF!</f>
        <v>#REF!</v>
      </c>
      <c r="I91" s="81" t="e">
        <f>I53*#REF!</f>
        <v>#REF!</v>
      </c>
      <c r="J91" s="81" t="e">
        <f>J53*#REF!</f>
        <v>#REF!</v>
      </c>
      <c r="K91" s="81" t="e">
        <f>K53*#REF!</f>
        <v>#REF!</v>
      </c>
      <c r="L91" s="81" t="e">
        <f>L53*#REF!</f>
        <v>#REF!</v>
      </c>
      <c r="M91" s="81" t="e">
        <f>M53*#REF!</f>
        <v>#REF!</v>
      </c>
      <c r="N91" s="81" t="e">
        <f>N53*#REF!</f>
        <v>#REF!</v>
      </c>
      <c r="O91" s="81" t="e">
        <f>O53*#REF!</f>
        <v>#REF!</v>
      </c>
      <c r="P91" s="81" t="e">
        <f>P53*#REF!</f>
        <v>#REF!</v>
      </c>
      <c r="Q91" s="81" t="e">
        <f>Q53*#REF!</f>
        <v>#REF!</v>
      </c>
      <c r="R91" s="81" t="e">
        <f>R53*#REF!</f>
        <v>#REF!</v>
      </c>
      <c r="S91" s="81" t="e">
        <f>S53*#REF!</f>
        <v>#REF!</v>
      </c>
      <c r="T91" s="81" t="e">
        <f>T53*#REF!</f>
        <v>#REF!</v>
      </c>
      <c r="U91" s="81" t="e">
        <f>U53*#REF!</f>
        <v>#REF!</v>
      </c>
      <c r="V91" s="81" t="e">
        <f>V53*#REF!</f>
        <v>#REF!</v>
      </c>
      <c r="W91" s="81" t="e">
        <f>W53*#REF!</f>
        <v>#REF!</v>
      </c>
      <c r="X91" s="81" t="e">
        <f>X53*#REF!</f>
        <v>#REF!</v>
      </c>
      <c r="Y91" s="81" t="e">
        <f>Y53*#REF!</f>
        <v>#REF!</v>
      </c>
      <c r="Z91" s="81" t="e">
        <f>Z53*#REF!</f>
        <v>#REF!</v>
      </c>
      <c r="AA91" s="81" t="e">
        <f>AA53*#REF!</f>
        <v>#REF!</v>
      </c>
      <c r="AB91" s="81" t="e">
        <f>AB53*#REF!</f>
        <v>#REF!</v>
      </c>
      <c r="AC91" s="81" t="e">
        <f>AC53*#REF!</f>
        <v>#REF!</v>
      </c>
      <c r="AD91" s="81" t="e">
        <f>AD53*#REF!</f>
        <v>#REF!</v>
      </c>
      <c r="AE91" s="81" t="e">
        <f>AE53*#REF!</f>
        <v>#REF!</v>
      </c>
      <c r="AF91" s="81" t="e">
        <f>AF53*#REF!</f>
        <v>#REF!</v>
      </c>
      <c r="AG91" s="81" t="e">
        <f>AG53*#REF!</f>
        <v>#REF!</v>
      </c>
      <c r="AH91" s="81" t="e">
        <f>AH53*#REF!</f>
        <v>#REF!</v>
      </c>
      <c r="AI91" s="81" t="e">
        <f>AI53*#REF!</f>
        <v>#REF!</v>
      </c>
      <c r="AJ91" s="81" t="e">
        <f>AJ53*#REF!</f>
        <v>#REF!</v>
      </c>
      <c r="AK91" s="81" t="e">
        <f>AK53*#REF!</f>
        <v>#REF!</v>
      </c>
      <c r="AL91" s="81" t="e">
        <f>AL53*#REF!</f>
        <v>#REF!</v>
      </c>
      <c r="AM91" s="81" t="e">
        <f>AM53*#REF!</f>
        <v>#REF!</v>
      </c>
      <c r="AN91" s="81" t="e">
        <f>AN53*#REF!</f>
        <v>#REF!</v>
      </c>
      <c r="AO91" s="81" t="e">
        <f>AO53*#REF!</f>
        <v>#REF!</v>
      </c>
    </row>
    <row r="92" spans="2:41" x14ac:dyDescent="0.5">
      <c r="B92" s="3" t="e">
        <f>#REF!</f>
        <v>#REF!</v>
      </c>
      <c r="C92" s="3" t="e">
        <f>#REF!</f>
        <v>#REF!</v>
      </c>
      <c r="F92" s="81" t="e">
        <f>F54*#REF!</f>
        <v>#REF!</v>
      </c>
      <c r="G92" s="81" t="e">
        <f>G54*#REF!</f>
        <v>#REF!</v>
      </c>
      <c r="H92" s="81" t="e">
        <f>H54*#REF!</f>
        <v>#REF!</v>
      </c>
      <c r="I92" s="81" t="e">
        <f>I54*#REF!</f>
        <v>#REF!</v>
      </c>
      <c r="J92" s="81" t="e">
        <f>J54*#REF!</f>
        <v>#REF!</v>
      </c>
      <c r="K92" s="81" t="e">
        <f>K54*#REF!</f>
        <v>#REF!</v>
      </c>
      <c r="L92" s="81" t="e">
        <f>L54*#REF!</f>
        <v>#REF!</v>
      </c>
      <c r="M92" s="81" t="e">
        <f>M54*#REF!</f>
        <v>#REF!</v>
      </c>
      <c r="N92" s="81" t="e">
        <f>N54*#REF!</f>
        <v>#REF!</v>
      </c>
      <c r="O92" s="81" t="e">
        <f>O54*#REF!</f>
        <v>#REF!</v>
      </c>
      <c r="P92" s="81" t="e">
        <f>P54*#REF!</f>
        <v>#REF!</v>
      </c>
      <c r="Q92" s="81" t="e">
        <f>Q54*#REF!</f>
        <v>#REF!</v>
      </c>
      <c r="R92" s="81" t="e">
        <f>R54*#REF!</f>
        <v>#REF!</v>
      </c>
      <c r="S92" s="81" t="e">
        <f>S54*#REF!</f>
        <v>#REF!</v>
      </c>
      <c r="T92" s="81" t="e">
        <f>T54*#REF!</f>
        <v>#REF!</v>
      </c>
      <c r="U92" s="81" t="e">
        <f>U54*#REF!</f>
        <v>#REF!</v>
      </c>
      <c r="V92" s="81" t="e">
        <f>V54*#REF!</f>
        <v>#REF!</v>
      </c>
      <c r="W92" s="81" t="e">
        <f>W54*#REF!</f>
        <v>#REF!</v>
      </c>
      <c r="X92" s="81" t="e">
        <f>X54*#REF!</f>
        <v>#REF!</v>
      </c>
      <c r="Y92" s="81" t="e">
        <f>Y54*#REF!</f>
        <v>#REF!</v>
      </c>
      <c r="Z92" s="81" t="e">
        <f>Z54*#REF!</f>
        <v>#REF!</v>
      </c>
      <c r="AA92" s="81" t="e">
        <f>AA54*#REF!</f>
        <v>#REF!</v>
      </c>
      <c r="AB92" s="81" t="e">
        <f>AB54*#REF!</f>
        <v>#REF!</v>
      </c>
      <c r="AC92" s="81" t="e">
        <f>AC54*#REF!</f>
        <v>#REF!</v>
      </c>
      <c r="AD92" s="81" t="e">
        <f>AD54*#REF!</f>
        <v>#REF!</v>
      </c>
      <c r="AE92" s="81" t="e">
        <f>AE54*#REF!</f>
        <v>#REF!</v>
      </c>
      <c r="AF92" s="81" t="e">
        <f>AF54*#REF!</f>
        <v>#REF!</v>
      </c>
      <c r="AG92" s="81" t="e">
        <f>AG54*#REF!</f>
        <v>#REF!</v>
      </c>
      <c r="AH92" s="81" t="e">
        <f>AH54*#REF!</f>
        <v>#REF!</v>
      </c>
      <c r="AI92" s="81" t="e">
        <f>AI54*#REF!</f>
        <v>#REF!</v>
      </c>
      <c r="AJ92" s="81" t="e">
        <f>AJ54*#REF!</f>
        <v>#REF!</v>
      </c>
      <c r="AK92" s="81" t="e">
        <f>AK54*#REF!</f>
        <v>#REF!</v>
      </c>
      <c r="AL92" s="81" t="e">
        <f>AL54*#REF!</f>
        <v>#REF!</v>
      </c>
      <c r="AM92" s="81" t="e">
        <f>AM54*#REF!</f>
        <v>#REF!</v>
      </c>
      <c r="AN92" s="81" t="e">
        <f>AN54*#REF!</f>
        <v>#REF!</v>
      </c>
      <c r="AO92" s="81" t="e">
        <f>AO54*#REF!</f>
        <v>#REF!</v>
      </c>
    </row>
    <row r="93" spans="2:41" x14ac:dyDescent="0.5">
      <c r="B93" s="3" t="e">
        <f>#REF!</f>
        <v>#REF!</v>
      </c>
      <c r="C93" s="3" t="e">
        <f>#REF!</f>
        <v>#REF!</v>
      </c>
      <c r="F93" s="81" t="e">
        <f>F55*#REF!</f>
        <v>#REF!</v>
      </c>
      <c r="G93" s="81" t="e">
        <f>G55*#REF!</f>
        <v>#REF!</v>
      </c>
      <c r="H93" s="81" t="e">
        <f>H55*#REF!</f>
        <v>#REF!</v>
      </c>
      <c r="I93" s="81" t="e">
        <f>I55*#REF!</f>
        <v>#REF!</v>
      </c>
      <c r="J93" s="81" t="e">
        <f>J55*#REF!</f>
        <v>#REF!</v>
      </c>
      <c r="K93" s="81" t="e">
        <f>K55*#REF!</f>
        <v>#REF!</v>
      </c>
      <c r="L93" s="81" t="e">
        <f>L55*#REF!</f>
        <v>#REF!</v>
      </c>
      <c r="M93" s="81" t="e">
        <f>M55*#REF!</f>
        <v>#REF!</v>
      </c>
      <c r="N93" s="81" t="e">
        <f>N55*#REF!</f>
        <v>#REF!</v>
      </c>
      <c r="O93" s="81" t="e">
        <f>O55*#REF!</f>
        <v>#REF!</v>
      </c>
      <c r="P93" s="81" t="e">
        <f>P55*#REF!</f>
        <v>#REF!</v>
      </c>
      <c r="Q93" s="81" t="e">
        <f>Q55*#REF!</f>
        <v>#REF!</v>
      </c>
      <c r="R93" s="81" t="e">
        <f>R55*#REF!</f>
        <v>#REF!</v>
      </c>
      <c r="S93" s="81" t="e">
        <f>S55*#REF!</f>
        <v>#REF!</v>
      </c>
      <c r="T93" s="81" t="e">
        <f>T55*#REF!</f>
        <v>#REF!</v>
      </c>
      <c r="U93" s="81" t="e">
        <f>U55*#REF!</f>
        <v>#REF!</v>
      </c>
      <c r="V93" s="81" t="e">
        <f>V55*#REF!</f>
        <v>#REF!</v>
      </c>
      <c r="W93" s="81" t="e">
        <f>W55*#REF!</f>
        <v>#REF!</v>
      </c>
      <c r="X93" s="81" t="e">
        <f>X55*#REF!</f>
        <v>#REF!</v>
      </c>
      <c r="Y93" s="81" t="e">
        <f>Y55*#REF!</f>
        <v>#REF!</v>
      </c>
      <c r="Z93" s="81" t="e">
        <f>Z55*#REF!</f>
        <v>#REF!</v>
      </c>
      <c r="AA93" s="81" t="e">
        <f>AA55*#REF!</f>
        <v>#REF!</v>
      </c>
      <c r="AB93" s="81" t="e">
        <f>AB55*#REF!</f>
        <v>#REF!</v>
      </c>
      <c r="AC93" s="81" t="e">
        <f>AC55*#REF!</f>
        <v>#REF!</v>
      </c>
      <c r="AD93" s="81" t="e">
        <f>AD55*#REF!</f>
        <v>#REF!</v>
      </c>
      <c r="AE93" s="81" t="e">
        <f>AE55*#REF!</f>
        <v>#REF!</v>
      </c>
      <c r="AF93" s="81" t="e">
        <f>AF55*#REF!</f>
        <v>#REF!</v>
      </c>
      <c r="AG93" s="81" t="e">
        <f>AG55*#REF!</f>
        <v>#REF!</v>
      </c>
      <c r="AH93" s="81" t="e">
        <f>AH55*#REF!</f>
        <v>#REF!</v>
      </c>
      <c r="AI93" s="81" t="e">
        <f>AI55*#REF!</f>
        <v>#REF!</v>
      </c>
      <c r="AJ93" s="81" t="e">
        <f>AJ55*#REF!</f>
        <v>#REF!</v>
      </c>
      <c r="AK93" s="81" t="e">
        <f>AK55*#REF!</f>
        <v>#REF!</v>
      </c>
      <c r="AL93" s="81" t="e">
        <f>AL55*#REF!</f>
        <v>#REF!</v>
      </c>
      <c r="AM93" s="81" t="e">
        <f>AM55*#REF!</f>
        <v>#REF!</v>
      </c>
      <c r="AN93" s="81" t="e">
        <f>AN55*#REF!</f>
        <v>#REF!</v>
      </c>
      <c r="AO93" s="81" t="e">
        <f>AO55*#REF!</f>
        <v>#REF!</v>
      </c>
    </row>
    <row r="94" spans="2:41" x14ac:dyDescent="0.5">
      <c r="B94" s="3" t="e">
        <f>#REF!</f>
        <v>#REF!</v>
      </c>
      <c r="C94" s="3" t="e">
        <f>#REF!</f>
        <v>#REF!</v>
      </c>
      <c r="F94" s="81" t="e">
        <f>F56*#REF!</f>
        <v>#REF!</v>
      </c>
      <c r="G94" s="81" t="e">
        <f>G56*#REF!</f>
        <v>#REF!</v>
      </c>
      <c r="H94" s="81" t="e">
        <f>H56*#REF!</f>
        <v>#REF!</v>
      </c>
      <c r="I94" s="81" t="e">
        <f>I56*#REF!</f>
        <v>#REF!</v>
      </c>
      <c r="J94" s="81" t="e">
        <f>J56*#REF!</f>
        <v>#REF!</v>
      </c>
      <c r="K94" s="81" t="e">
        <f>K56*#REF!</f>
        <v>#REF!</v>
      </c>
      <c r="L94" s="81" t="e">
        <f>L56*#REF!</f>
        <v>#REF!</v>
      </c>
      <c r="M94" s="81" t="e">
        <f>M56*#REF!</f>
        <v>#REF!</v>
      </c>
      <c r="N94" s="81" t="e">
        <f>N56*#REF!</f>
        <v>#REF!</v>
      </c>
      <c r="O94" s="81" t="e">
        <f>O56*#REF!</f>
        <v>#REF!</v>
      </c>
      <c r="P94" s="81" t="e">
        <f>P56*#REF!</f>
        <v>#REF!</v>
      </c>
      <c r="Q94" s="81" t="e">
        <f>Q56*#REF!</f>
        <v>#REF!</v>
      </c>
      <c r="R94" s="81" t="e">
        <f>R56*#REF!</f>
        <v>#REF!</v>
      </c>
      <c r="S94" s="81" t="e">
        <f>S56*#REF!</f>
        <v>#REF!</v>
      </c>
      <c r="T94" s="81" t="e">
        <f>T56*#REF!</f>
        <v>#REF!</v>
      </c>
      <c r="U94" s="81" t="e">
        <f>U56*#REF!</f>
        <v>#REF!</v>
      </c>
      <c r="V94" s="81" t="e">
        <f>V56*#REF!</f>
        <v>#REF!</v>
      </c>
      <c r="W94" s="81" t="e">
        <f>W56*#REF!</f>
        <v>#REF!</v>
      </c>
      <c r="X94" s="81" t="e">
        <f>X56*#REF!</f>
        <v>#REF!</v>
      </c>
      <c r="Y94" s="81" t="e">
        <f>Y56*#REF!</f>
        <v>#REF!</v>
      </c>
      <c r="Z94" s="81" t="e">
        <f>Z56*#REF!</f>
        <v>#REF!</v>
      </c>
      <c r="AA94" s="81" t="e">
        <f>AA56*#REF!</f>
        <v>#REF!</v>
      </c>
      <c r="AB94" s="81" t="e">
        <f>AB56*#REF!</f>
        <v>#REF!</v>
      </c>
      <c r="AC94" s="81" t="e">
        <f>AC56*#REF!</f>
        <v>#REF!</v>
      </c>
      <c r="AD94" s="81" t="e">
        <f>AD56*#REF!</f>
        <v>#REF!</v>
      </c>
      <c r="AE94" s="81" t="e">
        <f>AE56*#REF!</f>
        <v>#REF!</v>
      </c>
      <c r="AF94" s="81" t="e">
        <f>AF56*#REF!</f>
        <v>#REF!</v>
      </c>
      <c r="AG94" s="81" t="e">
        <f>AG56*#REF!</f>
        <v>#REF!</v>
      </c>
      <c r="AH94" s="81" t="e">
        <f>AH56*#REF!</f>
        <v>#REF!</v>
      </c>
      <c r="AI94" s="81" t="e">
        <f>AI56*#REF!</f>
        <v>#REF!</v>
      </c>
      <c r="AJ94" s="81" t="e">
        <f>AJ56*#REF!</f>
        <v>#REF!</v>
      </c>
      <c r="AK94" s="81" t="e">
        <f>AK56*#REF!</f>
        <v>#REF!</v>
      </c>
      <c r="AL94" s="81" t="e">
        <f>AL56*#REF!</f>
        <v>#REF!</v>
      </c>
      <c r="AM94" s="81" t="e">
        <f>AM56*#REF!</f>
        <v>#REF!</v>
      </c>
      <c r="AN94" s="81" t="e">
        <f>AN56*#REF!</f>
        <v>#REF!</v>
      </c>
      <c r="AO94" s="81" t="e">
        <f>AO56*#REF!</f>
        <v>#REF!</v>
      </c>
    </row>
    <row r="95" spans="2:41" x14ac:dyDescent="0.5">
      <c r="B95" s="3" t="e">
        <f>#REF!</f>
        <v>#REF!</v>
      </c>
      <c r="C95" s="3" t="e">
        <f>#REF!</f>
        <v>#REF!</v>
      </c>
      <c r="F95" s="81" t="e">
        <f>F57*#REF!</f>
        <v>#REF!</v>
      </c>
      <c r="G95" s="81" t="e">
        <f>G57*#REF!</f>
        <v>#REF!</v>
      </c>
      <c r="H95" s="81" t="e">
        <f>H57*#REF!</f>
        <v>#REF!</v>
      </c>
      <c r="I95" s="81" t="e">
        <f>I57*#REF!</f>
        <v>#REF!</v>
      </c>
      <c r="J95" s="81" t="e">
        <f>J57*#REF!</f>
        <v>#REF!</v>
      </c>
      <c r="K95" s="81" t="e">
        <f>K57*#REF!</f>
        <v>#REF!</v>
      </c>
      <c r="L95" s="81" t="e">
        <f>L57*#REF!</f>
        <v>#REF!</v>
      </c>
      <c r="M95" s="81" t="e">
        <f>M57*#REF!</f>
        <v>#REF!</v>
      </c>
      <c r="N95" s="81" t="e">
        <f>N57*#REF!</f>
        <v>#REF!</v>
      </c>
      <c r="O95" s="81" t="e">
        <f>O57*#REF!</f>
        <v>#REF!</v>
      </c>
      <c r="P95" s="81" t="e">
        <f>P57*#REF!</f>
        <v>#REF!</v>
      </c>
      <c r="Q95" s="81" t="e">
        <f>Q57*#REF!</f>
        <v>#REF!</v>
      </c>
      <c r="R95" s="81" t="e">
        <f>R57*#REF!</f>
        <v>#REF!</v>
      </c>
      <c r="S95" s="81" t="e">
        <f>S57*#REF!</f>
        <v>#REF!</v>
      </c>
      <c r="T95" s="81" t="e">
        <f>T57*#REF!</f>
        <v>#REF!</v>
      </c>
      <c r="U95" s="81" t="e">
        <f>U57*#REF!</f>
        <v>#REF!</v>
      </c>
      <c r="V95" s="81" t="e">
        <f>V57*#REF!</f>
        <v>#REF!</v>
      </c>
      <c r="W95" s="81" t="e">
        <f>W57*#REF!</f>
        <v>#REF!</v>
      </c>
      <c r="X95" s="81" t="e">
        <f>X57*#REF!</f>
        <v>#REF!</v>
      </c>
      <c r="Y95" s="81" t="e">
        <f>Y57*#REF!</f>
        <v>#REF!</v>
      </c>
      <c r="Z95" s="81" t="e">
        <f>Z57*#REF!</f>
        <v>#REF!</v>
      </c>
      <c r="AA95" s="81" t="e">
        <f>AA57*#REF!</f>
        <v>#REF!</v>
      </c>
      <c r="AB95" s="81" t="e">
        <f>AB57*#REF!</f>
        <v>#REF!</v>
      </c>
      <c r="AC95" s="81" t="e">
        <f>AC57*#REF!</f>
        <v>#REF!</v>
      </c>
      <c r="AD95" s="81" t="e">
        <f>AD57*#REF!</f>
        <v>#REF!</v>
      </c>
      <c r="AE95" s="81" t="e">
        <f>AE57*#REF!</f>
        <v>#REF!</v>
      </c>
      <c r="AF95" s="81" t="e">
        <f>AF57*#REF!</f>
        <v>#REF!</v>
      </c>
      <c r="AG95" s="81" t="e">
        <f>AG57*#REF!</f>
        <v>#REF!</v>
      </c>
      <c r="AH95" s="81" t="e">
        <f>AH57*#REF!</f>
        <v>#REF!</v>
      </c>
      <c r="AI95" s="81" t="e">
        <f>AI57*#REF!</f>
        <v>#REF!</v>
      </c>
      <c r="AJ95" s="81" t="e">
        <f>AJ57*#REF!</f>
        <v>#REF!</v>
      </c>
      <c r="AK95" s="81" t="e">
        <f>AK57*#REF!</f>
        <v>#REF!</v>
      </c>
      <c r="AL95" s="81" t="e">
        <f>AL57*#REF!</f>
        <v>#REF!</v>
      </c>
      <c r="AM95" s="81" t="e">
        <f>AM57*#REF!</f>
        <v>#REF!</v>
      </c>
      <c r="AN95" s="81" t="e">
        <f>AN57*#REF!</f>
        <v>#REF!</v>
      </c>
      <c r="AO95" s="81" t="e">
        <f>AO57*#REF!</f>
        <v>#REF!</v>
      </c>
    </row>
    <row r="96" spans="2:41" x14ac:dyDescent="0.5">
      <c r="B96" s="3" t="e">
        <f>#REF!</f>
        <v>#REF!</v>
      </c>
      <c r="C96" s="3" t="e">
        <f>#REF!</f>
        <v>#REF!</v>
      </c>
      <c r="F96" s="81" t="e">
        <f>F58*#REF!</f>
        <v>#REF!</v>
      </c>
      <c r="G96" s="81" t="e">
        <f>G58*#REF!</f>
        <v>#REF!</v>
      </c>
      <c r="H96" s="81" t="e">
        <f>H58*#REF!</f>
        <v>#REF!</v>
      </c>
      <c r="I96" s="81" t="e">
        <f>I58*#REF!</f>
        <v>#REF!</v>
      </c>
      <c r="J96" s="81" t="e">
        <f>J58*#REF!</f>
        <v>#REF!</v>
      </c>
      <c r="K96" s="81" t="e">
        <f>K58*#REF!</f>
        <v>#REF!</v>
      </c>
      <c r="L96" s="81" t="e">
        <f>L58*#REF!</f>
        <v>#REF!</v>
      </c>
      <c r="M96" s="81" t="e">
        <f>M58*#REF!</f>
        <v>#REF!</v>
      </c>
      <c r="N96" s="81" t="e">
        <f>N58*#REF!</f>
        <v>#REF!</v>
      </c>
      <c r="O96" s="81" t="e">
        <f>O58*#REF!</f>
        <v>#REF!</v>
      </c>
      <c r="P96" s="81" t="e">
        <f>P58*#REF!</f>
        <v>#REF!</v>
      </c>
      <c r="Q96" s="81" t="e">
        <f>Q58*#REF!</f>
        <v>#REF!</v>
      </c>
      <c r="R96" s="81" t="e">
        <f>R58*#REF!</f>
        <v>#REF!</v>
      </c>
      <c r="S96" s="81" t="e">
        <f>S58*#REF!</f>
        <v>#REF!</v>
      </c>
      <c r="T96" s="81" t="e">
        <f>T58*#REF!</f>
        <v>#REF!</v>
      </c>
      <c r="U96" s="81" t="e">
        <f>U58*#REF!</f>
        <v>#REF!</v>
      </c>
      <c r="V96" s="81" t="e">
        <f>V58*#REF!</f>
        <v>#REF!</v>
      </c>
      <c r="W96" s="81" t="e">
        <f>W58*#REF!</f>
        <v>#REF!</v>
      </c>
      <c r="X96" s="81" t="e">
        <f>X58*#REF!</f>
        <v>#REF!</v>
      </c>
      <c r="Y96" s="81" t="e">
        <f>Y58*#REF!</f>
        <v>#REF!</v>
      </c>
      <c r="Z96" s="81" t="e">
        <f>Z58*#REF!</f>
        <v>#REF!</v>
      </c>
      <c r="AA96" s="81" t="e">
        <f>AA58*#REF!</f>
        <v>#REF!</v>
      </c>
      <c r="AB96" s="81" t="e">
        <f>AB58*#REF!</f>
        <v>#REF!</v>
      </c>
      <c r="AC96" s="81" t="e">
        <f>AC58*#REF!</f>
        <v>#REF!</v>
      </c>
      <c r="AD96" s="81" t="e">
        <f>AD58*#REF!</f>
        <v>#REF!</v>
      </c>
      <c r="AE96" s="81" t="e">
        <f>AE58*#REF!</f>
        <v>#REF!</v>
      </c>
      <c r="AF96" s="81" t="e">
        <f>AF58*#REF!</f>
        <v>#REF!</v>
      </c>
      <c r="AG96" s="81" t="e">
        <f>AG58*#REF!</f>
        <v>#REF!</v>
      </c>
      <c r="AH96" s="81" t="e">
        <f>AH58*#REF!</f>
        <v>#REF!</v>
      </c>
      <c r="AI96" s="81" t="e">
        <f>AI58*#REF!</f>
        <v>#REF!</v>
      </c>
      <c r="AJ96" s="81" t="e">
        <f>AJ58*#REF!</f>
        <v>#REF!</v>
      </c>
      <c r="AK96" s="81" t="e">
        <f>AK58*#REF!</f>
        <v>#REF!</v>
      </c>
      <c r="AL96" s="81" t="e">
        <f>AL58*#REF!</f>
        <v>#REF!</v>
      </c>
      <c r="AM96" s="81" t="e">
        <f>AM58*#REF!</f>
        <v>#REF!</v>
      </c>
      <c r="AN96" s="81" t="e">
        <f>AN58*#REF!</f>
        <v>#REF!</v>
      </c>
      <c r="AO96" s="81" t="e">
        <f>AO58*#REF!</f>
        <v>#REF!</v>
      </c>
    </row>
    <row r="97" spans="2:41" x14ac:dyDescent="0.5">
      <c r="B97" s="3" t="e">
        <f>#REF!</f>
        <v>#REF!</v>
      </c>
      <c r="C97" s="3" t="e">
        <f>#REF!</f>
        <v>#REF!</v>
      </c>
      <c r="F97" s="81" t="e">
        <f>F59*#REF!</f>
        <v>#REF!</v>
      </c>
      <c r="G97" s="81" t="e">
        <f>G59*#REF!</f>
        <v>#REF!</v>
      </c>
      <c r="H97" s="81" t="e">
        <f>H59*#REF!</f>
        <v>#REF!</v>
      </c>
      <c r="I97" s="81" t="e">
        <f>I59*#REF!</f>
        <v>#REF!</v>
      </c>
      <c r="J97" s="81" t="e">
        <f>J59*#REF!</f>
        <v>#REF!</v>
      </c>
      <c r="K97" s="81" t="e">
        <f>K59*#REF!</f>
        <v>#REF!</v>
      </c>
      <c r="L97" s="81" t="e">
        <f>L59*#REF!</f>
        <v>#REF!</v>
      </c>
      <c r="M97" s="81" t="e">
        <f>M59*#REF!</f>
        <v>#REF!</v>
      </c>
      <c r="N97" s="81" t="e">
        <f>N59*#REF!</f>
        <v>#REF!</v>
      </c>
      <c r="O97" s="81" t="e">
        <f>O59*#REF!</f>
        <v>#REF!</v>
      </c>
      <c r="P97" s="81" t="e">
        <f>P59*#REF!</f>
        <v>#REF!</v>
      </c>
      <c r="Q97" s="81" t="e">
        <f>Q59*#REF!</f>
        <v>#REF!</v>
      </c>
      <c r="R97" s="81" t="e">
        <f>R59*#REF!</f>
        <v>#REF!</v>
      </c>
      <c r="S97" s="81" t="e">
        <f>S59*#REF!</f>
        <v>#REF!</v>
      </c>
      <c r="T97" s="81" t="e">
        <f>T59*#REF!</f>
        <v>#REF!</v>
      </c>
      <c r="U97" s="81" t="e">
        <f>U59*#REF!</f>
        <v>#REF!</v>
      </c>
      <c r="V97" s="81" t="e">
        <f>V59*#REF!</f>
        <v>#REF!</v>
      </c>
      <c r="W97" s="81" t="e">
        <f>W59*#REF!</f>
        <v>#REF!</v>
      </c>
      <c r="X97" s="81" t="e">
        <f>X59*#REF!</f>
        <v>#REF!</v>
      </c>
      <c r="Y97" s="81" t="e">
        <f>Y59*#REF!</f>
        <v>#REF!</v>
      </c>
      <c r="Z97" s="81" t="e">
        <f>Z59*#REF!</f>
        <v>#REF!</v>
      </c>
      <c r="AA97" s="81" t="e">
        <f>AA59*#REF!</f>
        <v>#REF!</v>
      </c>
      <c r="AB97" s="81" t="e">
        <f>AB59*#REF!</f>
        <v>#REF!</v>
      </c>
      <c r="AC97" s="81" t="e">
        <f>AC59*#REF!</f>
        <v>#REF!</v>
      </c>
      <c r="AD97" s="81" t="e">
        <f>AD59*#REF!</f>
        <v>#REF!</v>
      </c>
      <c r="AE97" s="81" t="e">
        <f>AE59*#REF!</f>
        <v>#REF!</v>
      </c>
      <c r="AF97" s="81" t="e">
        <f>AF59*#REF!</f>
        <v>#REF!</v>
      </c>
      <c r="AG97" s="81" t="e">
        <f>AG59*#REF!</f>
        <v>#REF!</v>
      </c>
      <c r="AH97" s="81" t="e">
        <f>AH59*#REF!</f>
        <v>#REF!</v>
      </c>
      <c r="AI97" s="81" t="e">
        <f>AI59*#REF!</f>
        <v>#REF!</v>
      </c>
      <c r="AJ97" s="81" t="e">
        <f>AJ59*#REF!</f>
        <v>#REF!</v>
      </c>
      <c r="AK97" s="81" t="e">
        <f>AK59*#REF!</f>
        <v>#REF!</v>
      </c>
      <c r="AL97" s="81" t="e">
        <f>AL59*#REF!</f>
        <v>#REF!</v>
      </c>
      <c r="AM97" s="81" t="e">
        <f>AM59*#REF!</f>
        <v>#REF!</v>
      </c>
      <c r="AN97" s="81" t="e">
        <f>AN59*#REF!</f>
        <v>#REF!</v>
      </c>
      <c r="AO97" s="81" t="e">
        <f>AO59*#REF!</f>
        <v>#REF!</v>
      </c>
    </row>
    <row r="98" spans="2:41" x14ac:dyDescent="0.5">
      <c r="B98" s="3" t="e">
        <f>#REF!</f>
        <v>#REF!</v>
      </c>
      <c r="C98" s="3" t="e">
        <f>#REF!</f>
        <v>#REF!</v>
      </c>
      <c r="F98" s="81" t="e">
        <f>F60*#REF!</f>
        <v>#REF!</v>
      </c>
      <c r="G98" s="81" t="e">
        <f>G60*#REF!</f>
        <v>#REF!</v>
      </c>
      <c r="H98" s="81" t="e">
        <f>H60*#REF!</f>
        <v>#REF!</v>
      </c>
      <c r="I98" s="81" t="e">
        <f>I60*#REF!</f>
        <v>#REF!</v>
      </c>
      <c r="J98" s="81" t="e">
        <f>J60*#REF!</f>
        <v>#REF!</v>
      </c>
      <c r="K98" s="81" t="e">
        <f>K60*#REF!</f>
        <v>#REF!</v>
      </c>
      <c r="L98" s="81" t="e">
        <f>L60*#REF!</f>
        <v>#REF!</v>
      </c>
      <c r="M98" s="81" t="e">
        <f>M60*#REF!</f>
        <v>#REF!</v>
      </c>
      <c r="N98" s="81" t="e">
        <f>N60*#REF!</f>
        <v>#REF!</v>
      </c>
      <c r="O98" s="81" t="e">
        <f>O60*#REF!</f>
        <v>#REF!</v>
      </c>
      <c r="P98" s="81" t="e">
        <f>P60*#REF!</f>
        <v>#REF!</v>
      </c>
      <c r="Q98" s="81" t="e">
        <f>Q60*#REF!</f>
        <v>#REF!</v>
      </c>
      <c r="R98" s="81" t="e">
        <f>R60*#REF!</f>
        <v>#REF!</v>
      </c>
      <c r="S98" s="81" t="e">
        <f>S60*#REF!</f>
        <v>#REF!</v>
      </c>
      <c r="T98" s="81" t="e">
        <f>T60*#REF!</f>
        <v>#REF!</v>
      </c>
      <c r="U98" s="81" t="e">
        <f>U60*#REF!</f>
        <v>#REF!</v>
      </c>
      <c r="V98" s="81" t="e">
        <f>V60*#REF!</f>
        <v>#REF!</v>
      </c>
      <c r="W98" s="81" t="e">
        <f>W60*#REF!</f>
        <v>#REF!</v>
      </c>
      <c r="X98" s="81" t="e">
        <f>X60*#REF!</f>
        <v>#REF!</v>
      </c>
      <c r="Y98" s="81" t="e">
        <f>Y60*#REF!</f>
        <v>#REF!</v>
      </c>
      <c r="Z98" s="81" t="e">
        <f>Z60*#REF!</f>
        <v>#REF!</v>
      </c>
      <c r="AA98" s="81" t="e">
        <f>AA60*#REF!</f>
        <v>#REF!</v>
      </c>
      <c r="AB98" s="81" t="e">
        <f>AB60*#REF!</f>
        <v>#REF!</v>
      </c>
      <c r="AC98" s="81" t="e">
        <f>AC60*#REF!</f>
        <v>#REF!</v>
      </c>
      <c r="AD98" s="81" t="e">
        <f>AD60*#REF!</f>
        <v>#REF!</v>
      </c>
      <c r="AE98" s="81" t="e">
        <f>AE60*#REF!</f>
        <v>#REF!</v>
      </c>
      <c r="AF98" s="81" t="e">
        <f>AF60*#REF!</f>
        <v>#REF!</v>
      </c>
      <c r="AG98" s="81" t="e">
        <f>AG60*#REF!</f>
        <v>#REF!</v>
      </c>
      <c r="AH98" s="81" t="e">
        <f>AH60*#REF!</f>
        <v>#REF!</v>
      </c>
      <c r="AI98" s="81" t="e">
        <f>AI60*#REF!</f>
        <v>#REF!</v>
      </c>
      <c r="AJ98" s="81" t="e">
        <f>AJ60*#REF!</f>
        <v>#REF!</v>
      </c>
      <c r="AK98" s="81" t="e">
        <f>AK60*#REF!</f>
        <v>#REF!</v>
      </c>
      <c r="AL98" s="81" t="e">
        <f>AL60*#REF!</f>
        <v>#REF!</v>
      </c>
      <c r="AM98" s="81" t="e">
        <f>AM60*#REF!</f>
        <v>#REF!</v>
      </c>
      <c r="AN98" s="81" t="e">
        <f>AN60*#REF!</f>
        <v>#REF!</v>
      </c>
      <c r="AO98" s="81" t="e">
        <f>AO60*#REF!</f>
        <v>#REF!</v>
      </c>
    </row>
    <row r="99" spans="2:41" x14ac:dyDescent="0.5">
      <c r="B99" s="3" t="e">
        <f>#REF!</f>
        <v>#REF!</v>
      </c>
      <c r="C99" s="3" t="e">
        <f>#REF!</f>
        <v>#REF!</v>
      </c>
      <c r="F99" s="81" t="e">
        <f>F61*#REF!</f>
        <v>#REF!</v>
      </c>
      <c r="G99" s="81" t="e">
        <f>G61*#REF!</f>
        <v>#REF!</v>
      </c>
      <c r="H99" s="81" t="e">
        <f>H61*#REF!</f>
        <v>#REF!</v>
      </c>
      <c r="I99" s="81" t="e">
        <f>I61*#REF!</f>
        <v>#REF!</v>
      </c>
      <c r="J99" s="81" t="e">
        <f>J61*#REF!</f>
        <v>#REF!</v>
      </c>
      <c r="K99" s="81" t="e">
        <f>K61*#REF!</f>
        <v>#REF!</v>
      </c>
      <c r="L99" s="81" t="e">
        <f>L61*#REF!</f>
        <v>#REF!</v>
      </c>
      <c r="M99" s="81" t="e">
        <f>M61*#REF!</f>
        <v>#REF!</v>
      </c>
      <c r="N99" s="81" t="e">
        <f>N61*#REF!</f>
        <v>#REF!</v>
      </c>
      <c r="O99" s="81" t="e">
        <f>O61*#REF!</f>
        <v>#REF!</v>
      </c>
      <c r="P99" s="81" t="e">
        <f>P61*#REF!</f>
        <v>#REF!</v>
      </c>
      <c r="Q99" s="81" t="e">
        <f>Q61*#REF!</f>
        <v>#REF!</v>
      </c>
      <c r="R99" s="81" t="e">
        <f>R61*#REF!</f>
        <v>#REF!</v>
      </c>
      <c r="S99" s="81" t="e">
        <f>S61*#REF!</f>
        <v>#REF!</v>
      </c>
      <c r="T99" s="81" t="e">
        <f>T61*#REF!</f>
        <v>#REF!</v>
      </c>
      <c r="U99" s="81" t="e">
        <f>U61*#REF!</f>
        <v>#REF!</v>
      </c>
      <c r="V99" s="81" t="e">
        <f>V61*#REF!</f>
        <v>#REF!</v>
      </c>
      <c r="W99" s="81" t="e">
        <f>W61*#REF!</f>
        <v>#REF!</v>
      </c>
      <c r="X99" s="81" t="e">
        <f>X61*#REF!</f>
        <v>#REF!</v>
      </c>
      <c r="Y99" s="81" t="e">
        <f>Y61*#REF!</f>
        <v>#REF!</v>
      </c>
      <c r="Z99" s="81" t="e">
        <f>Z61*#REF!</f>
        <v>#REF!</v>
      </c>
      <c r="AA99" s="81" t="e">
        <f>AA61*#REF!</f>
        <v>#REF!</v>
      </c>
      <c r="AB99" s="81" t="e">
        <f>AB61*#REF!</f>
        <v>#REF!</v>
      </c>
      <c r="AC99" s="81" t="e">
        <f>AC61*#REF!</f>
        <v>#REF!</v>
      </c>
      <c r="AD99" s="81" t="e">
        <f>AD61*#REF!</f>
        <v>#REF!</v>
      </c>
      <c r="AE99" s="81" t="e">
        <f>AE61*#REF!</f>
        <v>#REF!</v>
      </c>
      <c r="AF99" s="81" t="e">
        <f>AF61*#REF!</f>
        <v>#REF!</v>
      </c>
      <c r="AG99" s="81" t="e">
        <f>AG61*#REF!</f>
        <v>#REF!</v>
      </c>
      <c r="AH99" s="81" t="e">
        <f>AH61*#REF!</f>
        <v>#REF!</v>
      </c>
      <c r="AI99" s="81" t="e">
        <f>AI61*#REF!</f>
        <v>#REF!</v>
      </c>
      <c r="AJ99" s="81" t="e">
        <f>AJ61*#REF!</f>
        <v>#REF!</v>
      </c>
      <c r="AK99" s="81" t="e">
        <f>AK61*#REF!</f>
        <v>#REF!</v>
      </c>
      <c r="AL99" s="81" t="e">
        <f>AL61*#REF!</f>
        <v>#REF!</v>
      </c>
      <c r="AM99" s="81" t="e">
        <f>AM61*#REF!</f>
        <v>#REF!</v>
      </c>
      <c r="AN99" s="81" t="e">
        <f>AN61*#REF!</f>
        <v>#REF!</v>
      </c>
      <c r="AO99" s="81" t="e">
        <f>AO61*#REF!</f>
        <v>#REF!</v>
      </c>
    </row>
    <row r="100" spans="2:41" x14ac:dyDescent="0.5">
      <c r="B100" s="3" t="e">
        <f>#REF!</f>
        <v>#REF!</v>
      </c>
      <c r="C100" s="3" t="e">
        <f>#REF!</f>
        <v>#REF!</v>
      </c>
      <c r="F100" s="81" t="e">
        <f>F62*#REF!</f>
        <v>#REF!</v>
      </c>
      <c r="G100" s="81" t="e">
        <f>G62*#REF!</f>
        <v>#REF!</v>
      </c>
      <c r="H100" s="81" t="e">
        <f>H62*#REF!</f>
        <v>#REF!</v>
      </c>
      <c r="I100" s="81" t="e">
        <f>I62*#REF!</f>
        <v>#REF!</v>
      </c>
      <c r="J100" s="81" t="e">
        <f>J62*#REF!</f>
        <v>#REF!</v>
      </c>
      <c r="K100" s="81" t="e">
        <f>K62*#REF!</f>
        <v>#REF!</v>
      </c>
      <c r="L100" s="81" t="e">
        <f>L62*#REF!</f>
        <v>#REF!</v>
      </c>
      <c r="M100" s="81" t="e">
        <f>M62*#REF!</f>
        <v>#REF!</v>
      </c>
      <c r="N100" s="81" t="e">
        <f>N62*#REF!</f>
        <v>#REF!</v>
      </c>
      <c r="O100" s="81" t="e">
        <f>O62*#REF!</f>
        <v>#REF!</v>
      </c>
      <c r="P100" s="81" t="e">
        <f>P62*#REF!</f>
        <v>#REF!</v>
      </c>
      <c r="Q100" s="81" t="e">
        <f>Q62*#REF!</f>
        <v>#REF!</v>
      </c>
      <c r="R100" s="81" t="e">
        <f>R62*#REF!</f>
        <v>#REF!</v>
      </c>
      <c r="S100" s="81" t="e">
        <f>S62*#REF!</f>
        <v>#REF!</v>
      </c>
      <c r="T100" s="81" t="e">
        <f>T62*#REF!</f>
        <v>#REF!</v>
      </c>
      <c r="U100" s="81" t="e">
        <f>U62*#REF!</f>
        <v>#REF!</v>
      </c>
      <c r="V100" s="81" t="e">
        <f>V62*#REF!</f>
        <v>#REF!</v>
      </c>
      <c r="W100" s="81" t="e">
        <f>W62*#REF!</f>
        <v>#REF!</v>
      </c>
      <c r="X100" s="81" t="e">
        <f>X62*#REF!</f>
        <v>#REF!</v>
      </c>
      <c r="Y100" s="81" t="e">
        <f>Y62*#REF!</f>
        <v>#REF!</v>
      </c>
      <c r="Z100" s="81" t="e">
        <f>Z62*#REF!</f>
        <v>#REF!</v>
      </c>
      <c r="AA100" s="81" t="e">
        <f>AA62*#REF!</f>
        <v>#REF!</v>
      </c>
      <c r="AB100" s="81" t="e">
        <f>AB62*#REF!</f>
        <v>#REF!</v>
      </c>
      <c r="AC100" s="81" t="e">
        <f>AC62*#REF!</f>
        <v>#REF!</v>
      </c>
      <c r="AD100" s="81" t="e">
        <f>AD62*#REF!</f>
        <v>#REF!</v>
      </c>
      <c r="AE100" s="81" t="e">
        <f>AE62*#REF!</f>
        <v>#REF!</v>
      </c>
      <c r="AF100" s="81" t="e">
        <f>AF62*#REF!</f>
        <v>#REF!</v>
      </c>
      <c r="AG100" s="81" t="e">
        <f>AG62*#REF!</f>
        <v>#REF!</v>
      </c>
      <c r="AH100" s="81" t="e">
        <f>AH62*#REF!</f>
        <v>#REF!</v>
      </c>
      <c r="AI100" s="81" t="e">
        <f>AI62*#REF!</f>
        <v>#REF!</v>
      </c>
      <c r="AJ100" s="81" t="e">
        <f>AJ62*#REF!</f>
        <v>#REF!</v>
      </c>
      <c r="AK100" s="81" t="e">
        <f>AK62*#REF!</f>
        <v>#REF!</v>
      </c>
      <c r="AL100" s="81" t="e">
        <f>AL62*#REF!</f>
        <v>#REF!</v>
      </c>
      <c r="AM100" s="81" t="e">
        <f>AM62*#REF!</f>
        <v>#REF!</v>
      </c>
      <c r="AN100" s="81" t="e">
        <f>AN62*#REF!</f>
        <v>#REF!</v>
      </c>
      <c r="AO100" s="81" t="e">
        <f>AO62*#REF!</f>
        <v>#REF!</v>
      </c>
    </row>
    <row r="101" spans="2:41" x14ac:dyDescent="0.5">
      <c r="B101" s="3" t="e">
        <f>#REF!</f>
        <v>#REF!</v>
      </c>
      <c r="C101" s="3" t="e">
        <f>#REF!</f>
        <v>#REF!</v>
      </c>
      <c r="F101" s="81" t="e">
        <f>F63*#REF!</f>
        <v>#REF!</v>
      </c>
      <c r="G101" s="81" t="e">
        <f>G63*#REF!</f>
        <v>#REF!</v>
      </c>
      <c r="H101" s="81" t="e">
        <f>H63*#REF!</f>
        <v>#REF!</v>
      </c>
      <c r="I101" s="81" t="e">
        <f>I63*#REF!</f>
        <v>#REF!</v>
      </c>
      <c r="J101" s="81" t="e">
        <f>J63*#REF!</f>
        <v>#REF!</v>
      </c>
      <c r="K101" s="81" t="e">
        <f>K63*#REF!</f>
        <v>#REF!</v>
      </c>
      <c r="L101" s="81" t="e">
        <f>L63*#REF!</f>
        <v>#REF!</v>
      </c>
      <c r="M101" s="81" t="e">
        <f>M63*#REF!</f>
        <v>#REF!</v>
      </c>
      <c r="N101" s="81" t="e">
        <f>N63*#REF!</f>
        <v>#REF!</v>
      </c>
      <c r="O101" s="81" t="e">
        <f>O63*#REF!</f>
        <v>#REF!</v>
      </c>
      <c r="P101" s="81" t="e">
        <f>P63*#REF!</f>
        <v>#REF!</v>
      </c>
      <c r="Q101" s="81" t="e">
        <f>Q63*#REF!</f>
        <v>#REF!</v>
      </c>
      <c r="R101" s="81" t="e">
        <f>R63*#REF!</f>
        <v>#REF!</v>
      </c>
      <c r="S101" s="81" t="e">
        <f>S63*#REF!</f>
        <v>#REF!</v>
      </c>
      <c r="T101" s="81" t="e">
        <f>T63*#REF!</f>
        <v>#REF!</v>
      </c>
      <c r="U101" s="81" t="e">
        <f>U63*#REF!</f>
        <v>#REF!</v>
      </c>
      <c r="V101" s="81" t="e">
        <f>V63*#REF!</f>
        <v>#REF!</v>
      </c>
      <c r="W101" s="81" t="e">
        <f>W63*#REF!</f>
        <v>#REF!</v>
      </c>
      <c r="X101" s="81" t="e">
        <f>X63*#REF!</f>
        <v>#REF!</v>
      </c>
      <c r="Y101" s="81" t="e">
        <f>Y63*#REF!</f>
        <v>#REF!</v>
      </c>
      <c r="Z101" s="81" t="e">
        <f>Z63*#REF!</f>
        <v>#REF!</v>
      </c>
      <c r="AA101" s="81" t="e">
        <f>AA63*#REF!</f>
        <v>#REF!</v>
      </c>
      <c r="AB101" s="81" t="e">
        <f>AB63*#REF!</f>
        <v>#REF!</v>
      </c>
      <c r="AC101" s="81" t="e">
        <f>AC63*#REF!</f>
        <v>#REF!</v>
      </c>
      <c r="AD101" s="81" t="e">
        <f>AD63*#REF!</f>
        <v>#REF!</v>
      </c>
      <c r="AE101" s="81" t="e">
        <f>AE63*#REF!</f>
        <v>#REF!</v>
      </c>
      <c r="AF101" s="81" t="e">
        <f>AF63*#REF!</f>
        <v>#REF!</v>
      </c>
      <c r="AG101" s="81" t="e">
        <f>AG63*#REF!</f>
        <v>#REF!</v>
      </c>
      <c r="AH101" s="81" t="e">
        <f>AH63*#REF!</f>
        <v>#REF!</v>
      </c>
      <c r="AI101" s="81" t="e">
        <f>AI63*#REF!</f>
        <v>#REF!</v>
      </c>
      <c r="AJ101" s="81" t="e">
        <f>AJ63*#REF!</f>
        <v>#REF!</v>
      </c>
      <c r="AK101" s="81" t="e">
        <f>AK63*#REF!</f>
        <v>#REF!</v>
      </c>
      <c r="AL101" s="81" t="e">
        <f>AL63*#REF!</f>
        <v>#REF!</v>
      </c>
      <c r="AM101" s="81" t="e">
        <f>AM63*#REF!</f>
        <v>#REF!</v>
      </c>
      <c r="AN101" s="81" t="e">
        <f>AN63*#REF!</f>
        <v>#REF!</v>
      </c>
      <c r="AO101" s="81" t="e">
        <f>AO63*#REF!</f>
        <v>#REF!</v>
      </c>
    </row>
    <row r="102" spans="2:41" x14ac:dyDescent="0.5">
      <c r="B102" s="3" t="e">
        <f>#REF!</f>
        <v>#REF!</v>
      </c>
      <c r="C102" s="3" t="e">
        <f>#REF!</f>
        <v>#REF!</v>
      </c>
      <c r="F102" s="81" t="e">
        <f>F64*#REF!</f>
        <v>#REF!</v>
      </c>
      <c r="G102" s="81" t="e">
        <f>G64*#REF!</f>
        <v>#REF!</v>
      </c>
      <c r="H102" s="81" t="e">
        <f>H64*#REF!</f>
        <v>#REF!</v>
      </c>
      <c r="I102" s="81" t="e">
        <f>I64*#REF!</f>
        <v>#REF!</v>
      </c>
      <c r="J102" s="81" t="e">
        <f>J64*#REF!</f>
        <v>#REF!</v>
      </c>
      <c r="K102" s="81" t="e">
        <f>K64*#REF!</f>
        <v>#REF!</v>
      </c>
      <c r="L102" s="81" t="e">
        <f>L64*#REF!</f>
        <v>#REF!</v>
      </c>
      <c r="M102" s="81" t="e">
        <f>M64*#REF!</f>
        <v>#REF!</v>
      </c>
      <c r="N102" s="81" t="e">
        <f>N64*#REF!</f>
        <v>#REF!</v>
      </c>
      <c r="O102" s="81" t="e">
        <f>O64*#REF!</f>
        <v>#REF!</v>
      </c>
      <c r="P102" s="81" t="e">
        <f>P64*#REF!</f>
        <v>#REF!</v>
      </c>
      <c r="Q102" s="81" t="e">
        <f>Q64*#REF!</f>
        <v>#REF!</v>
      </c>
      <c r="R102" s="81" t="e">
        <f>R64*#REF!</f>
        <v>#REF!</v>
      </c>
      <c r="S102" s="81" t="e">
        <f>S64*#REF!</f>
        <v>#REF!</v>
      </c>
      <c r="T102" s="81" t="e">
        <f>T64*#REF!</f>
        <v>#REF!</v>
      </c>
      <c r="U102" s="81" t="e">
        <f>U64*#REF!</f>
        <v>#REF!</v>
      </c>
      <c r="V102" s="81" t="e">
        <f>V64*#REF!</f>
        <v>#REF!</v>
      </c>
      <c r="W102" s="81" t="e">
        <f>W64*#REF!</f>
        <v>#REF!</v>
      </c>
      <c r="X102" s="81" t="e">
        <f>X64*#REF!</f>
        <v>#REF!</v>
      </c>
      <c r="Y102" s="81" t="e">
        <f>Y64*#REF!</f>
        <v>#REF!</v>
      </c>
      <c r="Z102" s="81" t="e">
        <f>Z64*#REF!</f>
        <v>#REF!</v>
      </c>
      <c r="AA102" s="81" t="e">
        <f>AA64*#REF!</f>
        <v>#REF!</v>
      </c>
      <c r="AB102" s="81" t="e">
        <f>AB64*#REF!</f>
        <v>#REF!</v>
      </c>
      <c r="AC102" s="81" t="e">
        <f>AC64*#REF!</f>
        <v>#REF!</v>
      </c>
      <c r="AD102" s="81" t="e">
        <f>AD64*#REF!</f>
        <v>#REF!</v>
      </c>
      <c r="AE102" s="81" t="e">
        <f>AE64*#REF!</f>
        <v>#REF!</v>
      </c>
      <c r="AF102" s="81" t="e">
        <f>AF64*#REF!</f>
        <v>#REF!</v>
      </c>
      <c r="AG102" s="81" t="e">
        <f>AG64*#REF!</f>
        <v>#REF!</v>
      </c>
      <c r="AH102" s="81" t="e">
        <f>AH64*#REF!</f>
        <v>#REF!</v>
      </c>
      <c r="AI102" s="81" t="e">
        <f>AI64*#REF!</f>
        <v>#REF!</v>
      </c>
      <c r="AJ102" s="81" t="e">
        <f>AJ64*#REF!</f>
        <v>#REF!</v>
      </c>
      <c r="AK102" s="81" t="e">
        <f>AK64*#REF!</f>
        <v>#REF!</v>
      </c>
      <c r="AL102" s="81" t="e">
        <f>AL64*#REF!</f>
        <v>#REF!</v>
      </c>
      <c r="AM102" s="81" t="e">
        <f>AM64*#REF!</f>
        <v>#REF!</v>
      </c>
      <c r="AN102" s="81" t="e">
        <f>AN64*#REF!</f>
        <v>#REF!</v>
      </c>
      <c r="AO102" s="81" t="e">
        <f>AO64*#REF!</f>
        <v>#REF!</v>
      </c>
    </row>
    <row r="103" spans="2:41" x14ac:dyDescent="0.5">
      <c r="B103" s="3" t="e">
        <f>#REF!</f>
        <v>#REF!</v>
      </c>
      <c r="C103" s="3" t="e">
        <f>#REF!</f>
        <v>#REF!</v>
      </c>
      <c r="F103" s="81" t="e">
        <f>F65*#REF!</f>
        <v>#REF!</v>
      </c>
      <c r="G103" s="81" t="e">
        <f>G65*#REF!</f>
        <v>#REF!</v>
      </c>
      <c r="H103" s="81" t="e">
        <f>H65*#REF!</f>
        <v>#REF!</v>
      </c>
      <c r="I103" s="81" t="e">
        <f>I65*#REF!</f>
        <v>#REF!</v>
      </c>
      <c r="J103" s="81" t="e">
        <f>J65*#REF!</f>
        <v>#REF!</v>
      </c>
      <c r="K103" s="81" t="e">
        <f>K65*#REF!</f>
        <v>#REF!</v>
      </c>
      <c r="L103" s="81" t="e">
        <f>L65*#REF!</f>
        <v>#REF!</v>
      </c>
      <c r="M103" s="81" t="e">
        <f>M65*#REF!</f>
        <v>#REF!</v>
      </c>
      <c r="N103" s="81" t="e">
        <f>N65*#REF!</f>
        <v>#REF!</v>
      </c>
      <c r="O103" s="81" t="e">
        <f>O65*#REF!</f>
        <v>#REF!</v>
      </c>
      <c r="P103" s="81" t="e">
        <f>P65*#REF!</f>
        <v>#REF!</v>
      </c>
      <c r="Q103" s="81" t="e">
        <f>Q65*#REF!</f>
        <v>#REF!</v>
      </c>
      <c r="R103" s="81" t="e">
        <f>R65*#REF!</f>
        <v>#REF!</v>
      </c>
      <c r="S103" s="81" t="e">
        <f>S65*#REF!</f>
        <v>#REF!</v>
      </c>
      <c r="T103" s="81" t="e">
        <f>T65*#REF!</f>
        <v>#REF!</v>
      </c>
      <c r="U103" s="81" t="e">
        <f>U65*#REF!</f>
        <v>#REF!</v>
      </c>
      <c r="V103" s="81" t="e">
        <f>V65*#REF!</f>
        <v>#REF!</v>
      </c>
      <c r="W103" s="81" t="e">
        <f>W65*#REF!</f>
        <v>#REF!</v>
      </c>
      <c r="X103" s="81" t="e">
        <f>X65*#REF!</f>
        <v>#REF!</v>
      </c>
      <c r="Y103" s="81" t="e">
        <f>Y65*#REF!</f>
        <v>#REF!</v>
      </c>
      <c r="Z103" s="81" t="e">
        <f>Z65*#REF!</f>
        <v>#REF!</v>
      </c>
      <c r="AA103" s="81" t="e">
        <f>AA65*#REF!</f>
        <v>#REF!</v>
      </c>
      <c r="AB103" s="81" t="e">
        <f>AB65*#REF!</f>
        <v>#REF!</v>
      </c>
      <c r="AC103" s="81" t="e">
        <f>AC65*#REF!</f>
        <v>#REF!</v>
      </c>
      <c r="AD103" s="81" t="e">
        <f>AD65*#REF!</f>
        <v>#REF!</v>
      </c>
      <c r="AE103" s="81" t="e">
        <f>AE65*#REF!</f>
        <v>#REF!</v>
      </c>
      <c r="AF103" s="81" t="e">
        <f>AF65*#REF!</f>
        <v>#REF!</v>
      </c>
      <c r="AG103" s="81" t="e">
        <f>AG65*#REF!</f>
        <v>#REF!</v>
      </c>
      <c r="AH103" s="81" t="e">
        <f>AH65*#REF!</f>
        <v>#REF!</v>
      </c>
      <c r="AI103" s="81" t="e">
        <f>AI65*#REF!</f>
        <v>#REF!</v>
      </c>
      <c r="AJ103" s="81" t="e">
        <f>AJ65*#REF!</f>
        <v>#REF!</v>
      </c>
      <c r="AK103" s="81" t="e">
        <f>AK65*#REF!</f>
        <v>#REF!</v>
      </c>
      <c r="AL103" s="81" t="e">
        <f>AL65*#REF!</f>
        <v>#REF!</v>
      </c>
      <c r="AM103" s="81" t="e">
        <f>AM65*#REF!</f>
        <v>#REF!</v>
      </c>
      <c r="AN103" s="81" t="e">
        <f>AN65*#REF!</f>
        <v>#REF!</v>
      </c>
      <c r="AO103" s="81" t="e">
        <f>AO65*#REF!</f>
        <v>#REF!</v>
      </c>
    </row>
    <row r="104" spans="2:41" x14ac:dyDescent="0.5">
      <c r="B104" s="3" t="e">
        <f>#REF!</f>
        <v>#REF!</v>
      </c>
      <c r="C104" s="3" t="e">
        <f>#REF!</f>
        <v>#REF!</v>
      </c>
      <c r="F104" s="81" t="e">
        <f>F66*#REF!</f>
        <v>#REF!</v>
      </c>
      <c r="G104" s="81" t="e">
        <f>G66*#REF!</f>
        <v>#REF!</v>
      </c>
      <c r="H104" s="81" t="e">
        <f>H66*#REF!</f>
        <v>#REF!</v>
      </c>
      <c r="I104" s="81" t="e">
        <f>I66*#REF!</f>
        <v>#REF!</v>
      </c>
      <c r="J104" s="81" t="e">
        <f>J66*#REF!</f>
        <v>#REF!</v>
      </c>
      <c r="K104" s="81" t="e">
        <f>K66*#REF!</f>
        <v>#REF!</v>
      </c>
      <c r="L104" s="81" t="e">
        <f>L66*#REF!</f>
        <v>#REF!</v>
      </c>
      <c r="M104" s="81" t="e">
        <f>M66*#REF!</f>
        <v>#REF!</v>
      </c>
      <c r="N104" s="81" t="e">
        <f>N66*#REF!</f>
        <v>#REF!</v>
      </c>
      <c r="O104" s="81" t="e">
        <f>O66*#REF!</f>
        <v>#REF!</v>
      </c>
      <c r="P104" s="81" t="e">
        <f>P66*#REF!</f>
        <v>#REF!</v>
      </c>
      <c r="Q104" s="81" t="e">
        <f>Q66*#REF!</f>
        <v>#REF!</v>
      </c>
      <c r="R104" s="81" t="e">
        <f>R66*#REF!</f>
        <v>#REF!</v>
      </c>
      <c r="S104" s="81" t="e">
        <f>S66*#REF!</f>
        <v>#REF!</v>
      </c>
      <c r="T104" s="81" t="e">
        <f>T66*#REF!</f>
        <v>#REF!</v>
      </c>
      <c r="U104" s="81" t="e">
        <f>U66*#REF!</f>
        <v>#REF!</v>
      </c>
      <c r="V104" s="81" t="e">
        <f>V66*#REF!</f>
        <v>#REF!</v>
      </c>
      <c r="W104" s="81" t="e">
        <f>W66*#REF!</f>
        <v>#REF!</v>
      </c>
      <c r="X104" s="81" t="e">
        <f>X66*#REF!</f>
        <v>#REF!</v>
      </c>
      <c r="Y104" s="81" t="e">
        <f>Y66*#REF!</f>
        <v>#REF!</v>
      </c>
      <c r="Z104" s="81" t="e">
        <f>Z66*#REF!</f>
        <v>#REF!</v>
      </c>
      <c r="AA104" s="81" t="e">
        <f>AA66*#REF!</f>
        <v>#REF!</v>
      </c>
      <c r="AB104" s="81" t="e">
        <f>AB66*#REF!</f>
        <v>#REF!</v>
      </c>
      <c r="AC104" s="81" t="e">
        <f>AC66*#REF!</f>
        <v>#REF!</v>
      </c>
      <c r="AD104" s="81" t="e">
        <f>AD66*#REF!</f>
        <v>#REF!</v>
      </c>
      <c r="AE104" s="81" t="e">
        <f>AE66*#REF!</f>
        <v>#REF!</v>
      </c>
      <c r="AF104" s="81" t="e">
        <f>AF66*#REF!</f>
        <v>#REF!</v>
      </c>
      <c r="AG104" s="81" t="e">
        <f>AG66*#REF!</f>
        <v>#REF!</v>
      </c>
      <c r="AH104" s="81" t="e">
        <f>AH66*#REF!</f>
        <v>#REF!</v>
      </c>
      <c r="AI104" s="81" t="e">
        <f>AI66*#REF!</f>
        <v>#REF!</v>
      </c>
      <c r="AJ104" s="81" t="e">
        <f>AJ66*#REF!</f>
        <v>#REF!</v>
      </c>
      <c r="AK104" s="81" t="e">
        <f>AK66*#REF!</f>
        <v>#REF!</v>
      </c>
      <c r="AL104" s="81" t="e">
        <f>AL66*#REF!</f>
        <v>#REF!</v>
      </c>
      <c r="AM104" s="81" t="e">
        <f>AM66*#REF!</f>
        <v>#REF!</v>
      </c>
      <c r="AN104" s="81" t="e">
        <f>AN66*#REF!</f>
        <v>#REF!</v>
      </c>
      <c r="AO104" s="81" t="e">
        <f>AO66*#REF!</f>
        <v>#REF!</v>
      </c>
    </row>
    <row r="105" spans="2:41" x14ac:dyDescent="0.5">
      <c r="B105" s="3" t="e">
        <f>#REF!</f>
        <v>#REF!</v>
      </c>
      <c r="C105" s="3" t="e">
        <f>#REF!</f>
        <v>#REF!</v>
      </c>
      <c r="F105" s="81" t="e">
        <f>F67*#REF!</f>
        <v>#REF!</v>
      </c>
      <c r="G105" s="81" t="e">
        <f>G67*#REF!</f>
        <v>#REF!</v>
      </c>
      <c r="H105" s="81" t="e">
        <f>H67*#REF!</f>
        <v>#REF!</v>
      </c>
      <c r="I105" s="81" t="e">
        <f>I67*#REF!</f>
        <v>#REF!</v>
      </c>
      <c r="J105" s="81" t="e">
        <f>J67*#REF!</f>
        <v>#REF!</v>
      </c>
      <c r="K105" s="81" t="e">
        <f>K67*#REF!</f>
        <v>#REF!</v>
      </c>
      <c r="L105" s="81" t="e">
        <f>L67*#REF!</f>
        <v>#REF!</v>
      </c>
      <c r="M105" s="81" t="e">
        <f>M67*#REF!</f>
        <v>#REF!</v>
      </c>
      <c r="N105" s="81" t="e">
        <f>N67*#REF!</f>
        <v>#REF!</v>
      </c>
      <c r="O105" s="81" t="e">
        <f>O67*#REF!</f>
        <v>#REF!</v>
      </c>
      <c r="P105" s="81" t="e">
        <f>P67*#REF!</f>
        <v>#REF!</v>
      </c>
      <c r="Q105" s="81" t="e">
        <f>Q67*#REF!</f>
        <v>#REF!</v>
      </c>
      <c r="R105" s="81" t="e">
        <f>R67*#REF!</f>
        <v>#REF!</v>
      </c>
      <c r="S105" s="81" t="e">
        <f>S67*#REF!</f>
        <v>#REF!</v>
      </c>
      <c r="T105" s="81" t="e">
        <f>T67*#REF!</f>
        <v>#REF!</v>
      </c>
      <c r="U105" s="81" t="e">
        <f>U67*#REF!</f>
        <v>#REF!</v>
      </c>
      <c r="V105" s="81" t="e">
        <f>V67*#REF!</f>
        <v>#REF!</v>
      </c>
      <c r="W105" s="81" t="e">
        <f>W67*#REF!</f>
        <v>#REF!</v>
      </c>
      <c r="X105" s="81" t="e">
        <f>X67*#REF!</f>
        <v>#REF!</v>
      </c>
      <c r="Y105" s="81" t="e">
        <f>Y67*#REF!</f>
        <v>#REF!</v>
      </c>
      <c r="Z105" s="81" t="e">
        <f>Z67*#REF!</f>
        <v>#REF!</v>
      </c>
      <c r="AA105" s="81" t="e">
        <f>AA67*#REF!</f>
        <v>#REF!</v>
      </c>
      <c r="AB105" s="81" t="e">
        <f>AB67*#REF!</f>
        <v>#REF!</v>
      </c>
      <c r="AC105" s="81" t="e">
        <f>AC67*#REF!</f>
        <v>#REF!</v>
      </c>
      <c r="AD105" s="81" t="e">
        <f>AD67*#REF!</f>
        <v>#REF!</v>
      </c>
      <c r="AE105" s="81" t="e">
        <f>AE67*#REF!</f>
        <v>#REF!</v>
      </c>
      <c r="AF105" s="81" t="e">
        <f>AF67*#REF!</f>
        <v>#REF!</v>
      </c>
      <c r="AG105" s="81" t="e">
        <f>AG67*#REF!</f>
        <v>#REF!</v>
      </c>
      <c r="AH105" s="81" t="e">
        <f>AH67*#REF!</f>
        <v>#REF!</v>
      </c>
      <c r="AI105" s="81" t="e">
        <f>AI67*#REF!</f>
        <v>#REF!</v>
      </c>
      <c r="AJ105" s="81" t="e">
        <f>AJ67*#REF!</f>
        <v>#REF!</v>
      </c>
      <c r="AK105" s="81" t="e">
        <f>AK67*#REF!</f>
        <v>#REF!</v>
      </c>
      <c r="AL105" s="81" t="e">
        <f>AL67*#REF!</f>
        <v>#REF!</v>
      </c>
      <c r="AM105" s="81" t="e">
        <f>AM67*#REF!</f>
        <v>#REF!</v>
      </c>
      <c r="AN105" s="81" t="e">
        <f>AN67*#REF!</f>
        <v>#REF!</v>
      </c>
      <c r="AO105" s="81" t="e">
        <f>AO67*#REF!</f>
        <v>#REF!</v>
      </c>
    </row>
    <row r="106" spans="2:41" x14ac:dyDescent="0.5">
      <c r="B106" s="3" t="e">
        <f>#REF!</f>
        <v>#REF!</v>
      </c>
      <c r="C106" s="3" t="e">
        <f>#REF!</f>
        <v>#REF!</v>
      </c>
      <c r="F106" s="81" t="e">
        <f>F68*#REF!</f>
        <v>#REF!</v>
      </c>
      <c r="G106" s="81" t="e">
        <f>G68*#REF!</f>
        <v>#REF!</v>
      </c>
      <c r="H106" s="81" t="e">
        <f>H68*#REF!</f>
        <v>#REF!</v>
      </c>
      <c r="I106" s="81" t="e">
        <f>I68*#REF!</f>
        <v>#REF!</v>
      </c>
      <c r="J106" s="81" t="e">
        <f>J68*#REF!</f>
        <v>#REF!</v>
      </c>
      <c r="K106" s="81" t="e">
        <f>K68*#REF!</f>
        <v>#REF!</v>
      </c>
      <c r="L106" s="81" t="e">
        <f>L68*#REF!</f>
        <v>#REF!</v>
      </c>
      <c r="M106" s="81" t="e">
        <f>M68*#REF!</f>
        <v>#REF!</v>
      </c>
      <c r="N106" s="81" t="e">
        <f>N68*#REF!</f>
        <v>#REF!</v>
      </c>
      <c r="O106" s="81" t="e">
        <f>O68*#REF!</f>
        <v>#REF!</v>
      </c>
      <c r="P106" s="81" t="e">
        <f>P68*#REF!</f>
        <v>#REF!</v>
      </c>
      <c r="Q106" s="81" t="e">
        <f>Q68*#REF!</f>
        <v>#REF!</v>
      </c>
      <c r="R106" s="81" t="e">
        <f>R68*#REF!</f>
        <v>#REF!</v>
      </c>
      <c r="S106" s="81" t="e">
        <f>S68*#REF!</f>
        <v>#REF!</v>
      </c>
      <c r="T106" s="81" t="e">
        <f>T68*#REF!</f>
        <v>#REF!</v>
      </c>
      <c r="U106" s="81" t="e">
        <f>U68*#REF!</f>
        <v>#REF!</v>
      </c>
      <c r="V106" s="81" t="e">
        <f>V68*#REF!</f>
        <v>#REF!</v>
      </c>
      <c r="W106" s="81" t="e">
        <f>W68*#REF!</f>
        <v>#REF!</v>
      </c>
      <c r="X106" s="81" t="e">
        <f>X68*#REF!</f>
        <v>#REF!</v>
      </c>
      <c r="Y106" s="81" t="e">
        <f>Y68*#REF!</f>
        <v>#REF!</v>
      </c>
      <c r="Z106" s="81" t="e">
        <f>Z68*#REF!</f>
        <v>#REF!</v>
      </c>
      <c r="AA106" s="81" t="e">
        <f>AA68*#REF!</f>
        <v>#REF!</v>
      </c>
      <c r="AB106" s="81" t="e">
        <f>AB68*#REF!</f>
        <v>#REF!</v>
      </c>
      <c r="AC106" s="81" t="e">
        <f>AC68*#REF!</f>
        <v>#REF!</v>
      </c>
      <c r="AD106" s="81" t="e">
        <f>AD68*#REF!</f>
        <v>#REF!</v>
      </c>
      <c r="AE106" s="81" t="e">
        <f>AE68*#REF!</f>
        <v>#REF!</v>
      </c>
      <c r="AF106" s="81" t="e">
        <f>AF68*#REF!</f>
        <v>#REF!</v>
      </c>
      <c r="AG106" s="81" t="e">
        <f>AG68*#REF!</f>
        <v>#REF!</v>
      </c>
      <c r="AH106" s="81" t="e">
        <f>AH68*#REF!</f>
        <v>#REF!</v>
      </c>
      <c r="AI106" s="81" t="e">
        <f>AI68*#REF!</f>
        <v>#REF!</v>
      </c>
      <c r="AJ106" s="81" t="e">
        <f>AJ68*#REF!</f>
        <v>#REF!</v>
      </c>
      <c r="AK106" s="81" t="e">
        <f>AK68*#REF!</f>
        <v>#REF!</v>
      </c>
      <c r="AL106" s="81" t="e">
        <f>AL68*#REF!</f>
        <v>#REF!</v>
      </c>
      <c r="AM106" s="81" t="e">
        <f>AM68*#REF!</f>
        <v>#REF!</v>
      </c>
      <c r="AN106" s="81" t="e">
        <f>AN68*#REF!</f>
        <v>#REF!</v>
      </c>
      <c r="AO106" s="81" t="e">
        <f>AO68*#REF!</f>
        <v>#REF!</v>
      </c>
    </row>
    <row r="107" spans="2:41" x14ac:dyDescent="0.5">
      <c r="B107" s="3" t="e">
        <f>#REF!</f>
        <v>#REF!</v>
      </c>
      <c r="C107" s="3" t="e">
        <f>#REF!</f>
        <v>#REF!</v>
      </c>
      <c r="F107" s="81" t="e">
        <f>F69*#REF!</f>
        <v>#REF!</v>
      </c>
      <c r="G107" s="81" t="e">
        <f>G69*#REF!</f>
        <v>#REF!</v>
      </c>
      <c r="H107" s="81" t="e">
        <f>H69*#REF!</f>
        <v>#REF!</v>
      </c>
      <c r="I107" s="81" t="e">
        <f>I69*#REF!</f>
        <v>#REF!</v>
      </c>
      <c r="J107" s="81" t="e">
        <f>J69*#REF!</f>
        <v>#REF!</v>
      </c>
      <c r="K107" s="81" t="e">
        <f>K69*#REF!</f>
        <v>#REF!</v>
      </c>
      <c r="L107" s="81" t="e">
        <f>L69*#REF!</f>
        <v>#REF!</v>
      </c>
      <c r="M107" s="81" t="e">
        <f>M69*#REF!</f>
        <v>#REF!</v>
      </c>
      <c r="N107" s="81" t="e">
        <f>N69*#REF!</f>
        <v>#REF!</v>
      </c>
      <c r="O107" s="81" t="e">
        <f>O69*#REF!</f>
        <v>#REF!</v>
      </c>
      <c r="P107" s="81" t="e">
        <f>P69*#REF!</f>
        <v>#REF!</v>
      </c>
      <c r="Q107" s="81" t="e">
        <f>Q69*#REF!</f>
        <v>#REF!</v>
      </c>
      <c r="R107" s="81" t="e">
        <f>R69*#REF!</f>
        <v>#REF!</v>
      </c>
      <c r="S107" s="81" t="e">
        <f>S69*#REF!</f>
        <v>#REF!</v>
      </c>
      <c r="T107" s="81" t="e">
        <f>T69*#REF!</f>
        <v>#REF!</v>
      </c>
      <c r="U107" s="81" t="e">
        <f>U69*#REF!</f>
        <v>#REF!</v>
      </c>
      <c r="V107" s="81" t="e">
        <f>V69*#REF!</f>
        <v>#REF!</v>
      </c>
      <c r="W107" s="81" t="e">
        <f>W69*#REF!</f>
        <v>#REF!</v>
      </c>
      <c r="X107" s="81" t="e">
        <f>X69*#REF!</f>
        <v>#REF!</v>
      </c>
      <c r="Y107" s="81" t="e">
        <f>Y69*#REF!</f>
        <v>#REF!</v>
      </c>
      <c r="Z107" s="81" t="e">
        <f>Z69*#REF!</f>
        <v>#REF!</v>
      </c>
      <c r="AA107" s="81" t="e">
        <f>AA69*#REF!</f>
        <v>#REF!</v>
      </c>
      <c r="AB107" s="81" t="e">
        <f>AB69*#REF!</f>
        <v>#REF!</v>
      </c>
      <c r="AC107" s="81" t="e">
        <f>AC69*#REF!</f>
        <v>#REF!</v>
      </c>
      <c r="AD107" s="81" t="e">
        <f>AD69*#REF!</f>
        <v>#REF!</v>
      </c>
      <c r="AE107" s="81" t="e">
        <f>AE69*#REF!</f>
        <v>#REF!</v>
      </c>
      <c r="AF107" s="81" t="e">
        <f>AF69*#REF!</f>
        <v>#REF!</v>
      </c>
      <c r="AG107" s="81" t="e">
        <f>AG69*#REF!</f>
        <v>#REF!</v>
      </c>
      <c r="AH107" s="81" t="e">
        <f>AH69*#REF!</f>
        <v>#REF!</v>
      </c>
      <c r="AI107" s="81" t="e">
        <f>AI69*#REF!</f>
        <v>#REF!</v>
      </c>
      <c r="AJ107" s="81" t="e">
        <f>AJ69*#REF!</f>
        <v>#REF!</v>
      </c>
      <c r="AK107" s="81" t="e">
        <f>AK69*#REF!</f>
        <v>#REF!</v>
      </c>
      <c r="AL107" s="81" t="e">
        <f>AL69*#REF!</f>
        <v>#REF!</v>
      </c>
      <c r="AM107" s="81" t="e">
        <f>AM69*#REF!</f>
        <v>#REF!</v>
      </c>
      <c r="AN107" s="81" t="e">
        <f>AN69*#REF!</f>
        <v>#REF!</v>
      </c>
      <c r="AO107" s="81" t="e">
        <f>AO69*#REF!</f>
        <v>#REF!</v>
      </c>
    </row>
    <row r="108" spans="2:41" x14ac:dyDescent="0.5">
      <c r="B108" s="3" t="e">
        <f>#REF!</f>
        <v>#REF!</v>
      </c>
      <c r="C108" s="3" t="e">
        <f>#REF!</f>
        <v>#REF!</v>
      </c>
      <c r="F108" s="81" t="e">
        <f>F70*#REF!</f>
        <v>#REF!</v>
      </c>
      <c r="G108" s="81" t="e">
        <f>G70*#REF!</f>
        <v>#REF!</v>
      </c>
      <c r="H108" s="81" t="e">
        <f>H70*#REF!</f>
        <v>#REF!</v>
      </c>
      <c r="I108" s="81" t="e">
        <f>I70*#REF!</f>
        <v>#REF!</v>
      </c>
      <c r="J108" s="81" t="e">
        <f>J70*#REF!</f>
        <v>#REF!</v>
      </c>
      <c r="K108" s="81" t="e">
        <f>K70*#REF!</f>
        <v>#REF!</v>
      </c>
      <c r="L108" s="81" t="e">
        <f>L70*#REF!</f>
        <v>#REF!</v>
      </c>
      <c r="M108" s="81" t="e">
        <f>M70*#REF!</f>
        <v>#REF!</v>
      </c>
      <c r="N108" s="81" t="e">
        <f>N70*#REF!</f>
        <v>#REF!</v>
      </c>
      <c r="O108" s="81" t="e">
        <f>O70*#REF!</f>
        <v>#REF!</v>
      </c>
      <c r="P108" s="81" t="e">
        <f>P70*#REF!</f>
        <v>#REF!</v>
      </c>
      <c r="Q108" s="81" t="e">
        <f>Q70*#REF!</f>
        <v>#REF!</v>
      </c>
      <c r="R108" s="81" t="e">
        <f>R70*#REF!</f>
        <v>#REF!</v>
      </c>
      <c r="S108" s="81" t="e">
        <f>S70*#REF!</f>
        <v>#REF!</v>
      </c>
      <c r="T108" s="81" t="e">
        <f>T70*#REF!</f>
        <v>#REF!</v>
      </c>
      <c r="U108" s="81" t="e">
        <f>U70*#REF!</f>
        <v>#REF!</v>
      </c>
      <c r="V108" s="81" t="e">
        <f>V70*#REF!</f>
        <v>#REF!</v>
      </c>
      <c r="W108" s="81" t="e">
        <f>W70*#REF!</f>
        <v>#REF!</v>
      </c>
      <c r="X108" s="81" t="e">
        <f>X70*#REF!</f>
        <v>#REF!</v>
      </c>
      <c r="Y108" s="81" t="e">
        <f>Y70*#REF!</f>
        <v>#REF!</v>
      </c>
      <c r="Z108" s="81" t="e">
        <f>Z70*#REF!</f>
        <v>#REF!</v>
      </c>
      <c r="AA108" s="81" t="e">
        <f>AA70*#REF!</f>
        <v>#REF!</v>
      </c>
      <c r="AB108" s="81" t="e">
        <f>AB70*#REF!</f>
        <v>#REF!</v>
      </c>
      <c r="AC108" s="81" t="e">
        <f>AC70*#REF!</f>
        <v>#REF!</v>
      </c>
      <c r="AD108" s="81" t="e">
        <f>AD70*#REF!</f>
        <v>#REF!</v>
      </c>
      <c r="AE108" s="81" t="e">
        <f>AE70*#REF!</f>
        <v>#REF!</v>
      </c>
      <c r="AF108" s="81" t="e">
        <f>AF70*#REF!</f>
        <v>#REF!</v>
      </c>
      <c r="AG108" s="81" t="e">
        <f>AG70*#REF!</f>
        <v>#REF!</v>
      </c>
      <c r="AH108" s="81" t="e">
        <f>AH70*#REF!</f>
        <v>#REF!</v>
      </c>
      <c r="AI108" s="81" t="e">
        <f>AI70*#REF!</f>
        <v>#REF!</v>
      </c>
      <c r="AJ108" s="81" t="e">
        <f>AJ70*#REF!</f>
        <v>#REF!</v>
      </c>
      <c r="AK108" s="81" t="e">
        <f>AK70*#REF!</f>
        <v>#REF!</v>
      </c>
      <c r="AL108" s="81" t="e">
        <f>AL70*#REF!</f>
        <v>#REF!</v>
      </c>
      <c r="AM108" s="81" t="e">
        <f>AM70*#REF!</f>
        <v>#REF!</v>
      </c>
      <c r="AN108" s="81" t="e">
        <f>AN70*#REF!</f>
        <v>#REF!</v>
      </c>
      <c r="AO108" s="81" t="e">
        <f>AO70*#REF!</f>
        <v>#REF!</v>
      </c>
    </row>
    <row r="109" spans="2:41" x14ac:dyDescent="0.5">
      <c r="B109" s="3" t="e">
        <f>#REF!</f>
        <v>#REF!</v>
      </c>
      <c r="C109" s="3" t="e">
        <f>#REF!</f>
        <v>#REF!</v>
      </c>
      <c r="F109" s="81" t="e">
        <f>F71*#REF!</f>
        <v>#REF!</v>
      </c>
      <c r="G109" s="81" t="e">
        <f>G71*#REF!</f>
        <v>#REF!</v>
      </c>
      <c r="H109" s="81" t="e">
        <f>H71*#REF!</f>
        <v>#REF!</v>
      </c>
      <c r="I109" s="81" t="e">
        <f>I71*#REF!</f>
        <v>#REF!</v>
      </c>
      <c r="J109" s="81" t="e">
        <f>J71*#REF!</f>
        <v>#REF!</v>
      </c>
      <c r="K109" s="81" t="e">
        <f>K71*#REF!</f>
        <v>#REF!</v>
      </c>
      <c r="L109" s="81" t="e">
        <f>L71*#REF!</f>
        <v>#REF!</v>
      </c>
      <c r="M109" s="81" t="e">
        <f>M71*#REF!</f>
        <v>#REF!</v>
      </c>
      <c r="N109" s="81" t="e">
        <f>N71*#REF!</f>
        <v>#REF!</v>
      </c>
      <c r="O109" s="81" t="e">
        <f>O71*#REF!</f>
        <v>#REF!</v>
      </c>
      <c r="P109" s="81" t="e">
        <f>P71*#REF!</f>
        <v>#REF!</v>
      </c>
      <c r="Q109" s="81" t="e">
        <f>Q71*#REF!</f>
        <v>#REF!</v>
      </c>
      <c r="R109" s="81" t="e">
        <f>R71*#REF!</f>
        <v>#REF!</v>
      </c>
      <c r="S109" s="81" t="e">
        <f>S71*#REF!</f>
        <v>#REF!</v>
      </c>
      <c r="T109" s="81" t="e">
        <f>T71*#REF!</f>
        <v>#REF!</v>
      </c>
      <c r="U109" s="81" t="e">
        <f>U71*#REF!</f>
        <v>#REF!</v>
      </c>
      <c r="V109" s="81" t="e">
        <f>V71*#REF!</f>
        <v>#REF!</v>
      </c>
      <c r="W109" s="81" t="e">
        <f>W71*#REF!</f>
        <v>#REF!</v>
      </c>
      <c r="X109" s="81" t="e">
        <f>X71*#REF!</f>
        <v>#REF!</v>
      </c>
      <c r="Y109" s="81" t="e">
        <f>Y71*#REF!</f>
        <v>#REF!</v>
      </c>
      <c r="Z109" s="81" t="e">
        <f>Z71*#REF!</f>
        <v>#REF!</v>
      </c>
      <c r="AA109" s="81" t="e">
        <f>AA71*#REF!</f>
        <v>#REF!</v>
      </c>
      <c r="AB109" s="81" t="e">
        <f>AB71*#REF!</f>
        <v>#REF!</v>
      </c>
      <c r="AC109" s="81" t="e">
        <f>AC71*#REF!</f>
        <v>#REF!</v>
      </c>
      <c r="AD109" s="81" t="e">
        <f>AD71*#REF!</f>
        <v>#REF!</v>
      </c>
      <c r="AE109" s="81" t="e">
        <f>AE71*#REF!</f>
        <v>#REF!</v>
      </c>
      <c r="AF109" s="81" t="e">
        <f>AF71*#REF!</f>
        <v>#REF!</v>
      </c>
      <c r="AG109" s="81" t="e">
        <f>AG71*#REF!</f>
        <v>#REF!</v>
      </c>
      <c r="AH109" s="81" t="e">
        <f>AH71*#REF!</f>
        <v>#REF!</v>
      </c>
      <c r="AI109" s="81" t="e">
        <f>AI71*#REF!</f>
        <v>#REF!</v>
      </c>
      <c r="AJ109" s="81" t="e">
        <f>AJ71*#REF!</f>
        <v>#REF!</v>
      </c>
      <c r="AK109" s="81" t="e">
        <f>AK71*#REF!</f>
        <v>#REF!</v>
      </c>
      <c r="AL109" s="81" t="e">
        <f>AL71*#REF!</f>
        <v>#REF!</v>
      </c>
      <c r="AM109" s="81" t="e">
        <f>AM71*#REF!</f>
        <v>#REF!</v>
      </c>
      <c r="AN109" s="81" t="e">
        <f>AN71*#REF!</f>
        <v>#REF!</v>
      </c>
      <c r="AO109" s="81" t="e">
        <f>AO71*#REF!</f>
        <v>#REF!</v>
      </c>
    </row>
    <row r="110" spans="2:41" x14ac:dyDescent="0.5">
      <c r="B110" s="3" t="e">
        <f>#REF!</f>
        <v>#REF!</v>
      </c>
      <c r="C110" s="3" t="e">
        <f>#REF!</f>
        <v>#REF!</v>
      </c>
      <c r="F110" s="81" t="e">
        <f>F72*#REF!</f>
        <v>#REF!</v>
      </c>
      <c r="G110" s="81" t="e">
        <f>G72*#REF!</f>
        <v>#REF!</v>
      </c>
      <c r="H110" s="81" t="e">
        <f>H72*#REF!</f>
        <v>#REF!</v>
      </c>
      <c r="I110" s="81" t="e">
        <f>I72*#REF!</f>
        <v>#REF!</v>
      </c>
      <c r="J110" s="81" t="e">
        <f>J72*#REF!</f>
        <v>#REF!</v>
      </c>
      <c r="K110" s="81" t="e">
        <f>K72*#REF!</f>
        <v>#REF!</v>
      </c>
      <c r="L110" s="81" t="e">
        <f>L72*#REF!</f>
        <v>#REF!</v>
      </c>
      <c r="M110" s="81" t="e">
        <f>M72*#REF!</f>
        <v>#REF!</v>
      </c>
      <c r="N110" s="81" t="e">
        <f>N72*#REF!</f>
        <v>#REF!</v>
      </c>
      <c r="O110" s="81" t="e">
        <f>O72*#REF!</f>
        <v>#REF!</v>
      </c>
      <c r="P110" s="81" t="e">
        <f>P72*#REF!</f>
        <v>#REF!</v>
      </c>
      <c r="Q110" s="81" t="e">
        <f>Q72*#REF!</f>
        <v>#REF!</v>
      </c>
      <c r="R110" s="81" t="e">
        <f>R72*#REF!</f>
        <v>#REF!</v>
      </c>
      <c r="S110" s="81" t="e">
        <f>S72*#REF!</f>
        <v>#REF!</v>
      </c>
      <c r="T110" s="81" t="e">
        <f>T72*#REF!</f>
        <v>#REF!</v>
      </c>
      <c r="U110" s="81" t="e">
        <f>U72*#REF!</f>
        <v>#REF!</v>
      </c>
      <c r="V110" s="81" t="e">
        <f>V72*#REF!</f>
        <v>#REF!</v>
      </c>
      <c r="W110" s="81" t="e">
        <f>W72*#REF!</f>
        <v>#REF!</v>
      </c>
      <c r="X110" s="81" t="e">
        <f>X72*#REF!</f>
        <v>#REF!</v>
      </c>
      <c r="Y110" s="81" t="e">
        <f>Y72*#REF!</f>
        <v>#REF!</v>
      </c>
      <c r="Z110" s="81" t="e">
        <f>Z72*#REF!</f>
        <v>#REF!</v>
      </c>
      <c r="AA110" s="81" t="e">
        <f>AA72*#REF!</f>
        <v>#REF!</v>
      </c>
      <c r="AB110" s="81" t="e">
        <f>AB72*#REF!</f>
        <v>#REF!</v>
      </c>
      <c r="AC110" s="81" t="e">
        <f>AC72*#REF!</f>
        <v>#REF!</v>
      </c>
      <c r="AD110" s="81" t="e">
        <f>AD72*#REF!</f>
        <v>#REF!</v>
      </c>
      <c r="AE110" s="81" t="e">
        <f>AE72*#REF!</f>
        <v>#REF!</v>
      </c>
      <c r="AF110" s="81" t="e">
        <f>AF72*#REF!</f>
        <v>#REF!</v>
      </c>
      <c r="AG110" s="81" t="e">
        <f>AG72*#REF!</f>
        <v>#REF!</v>
      </c>
      <c r="AH110" s="81" t="e">
        <f>AH72*#REF!</f>
        <v>#REF!</v>
      </c>
      <c r="AI110" s="81" t="e">
        <f>AI72*#REF!</f>
        <v>#REF!</v>
      </c>
      <c r="AJ110" s="81" t="e">
        <f>AJ72*#REF!</f>
        <v>#REF!</v>
      </c>
      <c r="AK110" s="81" t="e">
        <f>AK72*#REF!</f>
        <v>#REF!</v>
      </c>
      <c r="AL110" s="81" t="e">
        <f>AL72*#REF!</f>
        <v>#REF!</v>
      </c>
      <c r="AM110" s="81" t="e">
        <f>AM72*#REF!</f>
        <v>#REF!</v>
      </c>
      <c r="AN110" s="81" t="e">
        <f>AN72*#REF!</f>
        <v>#REF!</v>
      </c>
      <c r="AO110" s="81" t="e">
        <f>AO72*#REF!</f>
        <v>#REF!</v>
      </c>
    </row>
    <row r="111" spans="2:41" x14ac:dyDescent="0.5">
      <c r="B111" s="3" t="e">
        <f>#REF!</f>
        <v>#REF!</v>
      </c>
      <c r="C111" s="3" t="e">
        <f>#REF!</f>
        <v>#REF!</v>
      </c>
      <c r="F111" s="81" t="e">
        <f>F73*#REF!</f>
        <v>#REF!</v>
      </c>
      <c r="G111" s="81" t="e">
        <f>G73*#REF!</f>
        <v>#REF!</v>
      </c>
      <c r="H111" s="81" t="e">
        <f>H73*#REF!</f>
        <v>#REF!</v>
      </c>
      <c r="I111" s="81" t="e">
        <f>I73*#REF!</f>
        <v>#REF!</v>
      </c>
      <c r="J111" s="81" t="e">
        <f>J73*#REF!</f>
        <v>#REF!</v>
      </c>
      <c r="K111" s="81" t="e">
        <f>K73*#REF!</f>
        <v>#REF!</v>
      </c>
      <c r="L111" s="81" t="e">
        <f>L73*#REF!</f>
        <v>#REF!</v>
      </c>
      <c r="M111" s="81" t="e">
        <f>M73*#REF!</f>
        <v>#REF!</v>
      </c>
      <c r="N111" s="81" t="e">
        <f>N73*#REF!</f>
        <v>#REF!</v>
      </c>
      <c r="O111" s="81" t="e">
        <f>O73*#REF!</f>
        <v>#REF!</v>
      </c>
      <c r="P111" s="81" t="e">
        <f>P73*#REF!</f>
        <v>#REF!</v>
      </c>
      <c r="Q111" s="81" t="e">
        <f>Q73*#REF!</f>
        <v>#REF!</v>
      </c>
      <c r="R111" s="81" t="e">
        <f>R73*#REF!</f>
        <v>#REF!</v>
      </c>
      <c r="S111" s="81" t="e">
        <f>S73*#REF!</f>
        <v>#REF!</v>
      </c>
      <c r="T111" s="81" t="e">
        <f>T73*#REF!</f>
        <v>#REF!</v>
      </c>
      <c r="U111" s="81" t="e">
        <f>U73*#REF!</f>
        <v>#REF!</v>
      </c>
      <c r="V111" s="81" t="e">
        <f>V73*#REF!</f>
        <v>#REF!</v>
      </c>
      <c r="W111" s="81" t="e">
        <f>W73*#REF!</f>
        <v>#REF!</v>
      </c>
      <c r="X111" s="81" t="e">
        <f>X73*#REF!</f>
        <v>#REF!</v>
      </c>
      <c r="Y111" s="81" t="e">
        <f>Y73*#REF!</f>
        <v>#REF!</v>
      </c>
      <c r="Z111" s="81" t="e">
        <f>Z73*#REF!</f>
        <v>#REF!</v>
      </c>
      <c r="AA111" s="81" t="e">
        <f>AA73*#REF!</f>
        <v>#REF!</v>
      </c>
      <c r="AB111" s="81" t="e">
        <f>AB73*#REF!</f>
        <v>#REF!</v>
      </c>
      <c r="AC111" s="81" t="e">
        <f>AC73*#REF!</f>
        <v>#REF!</v>
      </c>
      <c r="AD111" s="81" t="e">
        <f>AD73*#REF!</f>
        <v>#REF!</v>
      </c>
      <c r="AE111" s="81" t="e">
        <f>AE73*#REF!</f>
        <v>#REF!</v>
      </c>
      <c r="AF111" s="81" t="e">
        <f>AF73*#REF!</f>
        <v>#REF!</v>
      </c>
      <c r="AG111" s="81" t="e">
        <f>AG73*#REF!</f>
        <v>#REF!</v>
      </c>
      <c r="AH111" s="81" t="e">
        <f>AH73*#REF!</f>
        <v>#REF!</v>
      </c>
      <c r="AI111" s="81" t="e">
        <f>AI73*#REF!</f>
        <v>#REF!</v>
      </c>
      <c r="AJ111" s="81" t="e">
        <f>AJ73*#REF!</f>
        <v>#REF!</v>
      </c>
      <c r="AK111" s="81" t="e">
        <f>AK73*#REF!</f>
        <v>#REF!</v>
      </c>
      <c r="AL111" s="81" t="e">
        <f>AL73*#REF!</f>
        <v>#REF!</v>
      </c>
      <c r="AM111" s="81" t="e">
        <f>AM73*#REF!</f>
        <v>#REF!</v>
      </c>
      <c r="AN111" s="81" t="e">
        <f>AN73*#REF!</f>
        <v>#REF!</v>
      </c>
      <c r="AO111" s="81" t="e">
        <f>AO73*#REF!</f>
        <v>#REF!</v>
      </c>
    </row>
    <row r="112" spans="2:41" x14ac:dyDescent="0.5">
      <c r="B112" s="3" t="e">
        <f>#REF!</f>
        <v>#REF!</v>
      </c>
      <c r="C112" s="3" t="e">
        <f>#REF!</f>
        <v>#REF!</v>
      </c>
      <c r="F112" s="81" t="e">
        <f>F74*#REF!</f>
        <v>#REF!</v>
      </c>
      <c r="G112" s="81" t="e">
        <f>G74*#REF!</f>
        <v>#REF!</v>
      </c>
      <c r="H112" s="81" t="e">
        <f>H74*#REF!</f>
        <v>#REF!</v>
      </c>
      <c r="I112" s="81" t="e">
        <f>I74*#REF!</f>
        <v>#REF!</v>
      </c>
      <c r="J112" s="81" t="e">
        <f>J74*#REF!</f>
        <v>#REF!</v>
      </c>
      <c r="K112" s="81" t="e">
        <f>K74*#REF!</f>
        <v>#REF!</v>
      </c>
      <c r="L112" s="81" t="e">
        <f>L74*#REF!</f>
        <v>#REF!</v>
      </c>
      <c r="M112" s="81" t="e">
        <f>M74*#REF!</f>
        <v>#REF!</v>
      </c>
      <c r="N112" s="81" t="e">
        <f>N74*#REF!</f>
        <v>#REF!</v>
      </c>
      <c r="O112" s="81" t="e">
        <f>O74*#REF!</f>
        <v>#REF!</v>
      </c>
      <c r="P112" s="81" t="e">
        <f>P74*#REF!</f>
        <v>#REF!</v>
      </c>
      <c r="Q112" s="81" t="e">
        <f>Q74*#REF!</f>
        <v>#REF!</v>
      </c>
      <c r="R112" s="81" t="e">
        <f>R74*#REF!</f>
        <v>#REF!</v>
      </c>
      <c r="S112" s="81" t="e">
        <f>S74*#REF!</f>
        <v>#REF!</v>
      </c>
      <c r="T112" s="81" t="e">
        <f>T74*#REF!</f>
        <v>#REF!</v>
      </c>
      <c r="U112" s="81" t="e">
        <f>U74*#REF!</f>
        <v>#REF!</v>
      </c>
      <c r="V112" s="81" t="e">
        <f>V74*#REF!</f>
        <v>#REF!</v>
      </c>
      <c r="W112" s="81" t="e">
        <f>W74*#REF!</f>
        <v>#REF!</v>
      </c>
      <c r="X112" s="81" t="e">
        <f>X74*#REF!</f>
        <v>#REF!</v>
      </c>
      <c r="Y112" s="81" t="e">
        <f>Y74*#REF!</f>
        <v>#REF!</v>
      </c>
      <c r="Z112" s="81" t="e">
        <f>Z74*#REF!</f>
        <v>#REF!</v>
      </c>
      <c r="AA112" s="81" t="e">
        <f>AA74*#REF!</f>
        <v>#REF!</v>
      </c>
      <c r="AB112" s="81" t="e">
        <f>AB74*#REF!</f>
        <v>#REF!</v>
      </c>
      <c r="AC112" s="81" t="e">
        <f>AC74*#REF!</f>
        <v>#REF!</v>
      </c>
      <c r="AD112" s="81" t="e">
        <f>AD74*#REF!</f>
        <v>#REF!</v>
      </c>
      <c r="AE112" s="81" t="e">
        <f>AE74*#REF!</f>
        <v>#REF!</v>
      </c>
      <c r="AF112" s="81" t="e">
        <f>AF74*#REF!</f>
        <v>#REF!</v>
      </c>
      <c r="AG112" s="81" t="e">
        <f>AG74*#REF!</f>
        <v>#REF!</v>
      </c>
      <c r="AH112" s="81" t="e">
        <f>AH74*#REF!</f>
        <v>#REF!</v>
      </c>
      <c r="AI112" s="81" t="e">
        <f>AI74*#REF!</f>
        <v>#REF!</v>
      </c>
      <c r="AJ112" s="81" t="e">
        <f>AJ74*#REF!</f>
        <v>#REF!</v>
      </c>
      <c r="AK112" s="81" t="e">
        <f>AK74*#REF!</f>
        <v>#REF!</v>
      </c>
      <c r="AL112" s="81" t="e">
        <f>AL74*#REF!</f>
        <v>#REF!</v>
      </c>
      <c r="AM112" s="81" t="e">
        <f>AM74*#REF!</f>
        <v>#REF!</v>
      </c>
      <c r="AN112" s="81" t="e">
        <f>AN74*#REF!</f>
        <v>#REF!</v>
      </c>
      <c r="AO112" s="81" t="e">
        <f>AO74*#REF!</f>
        <v>#REF!</v>
      </c>
    </row>
    <row r="113" spans="1:41" x14ac:dyDescent="0.5">
      <c r="B113" s="3" t="e">
        <f>#REF!</f>
        <v>#REF!</v>
      </c>
      <c r="C113" s="3" t="e">
        <f>#REF!</f>
        <v>#REF!</v>
      </c>
      <c r="F113" s="81" t="e">
        <f>F75*#REF!</f>
        <v>#REF!</v>
      </c>
      <c r="G113" s="81" t="e">
        <f>G75*#REF!</f>
        <v>#REF!</v>
      </c>
      <c r="H113" s="81" t="e">
        <f>H75*#REF!</f>
        <v>#REF!</v>
      </c>
      <c r="I113" s="81" t="e">
        <f>I75*#REF!</f>
        <v>#REF!</v>
      </c>
      <c r="J113" s="81" t="e">
        <f>J75*#REF!</f>
        <v>#REF!</v>
      </c>
      <c r="K113" s="81" t="e">
        <f>K75*#REF!</f>
        <v>#REF!</v>
      </c>
      <c r="L113" s="81" t="e">
        <f>L75*#REF!</f>
        <v>#REF!</v>
      </c>
      <c r="M113" s="81" t="e">
        <f>M75*#REF!</f>
        <v>#REF!</v>
      </c>
      <c r="N113" s="81" t="e">
        <f>N75*#REF!</f>
        <v>#REF!</v>
      </c>
      <c r="O113" s="81" t="e">
        <f>O75*#REF!</f>
        <v>#REF!</v>
      </c>
      <c r="P113" s="81" t="e">
        <f>P75*#REF!</f>
        <v>#REF!</v>
      </c>
      <c r="Q113" s="81" t="e">
        <f>Q75*#REF!</f>
        <v>#REF!</v>
      </c>
      <c r="R113" s="81" t="e">
        <f>R75*#REF!</f>
        <v>#REF!</v>
      </c>
      <c r="S113" s="81" t="e">
        <f>S75*#REF!</f>
        <v>#REF!</v>
      </c>
      <c r="T113" s="81" t="e">
        <f>T75*#REF!</f>
        <v>#REF!</v>
      </c>
      <c r="U113" s="81" t="e">
        <f>U75*#REF!</f>
        <v>#REF!</v>
      </c>
      <c r="V113" s="81" t="e">
        <f>V75*#REF!</f>
        <v>#REF!</v>
      </c>
      <c r="W113" s="81" t="e">
        <f>W75*#REF!</f>
        <v>#REF!</v>
      </c>
      <c r="X113" s="81" t="e">
        <f>X75*#REF!</f>
        <v>#REF!</v>
      </c>
      <c r="Y113" s="81" t="e">
        <f>Y75*#REF!</f>
        <v>#REF!</v>
      </c>
      <c r="Z113" s="81" t="e">
        <f>Z75*#REF!</f>
        <v>#REF!</v>
      </c>
      <c r="AA113" s="81" t="e">
        <f>AA75*#REF!</f>
        <v>#REF!</v>
      </c>
      <c r="AB113" s="81" t="e">
        <f>AB75*#REF!</f>
        <v>#REF!</v>
      </c>
      <c r="AC113" s="81" t="e">
        <f>AC75*#REF!</f>
        <v>#REF!</v>
      </c>
      <c r="AD113" s="81" t="e">
        <f>AD75*#REF!</f>
        <v>#REF!</v>
      </c>
      <c r="AE113" s="81" t="e">
        <f>AE75*#REF!</f>
        <v>#REF!</v>
      </c>
      <c r="AF113" s="81" t="e">
        <f>AF75*#REF!</f>
        <v>#REF!</v>
      </c>
      <c r="AG113" s="81" t="e">
        <f>AG75*#REF!</f>
        <v>#REF!</v>
      </c>
      <c r="AH113" s="81" t="e">
        <f>AH75*#REF!</f>
        <v>#REF!</v>
      </c>
      <c r="AI113" s="81" t="e">
        <f>AI75*#REF!</f>
        <v>#REF!</v>
      </c>
      <c r="AJ113" s="81" t="e">
        <f>AJ75*#REF!</f>
        <v>#REF!</v>
      </c>
      <c r="AK113" s="81" t="e">
        <f>AK75*#REF!</f>
        <v>#REF!</v>
      </c>
      <c r="AL113" s="81" t="e">
        <f>AL75*#REF!</f>
        <v>#REF!</v>
      </c>
      <c r="AM113" s="81" t="e">
        <f>AM75*#REF!</f>
        <v>#REF!</v>
      </c>
      <c r="AN113" s="81" t="e">
        <f>AN75*#REF!</f>
        <v>#REF!</v>
      </c>
      <c r="AO113" s="81" t="e">
        <f>AO75*#REF!</f>
        <v>#REF!</v>
      </c>
    </row>
    <row r="114" spans="1:41" x14ac:dyDescent="0.5">
      <c r="B114" s="3" t="e">
        <f>#REF!</f>
        <v>#REF!</v>
      </c>
      <c r="C114" s="3" t="e">
        <f>#REF!</f>
        <v>#REF!</v>
      </c>
      <c r="F114" s="81" t="e">
        <f>F76*#REF!</f>
        <v>#REF!</v>
      </c>
      <c r="G114" s="81" t="e">
        <f>G76*#REF!</f>
        <v>#REF!</v>
      </c>
      <c r="H114" s="81" t="e">
        <f>H76*#REF!</f>
        <v>#REF!</v>
      </c>
      <c r="I114" s="81" t="e">
        <f>I76*#REF!</f>
        <v>#REF!</v>
      </c>
      <c r="J114" s="81" t="e">
        <f>J76*#REF!</f>
        <v>#REF!</v>
      </c>
      <c r="K114" s="81" t="e">
        <f>K76*#REF!</f>
        <v>#REF!</v>
      </c>
      <c r="L114" s="81" t="e">
        <f>L76*#REF!</f>
        <v>#REF!</v>
      </c>
      <c r="M114" s="81" t="e">
        <f>M76*#REF!</f>
        <v>#REF!</v>
      </c>
      <c r="N114" s="81" t="e">
        <f>N76*#REF!</f>
        <v>#REF!</v>
      </c>
      <c r="O114" s="81" t="e">
        <f>O76*#REF!</f>
        <v>#REF!</v>
      </c>
      <c r="P114" s="81" t="e">
        <f>P76*#REF!</f>
        <v>#REF!</v>
      </c>
      <c r="Q114" s="81" t="e">
        <f>Q76*#REF!</f>
        <v>#REF!</v>
      </c>
      <c r="R114" s="81" t="e">
        <f>R76*#REF!</f>
        <v>#REF!</v>
      </c>
      <c r="S114" s="81" t="e">
        <f>S76*#REF!</f>
        <v>#REF!</v>
      </c>
      <c r="T114" s="81" t="e">
        <f>T76*#REF!</f>
        <v>#REF!</v>
      </c>
      <c r="U114" s="81" t="e">
        <f>U76*#REF!</f>
        <v>#REF!</v>
      </c>
      <c r="V114" s="81" t="e">
        <f>V76*#REF!</f>
        <v>#REF!</v>
      </c>
      <c r="W114" s="81" t="e">
        <f>W76*#REF!</f>
        <v>#REF!</v>
      </c>
      <c r="X114" s="81" t="e">
        <f>X76*#REF!</f>
        <v>#REF!</v>
      </c>
      <c r="Y114" s="81" t="e">
        <f>Y76*#REF!</f>
        <v>#REF!</v>
      </c>
      <c r="Z114" s="81" t="e">
        <f>Z76*#REF!</f>
        <v>#REF!</v>
      </c>
      <c r="AA114" s="81" t="e">
        <f>AA76*#REF!</f>
        <v>#REF!</v>
      </c>
      <c r="AB114" s="81" t="e">
        <f>AB76*#REF!</f>
        <v>#REF!</v>
      </c>
      <c r="AC114" s="81" t="e">
        <f>AC76*#REF!</f>
        <v>#REF!</v>
      </c>
      <c r="AD114" s="81" t="e">
        <f>AD76*#REF!</f>
        <v>#REF!</v>
      </c>
      <c r="AE114" s="81" t="e">
        <f>AE76*#REF!</f>
        <v>#REF!</v>
      </c>
      <c r="AF114" s="81" t="e">
        <f>AF76*#REF!</f>
        <v>#REF!</v>
      </c>
      <c r="AG114" s="81" t="e">
        <f>AG76*#REF!</f>
        <v>#REF!</v>
      </c>
      <c r="AH114" s="81" t="e">
        <f>AH76*#REF!</f>
        <v>#REF!</v>
      </c>
      <c r="AI114" s="81" t="e">
        <f>AI76*#REF!</f>
        <v>#REF!</v>
      </c>
      <c r="AJ114" s="81" t="e">
        <f>AJ76*#REF!</f>
        <v>#REF!</v>
      </c>
      <c r="AK114" s="81" t="e">
        <f>AK76*#REF!</f>
        <v>#REF!</v>
      </c>
      <c r="AL114" s="81" t="e">
        <f>AL76*#REF!</f>
        <v>#REF!</v>
      </c>
      <c r="AM114" s="81" t="e">
        <f>AM76*#REF!</f>
        <v>#REF!</v>
      </c>
      <c r="AN114" s="81" t="e">
        <f>AN76*#REF!</f>
        <v>#REF!</v>
      </c>
      <c r="AO114" s="81" t="e">
        <f>AO76*#REF!</f>
        <v>#REF!</v>
      </c>
    </row>
    <row r="115" spans="1:41" x14ac:dyDescent="0.5">
      <c r="B115" s="3" t="e">
        <f>#REF!</f>
        <v>#REF!</v>
      </c>
      <c r="C115" s="3" t="e">
        <f>#REF!</f>
        <v>#REF!</v>
      </c>
      <c r="F115" s="81" t="e">
        <f>F77*#REF!</f>
        <v>#REF!</v>
      </c>
      <c r="G115" s="81" t="e">
        <f>G77*#REF!</f>
        <v>#REF!</v>
      </c>
      <c r="H115" s="81" t="e">
        <f>H77*#REF!</f>
        <v>#REF!</v>
      </c>
      <c r="I115" s="81" t="e">
        <f>I77*#REF!</f>
        <v>#REF!</v>
      </c>
      <c r="J115" s="81" t="e">
        <f>J77*#REF!</f>
        <v>#REF!</v>
      </c>
      <c r="K115" s="81" t="e">
        <f>K77*#REF!</f>
        <v>#REF!</v>
      </c>
      <c r="L115" s="81" t="e">
        <f>L77*#REF!</f>
        <v>#REF!</v>
      </c>
      <c r="M115" s="81" t="e">
        <f>M77*#REF!</f>
        <v>#REF!</v>
      </c>
      <c r="N115" s="81" t="e">
        <f>N77*#REF!</f>
        <v>#REF!</v>
      </c>
      <c r="O115" s="81" t="e">
        <f>O77*#REF!</f>
        <v>#REF!</v>
      </c>
      <c r="P115" s="81" t="e">
        <f>P77*#REF!</f>
        <v>#REF!</v>
      </c>
      <c r="Q115" s="81" t="e">
        <f>Q77*#REF!</f>
        <v>#REF!</v>
      </c>
      <c r="R115" s="81" t="e">
        <f>R77*#REF!</f>
        <v>#REF!</v>
      </c>
      <c r="S115" s="81" t="e">
        <f>S77*#REF!</f>
        <v>#REF!</v>
      </c>
      <c r="T115" s="81" t="e">
        <f>T77*#REF!</f>
        <v>#REF!</v>
      </c>
      <c r="U115" s="81" t="e">
        <f>U77*#REF!</f>
        <v>#REF!</v>
      </c>
      <c r="V115" s="81" t="e">
        <f>V77*#REF!</f>
        <v>#REF!</v>
      </c>
      <c r="W115" s="81" t="e">
        <f>W77*#REF!</f>
        <v>#REF!</v>
      </c>
      <c r="X115" s="81" t="e">
        <f>X77*#REF!</f>
        <v>#REF!</v>
      </c>
      <c r="Y115" s="81" t="e">
        <f>Y77*#REF!</f>
        <v>#REF!</v>
      </c>
      <c r="Z115" s="81" t="e">
        <f>Z77*#REF!</f>
        <v>#REF!</v>
      </c>
      <c r="AA115" s="81" t="e">
        <f>AA77*#REF!</f>
        <v>#REF!</v>
      </c>
      <c r="AB115" s="81" t="e">
        <f>AB77*#REF!</f>
        <v>#REF!</v>
      </c>
      <c r="AC115" s="81" t="e">
        <f>AC77*#REF!</f>
        <v>#REF!</v>
      </c>
      <c r="AD115" s="81" t="e">
        <f>AD77*#REF!</f>
        <v>#REF!</v>
      </c>
      <c r="AE115" s="81" t="e">
        <f>AE77*#REF!</f>
        <v>#REF!</v>
      </c>
      <c r="AF115" s="81" t="e">
        <f>AF77*#REF!</f>
        <v>#REF!</v>
      </c>
      <c r="AG115" s="81" t="e">
        <f>AG77*#REF!</f>
        <v>#REF!</v>
      </c>
      <c r="AH115" s="81" t="e">
        <f>AH77*#REF!</f>
        <v>#REF!</v>
      </c>
      <c r="AI115" s="81" t="e">
        <f>AI77*#REF!</f>
        <v>#REF!</v>
      </c>
      <c r="AJ115" s="81" t="e">
        <f>AJ77*#REF!</f>
        <v>#REF!</v>
      </c>
      <c r="AK115" s="81" t="e">
        <f>AK77*#REF!</f>
        <v>#REF!</v>
      </c>
      <c r="AL115" s="81" t="e">
        <f>AL77*#REF!</f>
        <v>#REF!</v>
      </c>
      <c r="AM115" s="81" t="e">
        <f>AM77*#REF!</f>
        <v>#REF!</v>
      </c>
      <c r="AN115" s="81" t="e">
        <f>AN77*#REF!</f>
        <v>#REF!</v>
      </c>
      <c r="AO115" s="81" t="e">
        <f>AO77*#REF!</f>
        <v>#REF!</v>
      </c>
    </row>
    <row r="116" spans="1:41" x14ac:dyDescent="0.5">
      <c r="B116" s="3" t="e">
        <f>#REF!</f>
        <v>#REF!</v>
      </c>
      <c r="C116" s="3" t="e">
        <f>#REF!</f>
        <v>#REF!</v>
      </c>
      <c r="F116" s="81" t="e">
        <f>F78*#REF!</f>
        <v>#REF!</v>
      </c>
      <c r="G116" s="81" t="e">
        <f>G78*#REF!</f>
        <v>#REF!</v>
      </c>
      <c r="H116" s="81" t="e">
        <f>H78*#REF!</f>
        <v>#REF!</v>
      </c>
      <c r="I116" s="81" t="e">
        <f>I78*#REF!</f>
        <v>#REF!</v>
      </c>
      <c r="J116" s="81" t="e">
        <f>J78*#REF!</f>
        <v>#REF!</v>
      </c>
      <c r="K116" s="81" t="e">
        <f>K78*#REF!</f>
        <v>#REF!</v>
      </c>
      <c r="L116" s="81" t="e">
        <f>L78*#REF!</f>
        <v>#REF!</v>
      </c>
      <c r="M116" s="81" t="e">
        <f>M78*#REF!</f>
        <v>#REF!</v>
      </c>
      <c r="N116" s="81" t="e">
        <f>N78*#REF!</f>
        <v>#REF!</v>
      </c>
      <c r="O116" s="81" t="e">
        <f>O78*#REF!</f>
        <v>#REF!</v>
      </c>
      <c r="P116" s="81" t="e">
        <f>P78*#REF!</f>
        <v>#REF!</v>
      </c>
      <c r="Q116" s="81" t="e">
        <f>Q78*#REF!</f>
        <v>#REF!</v>
      </c>
      <c r="R116" s="81" t="e">
        <f>R78*#REF!</f>
        <v>#REF!</v>
      </c>
      <c r="S116" s="81" t="e">
        <f>S78*#REF!</f>
        <v>#REF!</v>
      </c>
      <c r="T116" s="81" t="e">
        <f>T78*#REF!</f>
        <v>#REF!</v>
      </c>
      <c r="U116" s="81" t="e">
        <f>U78*#REF!</f>
        <v>#REF!</v>
      </c>
      <c r="V116" s="81" t="e">
        <f>V78*#REF!</f>
        <v>#REF!</v>
      </c>
      <c r="W116" s="81" t="e">
        <f>W78*#REF!</f>
        <v>#REF!</v>
      </c>
      <c r="X116" s="81" t="e">
        <f>X78*#REF!</f>
        <v>#REF!</v>
      </c>
      <c r="Y116" s="81" t="e">
        <f>Y78*#REF!</f>
        <v>#REF!</v>
      </c>
      <c r="Z116" s="81" t="e">
        <f>Z78*#REF!</f>
        <v>#REF!</v>
      </c>
      <c r="AA116" s="81" t="e">
        <f>AA78*#REF!</f>
        <v>#REF!</v>
      </c>
      <c r="AB116" s="81" t="e">
        <f>AB78*#REF!</f>
        <v>#REF!</v>
      </c>
      <c r="AC116" s="81" t="e">
        <f>AC78*#REF!</f>
        <v>#REF!</v>
      </c>
      <c r="AD116" s="81" t="e">
        <f>AD78*#REF!</f>
        <v>#REF!</v>
      </c>
      <c r="AE116" s="81" t="e">
        <f>AE78*#REF!</f>
        <v>#REF!</v>
      </c>
      <c r="AF116" s="81" t="e">
        <f>AF78*#REF!</f>
        <v>#REF!</v>
      </c>
      <c r="AG116" s="81" t="e">
        <f>AG78*#REF!</f>
        <v>#REF!</v>
      </c>
      <c r="AH116" s="81" t="e">
        <f>AH78*#REF!</f>
        <v>#REF!</v>
      </c>
      <c r="AI116" s="81" t="e">
        <f>AI78*#REF!</f>
        <v>#REF!</v>
      </c>
      <c r="AJ116" s="81" t="e">
        <f>AJ78*#REF!</f>
        <v>#REF!</v>
      </c>
      <c r="AK116" s="81" t="e">
        <f>AK78*#REF!</f>
        <v>#REF!</v>
      </c>
      <c r="AL116" s="81" t="e">
        <f>AL78*#REF!</f>
        <v>#REF!</v>
      </c>
      <c r="AM116" s="81" t="e">
        <f>AM78*#REF!</f>
        <v>#REF!</v>
      </c>
      <c r="AN116" s="81" t="e">
        <f>AN78*#REF!</f>
        <v>#REF!</v>
      </c>
      <c r="AO116" s="81" t="e">
        <f>AO78*#REF!</f>
        <v>#REF!</v>
      </c>
    </row>
    <row r="118" spans="1:41" x14ac:dyDescent="0.5">
      <c r="A118" s="9" t="s">
        <v>82</v>
      </c>
      <c r="B118" s="4" t="s">
        <v>14</v>
      </c>
      <c r="C118" s="4" t="s">
        <v>15</v>
      </c>
      <c r="D118" s="4" t="s">
        <v>0</v>
      </c>
    </row>
    <row r="119" spans="1:41" x14ac:dyDescent="0.5">
      <c r="B119" s="3" t="e">
        <f>#REF!</f>
        <v>#REF!</v>
      </c>
      <c r="C119" s="3" t="e">
        <f>#REF!</f>
        <v>#REF!</v>
      </c>
      <c r="F119" s="81" t="e">
        <f t="shared" ref="F119:AO119" si="55">F4*F81</f>
        <v>#REF!</v>
      </c>
      <c r="G119" s="81" t="e">
        <f t="shared" si="55"/>
        <v>#REF!</v>
      </c>
      <c r="H119" s="81" t="e">
        <f t="shared" si="55"/>
        <v>#REF!</v>
      </c>
      <c r="I119" s="81" t="e">
        <f t="shared" si="55"/>
        <v>#REF!</v>
      </c>
      <c r="J119" s="81" t="e">
        <f t="shared" si="55"/>
        <v>#REF!</v>
      </c>
      <c r="K119" s="81" t="e">
        <f t="shared" si="55"/>
        <v>#REF!</v>
      </c>
      <c r="L119" s="81" t="e">
        <f t="shared" si="55"/>
        <v>#REF!</v>
      </c>
      <c r="M119" s="81" t="e">
        <f t="shared" si="55"/>
        <v>#REF!</v>
      </c>
      <c r="N119" s="81" t="e">
        <f t="shared" si="55"/>
        <v>#REF!</v>
      </c>
      <c r="O119" s="81" t="e">
        <f t="shared" si="55"/>
        <v>#REF!</v>
      </c>
      <c r="P119" s="81" t="e">
        <f t="shared" si="55"/>
        <v>#REF!</v>
      </c>
      <c r="Q119" s="81" t="e">
        <f t="shared" si="55"/>
        <v>#REF!</v>
      </c>
      <c r="R119" s="81" t="e">
        <f t="shared" si="55"/>
        <v>#REF!</v>
      </c>
      <c r="S119" s="81" t="e">
        <f t="shared" si="55"/>
        <v>#REF!</v>
      </c>
      <c r="T119" s="81" t="e">
        <f t="shared" si="55"/>
        <v>#REF!</v>
      </c>
      <c r="U119" s="81" t="e">
        <f t="shared" si="55"/>
        <v>#REF!</v>
      </c>
      <c r="V119" s="81" t="e">
        <f t="shared" si="55"/>
        <v>#REF!</v>
      </c>
      <c r="W119" s="81" t="e">
        <f t="shared" si="55"/>
        <v>#REF!</v>
      </c>
      <c r="X119" s="81" t="e">
        <f t="shared" si="55"/>
        <v>#REF!</v>
      </c>
      <c r="Y119" s="81" t="e">
        <f t="shared" si="55"/>
        <v>#REF!</v>
      </c>
      <c r="Z119" s="81" t="e">
        <f t="shared" si="55"/>
        <v>#REF!</v>
      </c>
      <c r="AA119" s="81" t="e">
        <f t="shared" si="55"/>
        <v>#REF!</v>
      </c>
      <c r="AB119" s="81" t="e">
        <f t="shared" si="55"/>
        <v>#REF!</v>
      </c>
      <c r="AC119" s="81" t="e">
        <f t="shared" si="55"/>
        <v>#REF!</v>
      </c>
      <c r="AD119" s="81" t="e">
        <f t="shared" si="55"/>
        <v>#REF!</v>
      </c>
      <c r="AE119" s="81" t="e">
        <f t="shared" si="55"/>
        <v>#REF!</v>
      </c>
      <c r="AF119" s="81" t="e">
        <f t="shared" si="55"/>
        <v>#REF!</v>
      </c>
      <c r="AG119" s="81" t="e">
        <f t="shared" si="55"/>
        <v>#REF!</v>
      </c>
      <c r="AH119" s="81" t="e">
        <f t="shared" si="55"/>
        <v>#REF!</v>
      </c>
      <c r="AI119" s="81" t="e">
        <f t="shared" si="55"/>
        <v>#REF!</v>
      </c>
      <c r="AJ119" s="81" t="e">
        <f t="shared" si="55"/>
        <v>#REF!</v>
      </c>
      <c r="AK119" s="81" t="e">
        <f t="shared" si="55"/>
        <v>#REF!</v>
      </c>
      <c r="AL119" s="81" t="e">
        <f t="shared" si="55"/>
        <v>#REF!</v>
      </c>
      <c r="AM119" s="81" t="e">
        <f t="shared" si="55"/>
        <v>#REF!</v>
      </c>
      <c r="AN119" s="81" t="e">
        <f t="shared" si="55"/>
        <v>#REF!</v>
      </c>
      <c r="AO119" s="81" t="e">
        <f t="shared" si="55"/>
        <v>#REF!</v>
      </c>
    </row>
    <row r="120" spans="1:41" x14ac:dyDescent="0.5">
      <c r="B120" s="3" t="e">
        <f>#REF!</f>
        <v>#REF!</v>
      </c>
      <c r="C120" s="3" t="e">
        <f>#REF!</f>
        <v>#REF!</v>
      </c>
      <c r="F120" s="81" t="e">
        <f t="shared" ref="F120:AO120" si="56">F5*F82</f>
        <v>#REF!</v>
      </c>
      <c r="G120" s="81" t="e">
        <f t="shared" si="56"/>
        <v>#REF!</v>
      </c>
      <c r="H120" s="81" t="e">
        <f t="shared" si="56"/>
        <v>#REF!</v>
      </c>
      <c r="I120" s="81" t="e">
        <f t="shared" si="56"/>
        <v>#REF!</v>
      </c>
      <c r="J120" s="81" t="e">
        <f t="shared" si="56"/>
        <v>#REF!</v>
      </c>
      <c r="K120" s="81" t="e">
        <f t="shared" si="56"/>
        <v>#REF!</v>
      </c>
      <c r="L120" s="81" t="e">
        <f t="shared" si="56"/>
        <v>#REF!</v>
      </c>
      <c r="M120" s="81" t="e">
        <f t="shared" si="56"/>
        <v>#REF!</v>
      </c>
      <c r="N120" s="81" t="e">
        <f t="shared" si="56"/>
        <v>#REF!</v>
      </c>
      <c r="O120" s="81" t="e">
        <f t="shared" si="56"/>
        <v>#REF!</v>
      </c>
      <c r="P120" s="81" t="e">
        <f t="shared" si="56"/>
        <v>#REF!</v>
      </c>
      <c r="Q120" s="81" t="e">
        <f t="shared" si="56"/>
        <v>#REF!</v>
      </c>
      <c r="R120" s="81" t="e">
        <f t="shared" si="56"/>
        <v>#REF!</v>
      </c>
      <c r="S120" s="81" t="e">
        <f t="shared" si="56"/>
        <v>#REF!</v>
      </c>
      <c r="T120" s="81" t="e">
        <f t="shared" si="56"/>
        <v>#REF!</v>
      </c>
      <c r="U120" s="81" t="e">
        <f t="shared" si="56"/>
        <v>#REF!</v>
      </c>
      <c r="V120" s="81" t="e">
        <f t="shared" si="56"/>
        <v>#REF!</v>
      </c>
      <c r="W120" s="81" t="e">
        <f t="shared" si="56"/>
        <v>#REF!</v>
      </c>
      <c r="X120" s="81" t="e">
        <f t="shared" si="56"/>
        <v>#REF!</v>
      </c>
      <c r="Y120" s="81" t="e">
        <f t="shared" si="56"/>
        <v>#REF!</v>
      </c>
      <c r="Z120" s="81" t="e">
        <f t="shared" si="56"/>
        <v>#REF!</v>
      </c>
      <c r="AA120" s="81" t="e">
        <f t="shared" si="56"/>
        <v>#REF!</v>
      </c>
      <c r="AB120" s="81" t="e">
        <f t="shared" si="56"/>
        <v>#REF!</v>
      </c>
      <c r="AC120" s="81" t="e">
        <f t="shared" si="56"/>
        <v>#REF!</v>
      </c>
      <c r="AD120" s="81" t="e">
        <f t="shared" si="56"/>
        <v>#REF!</v>
      </c>
      <c r="AE120" s="81" t="e">
        <f t="shared" si="56"/>
        <v>#REF!</v>
      </c>
      <c r="AF120" s="81" t="e">
        <f t="shared" si="56"/>
        <v>#REF!</v>
      </c>
      <c r="AG120" s="81" t="e">
        <f t="shared" si="56"/>
        <v>#REF!</v>
      </c>
      <c r="AH120" s="81" t="e">
        <f t="shared" si="56"/>
        <v>#REF!</v>
      </c>
      <c r="AI120" s="81" t="e">
        <f t="shared" si="56"/>
        <v>#REF!</v>
      </c>
      <c r="AJ120" s="81" t="e">
        <f t="shared" si="56"/>
        <v>#REF!</v>
      </c>
      <c r="AK120" s="81" t="e">
        <f t="shared" si="56"/>
        <v>#REF!</v>
      </c>
      <c r="AL120" s="81" t="e">
        <f t="shared" si="56"/>
        <v>#REF!</v>
      </c>
      <c r="AM120" s="81" t="e">
        <f t="shared" si="56"/>
        <v>#REF!</v>
      </c>
      <c r="AN120" s="81" t="e">
        <f t="shared" si="56"/>
        <v>#REF!</v>
      </c>
      <c r="AO120" s="81" t="e">
        <f t="shared" si="56"/>
        <v>#REF!</v>
      </c>
    </row>
    <row r="121" spans="1:41" x14ac:dyDescent="0.5">
      <c r="B121" s="3" t="e">
        <f>#REF!</f>
        <v>#REF!</v>
      </c>
      <c r="C121" s="3" t="e">
        <f>#REF!</f>
        <v>#REF!</v>
      </c>
      <c r="F121" s="81" t="e">
        <f t="shared" ref="F121:AO121" si="57">F6*F83</f>
        <v>#REF!</v>
      </c>
      <c r="G121" s="81" t="e">
        <f t="shared" si="57"/>
        <v>#REF!</v>
      </c>
      <c r="H121" s="81" t="e">
        <f t="shared" si="57"/>
        <v>#REF!</v>
      </c>
      <c r="I121" s="81" t="e">
        <f t="shared" si="57"/>
        <v>#REF!</v>
      </c>
      <c r="J121" s="81" t="e">
        <f t="shared" si="57"/>
        <v>#REF!</v>
      </c>
      <c r="K121" s="81" t="e">
        <f t="shared" si="57"/>
        <v>#REF!</v>
      </c>
      <c r="L121" s="81" t="e">
        <f t="shared" si="57"/>
        <v>#REF!</v>
      </c>
      <c r="M121" s="81" t="e">
        <f t="shared" si="57"/>
        <v>#REF!</v>
      </c>
      <c r="N121" s="81" t="e">
        <f t="shared" si="57"/>
        <v>#REF!</v>
      </c>
      <c r="O121" s="81" t="e">
        <f t="shared" si="57"/>
        <v>#REF!</v>
      </c>
      <c r="P121" s="81" t="e">
        <f t="shared" si="57"/>
        <v>#REF!</v>
      </c>
      <c r="Q121" s="81" t="e">
        <f t="shared" si="57"/>
        <v>#REF!</v>
      </c>
      <c r="R121" s="81" t="e">
        <f t="shared" si="57"/>
        <v>#REF!</v>
      </c>
      <c r="S121" s="81" t="e">
        <f t="shared" si="57"/>
        <v>#REF!</v>
      </c>
      <c r="T121" s="81" t="e">
        <f t="shared" si="57"/>
        <v>#REF!</v>
      </c>
      <c r="U121" s="81" t="e">
        <f t="shared" si="57"/>
        <v>#REF!</v>
      </c>
      <c r="V121" s="81" t="e">
        <f t="shared" si="57"/>
        <v>#REF!</v>
      </c>
      <c r="W121" s="81" t="e">
        <f t="shared" si="57"/>
        <v>#REF!</v>
      </c>
      <c r="X121" s="81" t="e">
        <f t="shared" si="57"/>
        <v>#REF!</v>
      </c>
      <c r="Y121" s="81" t="e">
        <f t="shared" si="57"/>
        <v>#REF!</v>
      </c>
      <c r="Z121" s="81" t="e">
        <f t="shared" si="57"/>
        <v>#REF!</v>
      </c>
      <c r="AA121" s="81" t="e">
        <f t="shared" si="57"/>
        <v>#REF!</v>
      </c>
      <c r="AB121" s="81" t="e">
        <f t="shared" si="57"/>
        <v>#REF!</v>
      </c>
      <c r="AC121" s="81" t="e">
        <f t="shared" si="57"/>
        <v>#REF!</v>
      </c>
      <c r="AD121" s="81" t="e">
        <f t="shared" si="57"/>
        <v>#REF!</v>
      </c>
      <c r="AE121" s="81" t="e">
        <f t="shared" si="57"/>
        <v>#REF!</v>
      </c>
      <c r="AF121" s="81" t="e">
        <f t="shared" si="57"/>
        <v>#REF!</v>
      </c>
      <c r="AG121" s="81" t="e">
        <f t="shared" si="57"/>
        <v>#REF!</v>
      </c>
      <c r="AH121" s="81" t="e">
        <f t="shared" si="57"/>
        <v>#REF!</v>
      </c>
      <c r="AI121" s="81" t="e">
        <f t="shared" si="57"/>
        <v>#REF!</v>
      </c>
      <c r="AJ121" s="81" t="e">
        <f t="shared" si="57"/>
        <v>#REF!</v>
      </c>
      <c r="AK121" s="81" t="e">
        <f t="shared" si="57"/>
        <v>#REF!</v>
      </c>
      <c r="AL121" s="81" t="e">
        <f t="shared" si="57"/>
        <v>#REF!</v>
      </c>
      <c r="AM121" s="81" t="e">
        <f t="shared" si="57"/>
        <v>#REF!</v>
      </c>
      <c r="AN121" s="81" t="e">
        <f t="shared" si="57"/>
        <v>#REF!</v>
      </c>
      <c r="AO121" s="81" t="e">
        <f t="shared" si="57"/>
        <v>#REF!</v>
      </c>
    </row>
    <row r="122" spans="1:41" x14ac:dyDescent="0.5">
      <c r="B122" s="3" t="e">
        <f>#REF!</f>
        <v>#REF!</v>
      </c>
      <c r="C122" s="3" t="e">
        <f>#REF!</f>
        <v>#REF!</v>
      </c>
      <c r="F122" s="81" t="e">
        <f t="shared" ref="F122:AO122" si="58">F7*F84</f>
        <v>#REF!</v>
      </c>
      <c r="G122" s="81" t="e">
        <f t="shared" si="58"/>
        <v>#REF!</v>
      </c>
      <c r="H122" s="81" t="e">
        <f t="shared" si="58"/>
        <v>#REF!</v>
      </c>
      <c r="I122" s="81" t="e">
        <f t="shared" si="58"/>
        <v>#REF!</v>
      </c>
      <c r="J122" s="81" t="e">
        <f t="shared" si="58"/>
        <v>#REF!</v>
      </c>
      <c r="K122" s="81" t="e">
        <f t="shared" si="58"/>
        <v>#REF!</v>
      </c>
      <c r="L122" s="81" t="e">
        <f t="shared" si="58"/>
        <v>#REF!</v>
      </c>
      <c r="M122" s="81" t="e">
        <f t="shared" si="58"/>
        <v>#REF!</v>
      </c>
      <c r="N122" s="81" t="e">
        <f t="shared" si="58"/>
        <v>#REF!</v>
      </c>
      <c r="O122" s="81" t="e">
        <f t="shared" si="58"/>
        <v>#REF!</v>
      </c>
      <c r="P122" s="81" t="e">
        <f t="shared" si="58"/>
        <v>#REF!</v>
      </c>
      <c r="Q122" s="81" t="e">
        <f t="shared" si="58"/>
        <v>#REF!</v>
      </c>
      <c r="R122" s="81" t="e">
        <f t="shared" si="58"/>
        <v>#REF!</v>
      </c>
      <c r="S122" s="81" t="e">
        <f t="shared" si="58"/>
        <v>#REF!</v>
      </c>
      <c r="T122" s="81" t="e">
        <f t="shared" si="58"/>
        <v>#REF!</v>
      </c>
      <c r="U122" s="81" t="e">
        <f t="shared" si="58"/>
        <v>#REF!</v>
      </c>
      <c r="V122" s="81" t="e">
        <f t="shared" si="58"/>
        <v>#REF!</v>
      </c>
      <c r="W122" s="81" t="e">
        <f t="shared" si="58"/>
        <v>#REF!</v>
      </c>
      <c r="X122" s="81" t="e">
        <f t="shared" si="58"/>
        <v>#REF!</v>
      </c>
      <c r="Y122" s="81" t="e">
        <f t="shared" si="58"/>
        <v>#REF!</v>
      </c>
      <c r="Z122" s="81" t="e">
        <f t="shared" si="58"/>
        <v>#REF!</v>
      </c>
      <c r="AA122" s="81" t="e">
        <f t="shared" si="58"/>
        <v>#REF!</v>
      </c>
      <c r="AB122" s="81" t="e">
        <f t="shared" si="58"/>
        <v>#REF!</v>
      </c>
      <c r="AC122" s="81" t="e">
        <f t="shared" si="58"/>
        <v>#REF!</v>
      </c>
      <c r="AD122" s="81" t="e">
        <f t="shared" si="58"/>
        <v>#REF!</v>
      </c>
      <c r="AE122" s="81" t="e">
        <f t="shared" si="58"/>
        <v>#REF!</v>
      </c>
      <c r="AF122" s="81" t="e">
        <f t="shared" si="58"/>
        <v>#REF!</v>
      </c>
      <c r="AG122" s="81" t="e">
        <f t="shared" si="58"/>
        <v>#REF!</v>
      </c>
      <c r="AH122" s="81" t="e">
        <f t="shared" si="58"/>
        <v>#REF!</v>
      </c>
      <c r="AI122" s="81" t="e">
        <f t="shared" si="58"/>
        <v>#REF!</v>
      </c>
      <c r="AJ122" s="81" t="e">
        <f t="shared" si="58"/>
        <v>#REF!</v>
      </c>
      <c r="AK122" s="81" t="e">
        <f t="shared" si="58"/>
        <v>#REF!</v>
      </c>
      <c r="AL122" s="81" t="e">
        <f t="shared" si="58"/>
        <v>#REF!</v>
      </c>
      <c r="AM122" s="81" t="e">
        <f t="shared" si="58"/>
        <v>#REF!</v>
      </c>
      <c r="AN122" s="81" t="e">
        <f t="shared" si="58"/>
        <v>#REF!</v>
      </c>
      <c r="AO122" s="81" t="e">
        <f t="shared" si="58"/>
        <v>#REF!</v>
      </c>
    </row>
    <row r="123" spans="1:41" x14ac:dyDescent="0.5">
      <c r="B123" s="3" t="e">
        <f>#REF!</f>
        <v>#REF!</v>
      </c>
      <c r="C123" s="3" t="e">
        <f>#REF!</f>
        <v>#REF!</v>
      </c>
      <c r="F123" s="81" t="e">
        <f t="shared" ref="F123:AO123" si="59">F8*F85</f>
        <v>#REF!</v>
      </c>
      <c r="G123" s="81" t="e">
        <f t="shared" si="59"/>
        <v>#REF!</v>
      </c>
      <c r="H123" s="81" t="e">
        <f t="shared" si="59"/>
        <v>#REF!</v>
      </c>
      <c r="I123" s="81" t="e">
        <f t="shared" si="59"/>
        <v>#REF!</v>
      </c>
      <c r="J123" s="81" t="e">
        <f t="shared" si="59"/>
        <v>#REF!</v>
      </c>
      <c r="K123" s="81" t="e">
        <f t="shared" si="59"/>
        <v>#REF!</v>
      </c>
      <c r="L123" s="81" t="e">
        <f t="shared" si="59"/>
        <v>#REF!</v>
      </c>
      <c r="M123" s="81" t="e">
        <f t="shared" si="59"/>
        <v>#REF!</v>
      </c>
      <c r="N123" s="81" t="e">
        <f t="shared" si="59"/>
        <v>#REF!</v>
      </c>
      <c r="O123" s="81" t="e">
        <f t="shared" si="59"/>
        <v>#REF!</v>
      </c>
      <c r="P123" s="81" t="e">
        <f t="shared" si="59"/>
        <v>#REF!</v>
      </c>
      <c r="Q123" s="81" t="e">
        <f t="shared" si="59"/>
        <v>#REF!</v>
      </c>
      <c r="R123" s="81" t="e">
        <f t="shared" si="59"/>
        <v>#REF!</v>
      </c>
      <c r="S123" s="81" t="e">
        <f t="shared" si="59"/>
        <v>#REF!</v>
      </c>
      <c r="T123" s="81" t="e">
        <f t="shared" si="59"/>
        <v>#REF!</v>
      </c>
      <c r="U123" s="81" t="e">
        <f t="shared" si="59"/>
        <v>#REF!</v>
      </c>
      <c r="V123" s="81" t="e">
        <f t="shared" si="59"/>
        <v>#REF!</v>
      </c>
      <c r="W123" s="81" t="e">
        <f t="shared" si="59"/>
        <v>#REF!</v>
      </c>
      <c r="X123" s="81" t="e">
        <f t="shared" si="59"/>
        <v>#REF!</v>
      </c>
      <c r="Y123" s="81" t="e">
        <f t="shared" si="59"/>
        <v>#REF!</v>
      </c>
      <c r="Z123" s="81" t="e">
        <f t="shared" si="59"/>
        <v>#REF!</v>
      </c>
      <c r="AA123" s="81" t="e">
        <f t="shared" si="59"/>
        <v>#REF!</v>
      </c>
      <c r="AB123" s="81" t="e">
        <f t="shared" si="59"/>
        <v>#REF!</v>
      </c>
      <c r="AC123" s="81" t="e">
        <f t="shared" si="59"/>
        <v>#REF!</v>
      </c>
      <c r="AD123" s="81" t="e">
        <f t="shared" si="59"/>
        <v>#REF!</v>
      </c>
      <c r="AE123" s="81" t="e">
        <f t="shared" si="59"/>
        <v>#REF!</v>
      </c>
      <c r="AF123" s="81" t="e">
        <f t="shared" si="59"/>
        <v>#REF!</v>
      </c>
      <c r="AG123" s="81" t="e">
        <f t="shared" si="59"/>
        <v>#REF!</v>
      </c>
      <c r="AH123" s="81" t="e">
        <f t="shared" si="59"/>
        <v>#REF!</v>
      </c>
      <c r="AI123" s="81" t="e">
        <f t="shared" si="59"/>
        <v>#REF!</v>
      </c>
      <c r="AJ123" s="81" t="e">
        <f t="shared" si="59"/>
        <v>#REF!</v>
      </c>
      <c r="AK123" s="81" t="e">
        <f t="shared" si="59"/>
        <v>#REF!</v>
      </c>
      <c r="AL123" s="81" t="e">
        <f t="shared" si="59"/>
        <v>#REF!</v>
      </c>
      <c r="AM123" s="81" t="e">
        <f t="shared" si="59"/>
        <v>#REF!</v>
      </c>
      <c r="AN123" s="81" t="e">
        <f t="shared" si="59"/>
        <v>#REF!</v>
      </c>
      <c r="AO123" s="81" t="e">
        <f t="shared" si="59"/>
        <v>#REF!</v>
      </c>
    </row>
    <row r="124" spans="1:41" x14ac:dyDescent="0.5">
      <c r="B124" s="3" t="e">
        <f>#REF!</f>
        <v>#REF!</v>
      </c>
      <c r="C124" s="3" t="e">
        <f>#REF!</f>
        <v>#REF!</v>
      </c>
      <c r="F124" s="81" t="e">
        <f t="shared" ref="F124:AO124" si="60">F9*F86</f>
        <v>#REF!</v>
      </c>
      <c r="G124" s="81" t="e">
        <f t="shared" si="60"/>
        <v>#REF!</v>
      </c>
      <c r="H124" s="81" t="e">
        <f t="shared" si="60"/>
        <v>#REF!</v>
      </c>
      <c r="I124" s="81" t="e">
        <f t="shared" si="60"/>
        <v>#REF!</v>
      </c>
      <c r="J124" s="81" t="e">
        <f t="shared" si="60"/>
        <v>#REF!</v>
      </c>
      <c r="K124" s="81" t="e">
        <f t="shared" si="60"/>
        <v>#REF!</v>
      </c>
      <c r="L124" s="81" t="e">
        <f t="shared" si="60"/>
        <v>#REF!</v>
      </c>
      <c r="M124" s="81" t="e">
        <f t="shared" si="60"/>
        <v>#REF!</v>
      </c>
      <c r="N124" s="81" t="e">
        <f t="shared" si="60"/>
        <v>#REF!</v>
      </c>
      <c r="O124" s="81" t="e">
        <f t="shared" si="60"/>
        <v>#REF!</v>
      </c>
      <c r="P124" s="81" t="e">
        <f t="shared" si="60"/>
        <v>#REF!</v>
      </c>
      <c r="Q124" s="81" t="e">
        <f t="shared" si="60"/>
        <v>#REF!</v>
      </c>
      <c r="R124" s="81" t="e">
        <f t="shared" si="60"/>
        <v>#REF!</v>
      </c>
      <c r="S124" s="81" t="e">
        <f t="shared" si="60"/>
        <v>#REF!</v>
      </c>
      <c r="T124" s="81" t="e">
        <f t="shared" si="60"/>
        <v>#REF!</v>
      </c>
      <c r="U124" s="81" t="e">
        <f t="shared" si="60"/>
        <v>#REF!</v>
      </c>
      <c r="V124" s="81" t="e">
        <f t="shared" si="60"/>
        <v>#REF!</v>
      </c>
      <c r="W124" s="81" t="e">
        <f t="shared" si="60"/>
        <v>#REF!</v>
      </c>
      <c r="X124" s="81" t="e">
        <f t="shared" si="60"/>
        <v>#REF!</v>
      </c>
      <c r="Y124" s="81" t="e">
        <f t="shared" si="60"/>
        <v>#REF!</v>
      </c>
      <c r="Z124" s="81" t="e">
        <f t="shared" si="60"/>
        <v>#REF!</v>
      </c>
      <c r="AA124" s="81" t="e">
        <f t="shared" si="60"/>
        <v>#REF!</v>
      </c>
      <c r="AB124" s="81" t="e">
        <f t="shared" si="60"/>
        <v>#REF!</v>
      </c>
      <c r="AC124" s="81" t="e">
        <f t="shared" si="60"/>
        <v>#REF!</v>
      </c>
      <c r="AD124" s="81" t="e">
        <f t="shared" si="60"/>
        <v>#REF!</v>
      </c>
      <c r="AE124" s="81" t="e">
        <f t="shared" si="60"/>
        <v>#REF!</v>
      </c>
      <c r="AF124" s="81" t="e">
        <f t="shared" si="60"/>
        <v>#REF!</v>
      </c>
      <c r="AG124" s="81" t="e">
        <f t="shared" si="60"/>
        <v>#REF!</v>
      </c>
      <c r="AH124" s="81" t="e">
        <f t="shared" si="60"/>
        <v>#REF!</v>
      </c>
      <c r="AI124" s="81" t="e">
        <f t="shared" si="60"/>
        <v>#REF!</v>
      </c>
      <c r="AJ124" s="81" t="e">
        <f t="shared" si="60"/>
        <v>#REF!</v>
      </c>
      <c r="AK124" s="81" t="e">
        <f t="shared" si="60"/>
        <v>#REF!</v>
      </c>
      <c r="AL124" s="81" t="e">
        <f t="shared" si="60"/>
        <v>#REF!</v>
      </c>
      <c r="AM124" s="81" t="e">
        <f t="shared" si="60"/>
        <v>#REF!</v>
      </c>
      <c r="AN124" s="81" t="e">
        <f t="shared" si="60"/>
        <v>#REF!</v>
      </c>
      <c r="AO124" s="81" t="e">
        <f t="shared" si="60"/>
        <v>#REF!</v>
      </c>
    </row>
    <row r="125" spans="1:41" x14ac:dyDescent="0.5">
      <c r="B125" s="3" t="e">
        <f>#REF!</f>
        <v>#REF!</v>
      </c>
      <c r="C125" s="3" t="e">
        <f>#REF!</f>
        <v>#REF!</v>
      </c>
      <c r="F125" s="81" t="e">
        <f t="shared" ref="F125:AO125" si="61">F10*F87</f>
        <v>#REF!</v>
      </c>
      <c r="G125" s="81" t="e">
        <f t="shared" si="61"/>
        <v>#REF!</v>
      </c>
      <c r="H125" s="81" t="e">
        <f t="shared" si="61"/>
        <v>#REF!</v>
      </c>
      <c r="I125" s="81" t="e">
        <f t="shared" si="61"/>
        <v>#REF!</v>
      </c>
      <c r="J125" s="81" t="e">
        <f t="shared" si="61"/>
        <v>#REF!</v>
      </c>
      <c r="K125" s="81" t="e">
        <f t="shared" si="61"/>
        <v>#REF!</v>
      </c>
      <c r="L125" s="81" t="e">
        <f t="shared" si="61"/>
        <v>#REF!</v>
      </c>
      <c r="M125" s="81" t="e">
        <f t="shared" si="61"/>
        <v>#REF!</v>
      </c>
      <c r="N125" s="81" t="e">
        <f t="shared" si="61"/>
        <v>#REF!</v>
      </c>
      <c r="O125" s="81" t="e">
        <f t="shared" si="61"/>
        <v>#REF!</v>
      </c>
      <c r="P125" s="81" t="e">
        <f t="shared" si="61"/>
        <v>#REF!</v>
      </c>
      <c r="Q125" s="81" t="e">
        <f t="shared" si="61"/>
        <v>#REF!</v>
      </c>
      <c r="R125" s="81" t="e">
        <f t="shared" si="61"/>
        <v>#REF!</v>
      </c>
      <c r="S125" s="81" t="e">
        <f t="shared" si="61"/>
        <v>#REF!</v>
      </c>
      <c r="T125" s="81" t="e">
        <f t="shared" si="61"/>
        <v>#REF!</v>
      </c>
      <c r="U125" s="81" t="e">
        <f t="shared" si="61"/>
        <v>#REF!</v>
      </c>
      <c r="V125" s="81" t="e">
        <f t="shared" si="61"/>
        <v>#REF!</v>
      </c>
      <c r="W125" s="81" t="e">
        <f t="shared" si="61"/>
        <v>#REF!</v>
      </c>
      <c r="X125" s="81" t="e">
        <f t="shared" si="61"/>
        <v>#REF!</v>
      </c>
      <c r="Y125" s="81" t="e">
        <f t="shared" si="61"/>
        <v>#REF!</v>
      </c>
      <c r="Z125" s="81" t="e">
        <f t="shared" si="61"/>
        <v>#REF!</v>
      </c>
      <c r="AA125" s="81" t="e">
        <f t="shared" si="61"/>
        <v>#REF!</v>
      </c>
      <c r="AB125" s="81" t="e">
        <f t="shared" si="61"/>
        <v>#REF!</v>
      </c>
      <c r="AC125" s="81" t="e">
        <f t="shared" si="61"/>
        <v>#REF!</v>
      </c>
      <c r="AD125" s="81" t="e">
        <f t="shared" si="61"/>
        <v>#REF!</v>
      </c>
      <c r="AE125" s="81" t="e">
        <f t="shared" si="61"/>
        <v>#REF!</v>
      </c>
      <c r="AF125" s="81" t="e">
        <f t="shared" si="61"/>
        <v>#REF!</v>
      </c>
      <c r="AG125" s="81" t="e">
        <f t="shared" si="61"/>
        <v>#REF!</v>
      </c>
      <c r="AH125" s="81" t="e">
        <f t="shared" si="61"/>
        <v>#REF!</v>
      </c>
      <c r="AI125" s="81" t="e">
        <f t="shared" si="61"/>
        <v>#REF!</v>
      </c>
      <c r="AJ125" s="81" t="e">
        <f t="shared" si="61"/>
        <v>#REF!</v>
      </c>
      <c r="AK125" s="81" t="e">
        <f t="shared" si="61"/>
        <v>#REF!</v>
      </c>
      <c r="AL125" s="81" t="e">
        <f t="shared" si="61"/>
        <v>#REF!</v>
      </c>
      <c r="AM125" s="81" t="e">
        <f t="shared" si="61"/>
        <v>#REF!</v>
      </c>
      <c r="AN125" s="81" t="e">
        <f t="shared" si="61"/>
        <v>#REF!</v>
      </c>
      <c r="AO125" s="81" t="e">
        <f t="shared" si="61"/>
        <v>#REF!</v>
      </c>
    </row>
    <row r="126" spans="1:41" x14ac:dyDescent="0.5">
      <c r="B126" s="3" t="e">
        <f>#REF!</f>
        <v>#REF!</v>
      </c>
      <c r="C126" s="3" t="e">
        <f>#REF!</f>
        <v>#REF!</v>
      </c>
      <c r="F126" s="81" t="e">
        <f t="shared" ref="F126:AO126" si="62">F11*F88</f>
        <v>#REF!</v>
      </c>
      <c r="G126" s="81" t="e">
        <f t="shared" si="62"/>
        <v>#REF!</v>
      </c>
      <c r="H126" s="81" t="e">
        <f t="shared" si="62"/>
        <v>#REF!</v>
      </c>
      <c r="I126" s="81" t="e">
        <f t="shared" si="62"/>
        <v>#REF!</v>
      </c>
      <c r="J126" s="81" t="e">
        <f t="shared" si="62"/>
        <v>#REF!</v>
      </c>
      <c r="K126" s="81" t="e">
        <f t="shared" si="62"/>
        <v>#REF!</v>
      </c>
      <c r="L126" s="81" t="e">
        <f t="shared" si="62"/>
        <v>#REF!</v>
      </c>
      <c r="M126" s="81" t="e">
        <f t="shared" si="62"/>
        <v>#REF!</v>
      </c>
      <c r="N126" s="81" t="e">
        <f t="shared" si="62"/>
        <v>#REF!</v>
      </c>
      <c r="O126" s="81" t="e">
        <f t="shared" si="62"/>
        <v>#REF!</v>
      </c>
      <c r="P126" s="81" t="e">
        <f t="shared" si="62"/>
        <v>#REF!</v>
      </c>
      <c r="Q126" s="81" t="e">
        <f t="shared" si="62"/>
        <v>#REF!</v>
      </c>
      <c r="R126" s="81" t="e">
        <f t="shared" si="62"/>
        <v>#REF!</v>
      </c>
      <c r="S126" s="81" t="e">
        <f t="shared" si="62"/>
        <v>#REF!</v>
      </c>
      <c r="T126" s="81" t="e">
        <f t="shared" si="62"/>
        <v>#REF!</v>
      </c>
      <c r="U126" s="81" t="e">
        <f t="shared" si="62"/>
        <v>#REF!</v>
      </c>
      <c r="V126" s="81" t="e">
        <f t="shared" si="62"/>
        <v>#REF!</v>
      </c>
      <c r="W126" s="81" t="e">
        <f t="shared" si="62"/>
        <v>#REF!</v>
      </c>
      <c r="X126" s="81" t="e">
        <f t="shared" si="62"/>
        <v>#REF!</v>
      </c>
      <c r="Y126" s="81" t="e">
        <f t="shared" si="62"/>
        <v>#REF!</v>
      </c>
      <c r="Z126" s="81" t="e">
        <f t="shared" si="62"/>
        <v>#REF!</v>
      </c>
      <c r="AA126" s="81" t="e">
        <f t="shared" si="62"/>
        <v>#REF!</v>
      </c>
      <c r="AB126" s="81" t="e">
        <f t="shared" si="62"/>
        <v>#REF!</v>
      </c>
      <c r="AC126" s="81" t="e">
        <f t="shared" si="62"/>
        <v>#REF!</v>
      </c>
      <c r="AD126" s="81" t="e">
        <f t="shared" si="62"/>
        <v>#REF!</v>
      </c>
      <c r="AE126" s="81" t="e">
        <f t="shared" si="62"/>
        <v>#REF!</v>
      </c>
      <c r="AF126" s="81" t="e">
        <f t="shared" si="62"/>
        <v>#REF!</v>
      </c>
      <c r="AG126" s="81" t="e">
        <f t="shared" si="62"/>
        <v>#REF!</v>
      </c>
      <c r="AH126" s="81" t="e">
        <f t="shared" si="62"/>
        <v>#REF!</v>
      </c>
      <c r="AI126" s="81" t="e">
        <f t="shared" si="62"/>
        <v>#REF!</v>
      </c>
      <c r="AJ126" s="81" t="e">
        <f t="shared" si="62"/>
        <v>#REF!</v>
      </c>
      <c r="AK126" s="81" t="e">
        <f t="shared" si="62"/>
        <v>#REF!</v>
      </c>
      <c r="AL126" s="81" t="e">
        <f t="shared" si="62"/>
        <v>#REF!</v>
      </c>
      <c r="AM126" s="81" t="e">
        <f t="shared" si="62"/>
        <v>#REF!</v>
      </c>
      <c r="AN126" s="81" t="e">
        <f t="shared" si="62"/>
        <v>#REF!</v>
      </c>
      <c r="AO126" s="81" t="e">
        <f t="shared" si="62"/>
        <v>#REF!</v>
      </c>
    </row>
    <row r="127" spans="1:41" x14ac:dyDescent="0.5">
      <c r="B127" s="3" t="e">
        <f>#REF!</f>
        <v>#REF!</v>
      </c>
      <c r="C127" s="3" t="e">
        <f>#REF!</f>
        <v>#REF!</v>
      </c>
      <c r="F127" s="81" t="e">
        <f t="shared" ref="F127:AO127" si="63">F12*F89</f>
        <v>#REF!</v>
      </c>
      <c r="G127" s="81" t="e">
        <f t="shared" si="63"/>
        <v>#REF!</v>
      </c>
      <c r="H127" s="81" t="e">
        <f t="shared" si="63"/>
        <v>#REF!</v>
      </c>
      <c r="I127" s="81" t="e">
        <f t="shared" si="63"/>
        <v>#REF!</v>
      </c>
      <c r="J127" s="81" t="e">
        <f t="shared" si="63"/>
        <v>#REF!</v>
      </c>
      <c r="K127" s="81" t="e">
        <f t="shared" si="63"/>
        <v>#REF!</v>
      </c>
      <c r="L127" s="81" t="e">
        <f t="shared" si="63"/>
        <v>#REF!</v>
      </c>
      <c r="M127" s="81" t="e">
        <f t="shared" si="63"/>
        <v>#REF!</v>
      </c>
      <c r="N127" s="81" t="e">
        <f t="shared" si="63"/>
        <v>#REF!</v>
      </c>
      <c r="O127" s="81" t="e">
        <f t="shared" si="63"/>
        <v>#REF!</v>
      </c>
      <c r="P127" s="81" t="e">
        <f t="shared" si="63"/>
        <v>#REF!</v>
      </c>
      <c r="Q127" s="81" t="e">
        <f t="shared" si="63"/>
        <v>#REF!</v>
      </c>
      <c r="R127" s="81" t="e">
        <f t="shared" si="63"/>
        <v>#REF!</v>
      </c>
      <c r="S127" s="81" t="e">
        <f t="shared" si="63"/>
        <v>#REF!</v>
      </c>
      <c r="T127" s="81" t="e">
        <f t="shared" si="63"/>
        <v>#REF!</v>
      </c>
      <c r="U127" s="81" t="e">
        <f t="shared" si="63"/>
        <v>#REF!</v>
      </c>
      <c r="V127" s="81" t="e">
        <f t="shared" si="63"/>
        <v>#REF!</v>
      </c>
      <c r="W127" s="81" t="e">
        <f t="shared" si="63"/>
        <v>#REF!</v>
      </c>
      <c r="X127" s="81" t="e">
        <f t="shared" si="63"/>
        <v>#REF!</v>
      </c>
      <c r="Y127" s="81" t="e">
        <f t="shared" si="63"/>
        <v>#REF!</v>
      </c>
      <c r="Z127" s="81" t="e">
        <f t="shared" si="63"/>
        <v>#REF!</v>
      </c>
      <c r="AA127" s="81" t="e">
        <f t="shared" si="63"/>
        <v>#REF!</v>
      </c>
      <c r="AB127" s="81" t="e">
        <f t="shared" si="63"/>
        <v>#REF!</v>
      </c>
      <c r="AC127" s="81" t="e">
        <f t="shared" si="63"/>
        <v>#REF!</v>
      </c>
      <c r="AD127" s="81" t="e">
        <f t="shared" si="63"/>
        <v>#REF!</v>
      </c>
      <c r="AE127" s="81" t="e">
        <f t="shared" si="63"/>
        <v>#REF!</v>
      </c>
      <c r="AF127" s="81" t="e">
        <f t="shared" si="63"/>
        <v>#REF!</v>
      </c>
      <c r="AG127" s="81" t="e">
        <f t="shared" si="63"/>
        <v>#REF!</v>
      </c>
      <c r="AH127" s="81" t="e">
        <f t="shared" si="63"/>
        <v>#REF!</v>
      </c>
      <c r="AI127" s="81" t="e">
        <f t="shared" si="63"/>
        <v>#REF!</v>
      </c>
      <c r="AJ127" s="81" t="e">
        <f t="shared" si="63"/>
        <v>#REF!</v>
      </c>
      <c r="AK127" s="81" t="e">
        <f t="shared" si="63"/>
        <v>#REF!</v>
      </c>
      <c r="AL127" s="81" t="e">
        <f t="shared" si="63"/>
        <v>#REF!</v>
      </c>
      <c r="AM127" s="81" t="e">
        <f t="shared" si="63"/>
        <v>#REF!</v>
      </c>
      <c r="AN127" s="81" t="e">
        <f t="shared" si="63"/>
        <v>#REF!</v>
      </c>
      <c r="AO127" s="81" t="e">
        <f t="shared" si="63"/>
        <v>#REF!</v>
      </c>
    </row>
    <row r="128" spans="1:41" x14ac:dyDescent="0.5">
      <c r="B128" s="3" t="e">
        <f>#REF!</f>
        <v>#REF!</v>
      </c>
      <c r="C128" s="3" t="e">
        <f>#REF!</f>
        <v>#REF!</v>
      </c>
      <c r="F128" s="81" t="e">
        <f t="shared" ref="F128:AO128" si="64">F13*F90</f>
        <v>#REF!</v>
      </c>
      <c r="G128" s="81" t="e">
        <f t="shared" si="64"/>
        <v>#REF!</v>
      </c>
      <c r="H128" s="81" t="e">
        <f t="shared" si="64"/>
        <v>#REF!</v>
      </c>
      <c r="I128" s="81" t="e">
        <f t="shared" si="64"/>
        <v>#REF!</v>
      </c>
      <c r="J128" s="81" t="e">
        <f t="shared" si="64"/>
        <v>#REF!</v>
      </c>
      <c r="K128" s="81" t="e">
        <f t="shared" si="64"/>
        <v>#REF!</v>
      </c>
      <c r="L128" s="81" t="e">
        <f t="shared" si="64"/>
        <v>#REF!</v>
      </c>
      <c r="M128" s="81" t="e">
        <f t="shared" si="64"/>
        <v>#REF!</v>
      </c>
      <c r="N128" s="81" t="e">
        <f t="shared" si="64"/>
        <v>#REF!</v>
      </c>
      <c r="O128" s="81" t="e">
        <f t="shared" si="64"/>
        <v>#REF!</v>
      </c>
      <c r="P128" s="81" t="e">
        <f t="shared" si="64"/>
        <v>#REF!</v>
      </c>
      <c r="Q128" s="81" t="e">
        <f t="shared" si="64"/>
        <v>#REF!</v>
      </c>
      <c r="R128" s="81" t="e">
        <f t="shared" si="64"/>
        <v>#REF!</v>
      </c>
      <c r="S128" s="81" t="e">
        <f t="shared" si="64"/>
        <v>#REF!</v>
      </c>
      <c r="T128" s="81" t="e">
        <f t="shared" si="64"/>
        <v>#REF!</v>
      </c>
      <c r="U128" s="81" t="e">
        <f t="shared" si="64"/>
        <v>#REF!</v>
      </c>
      <c r="V128" s="81" t="e">
        <f t="shared" si="64"/>
        <v>#REF!</v>
      </c>
      <c r="W128" s="81" t="e">
        <f t="shared" si="64"/>
        <v>#REF!</v>
      </c>
      <c r="X128" s="81" t="e">
        <f t="shared" si="64"/>
        <v>#REF!</v>
      </c>
      <c r="Y128" s="81" t="e">
        <f t="shared" si="64"/>
        <v>#REF!</v>
      </c>
      <c r="Z128" s="81" t="e">
        <f t="shared" si="64"/>
        <v>#REF!</v>
      </c>
      <c r="AA128" s="81" t="e">
        <f t="shared" si="64"/>
        <v>#REF!</v>
      </c>
      <c r="AB128" s="81" t="e">
        <f t="shared" si="64"/>
        <v>#REF!</v>
      </c>
      <c r="AC128" s="81" t="e">
        <f t="shared" si="64"/>
        <v>#REF!</v>
      </c>
      <c r="AD128" s="81" t="e">
        <f t="shared" si="64"/>
        <v>#REF!</v>
      </c>
      <c r="AE128" s="81" t="e">
        <f t="shared" si="64"/>
        <v>#REF!</v>
      </c>
      <c r="AF128" s="81" t="e">
        <f t="shared" si="64"/>
        <v>#REF!</v>
      </c>
      <c r="AG128" s="81" t="e">
        <f t="shared" si="64"/>
        <v>#REF!</v>
      </c>
      <c r="AH128" s="81" t="e">
        <f t="shared" si="64"/>
        <v>#REF!</v>
      </c>
      <c r="AI128" s="81" t="e">
        <f t="shared" si="64"/>
        <v>#REF!</v>
      </c>
      <c r="AJ128" s="81" t="e">
        <f t="shared" si="64"/>
        <v>#REF!</v>
      </c>
      <c r="AK128" s="81" t="e">
        <f t="shared" si="64"/>
        <v>#REF!</v>
      </c>
      <c r="AL128" s="81" t="e">
        <f t="shared" si="64"/>
        <v>#REF!</v>
      </c>
      <c r="AM128" s="81" t="e">
        <f t="shared" si="64"/>
        <v>#REF!</v>
      </c>
      <c r="AN128" s="81" t="e">
        <f t="shared" si="64"/>
        <v>#REF!</v>
      </c>
      <c r="AO128" s="81" t="e">
        <f t="shared" si="64"/>
        <v>#REF!</v>
      </c>
    </row>
    <row r="129" spans="2:41" x14ac:dyDescent="0.5">
      <c r="B129" s="3" t="e">
        <f>#REF!</f>
        <v>#REF!</v>
      </c>
      <c r="C129" s="3" t="e">
        <f>#REF!</f>
        <v>#REF!</v>
      </c>
      <c r="F129" s="81" t="e">
        <f t="shared" ref="F129:AO129" si="65">F14*F91</f>
        <v>#REF!</v>
      </c>
      <c r="G129" s="81" t="e">
        <f t="shared" si="65"/>
        <v>#REF!</v>
      </c>
      <c r="H129" s="81" t="e">
        <f t="shared" si="65"/>
        <v>#REF!</v>
      </c>
      <c r="I129" s="81" t="e">
        <f t="shared" si="65"/>
        <v>#REF!</v>
      </c>
      <c r="J129" s="81" t="e">
        <f t="shared" si="65"/>
        <v>#REF!</v>
      </c>
      <c r="K129" s="81" t="e">
        <f t="shared" si="65"/>
        <v>#REF!</v>
      </c>
      <c r="L129" s="81" t="e">
        <f t="shared" si="65"/>
        <v>#REF!</v>
      </c>
      <c r="M129" s="81" t="e">
        <f t="shared" si="65"/>
        <v>#REF!</v>
      </c>
      <c r="N129" s="81" t="e">
        <f t="shared" si="65"/>
        <v>#REF!</v>
      </c>
      <c r="O129" s="81" t="e">
        <f t="shared" si="65"/>
        <v>#REF!</v>
      </c>
      <c r="P129" s="81" t="e">
        <f t="shared" si="65"/>
        <v>#REF!</v>
      </c>
      <c r="Q129" s="81" t="e">
        <f t="shared" si="65"/>
        <v>#REF!</v>
      </c>
      <c r="R129" s="81" t="e">
        <f t="shared" si="65"/>
        <v>#REF!</v>
      </c>
      <c r="S129" s="81" t="e">
        <f t="shared" si="65"/>
        <v>#REF!</v>
      </c>
      <c r="T129" s="81" t="e">
        <f t="shared" si="65"/>
        <v>#REF!</v>
      </c>
      <c r="U129" s="81" t="e">
        <f t="shared" si="65"/>
        <v>#REF!</v>
      </c>
      <c r="V129" s="81" t="e">
        <f t="shared" si="65"/>
        <v>#REF!</v>
      </c>
      <c r="W129" s="81" t="e">
        <f t="shared" si="65"/>
        <v>#REF!</v>
      </c>
      <c r="X129" s="81" t="e">
        <f t="shared" si="65"/>
        <v>#REF!</v>
      </c>
      <c r="Y129" s="81" t="e">
        <f t="shared" si="65"/>
        <v>#REF!</v>
      </c>
      <c r="Z129" s="81" t="e">
        <f t="shared" si="65"/>
        <v>#REF!</v>
      </c>
      <c r="AA129" s="81" t="e">
        <f t="shared" si="65"/>
        <v>#REF!</v>
      </c>
      <c r="AB129" s="81" t="e">
        <f t="shared" si="65"/>
        <v>#REF!</v>
      </c>
      <c r="AC129" s="81" t="e">
        <f t="shared" si="65"/>
        <v>#REF!</v>
      </c>
      <c r="AD129" s="81" t="e">
        <f t="shared" si="65"/>
        <v>#REF!</v>
      </c>
      <c r="AE129" s="81" t="e">
        <f t="shared" si="65"/>
        <v>#REF!</v>
      </c>
      <c r="AF129" s="81" t="e">
        <f t="shared" si="65"/>
        <v>#REF!</v>
      </c>
      <c r="AG129" s="81" t="e">
        <f t="shared" si="65"/>
        <v>#REF!</v>
      </c>
      <c r="AH129" s="81" t="e">
        <f t="shared" si="65"/>
        <v>#REF!</v>
      </c>
      <c r="AI129" s="81" t="e">
        <f t="shared" si="65"/>
        <v>#REF!</v>
      </c>
      <c r="AJ129" s="81" t="e">
        <f t="shared" si="65"/>
        <v>#REF!</v>
      </c>
      <c r="AK129" s="81" t="e">
        <f t="shared" si="65"/>
        <v>#REF!</v>
      </c>
      <c r="AL129" s="81" t="e">
        <f t="shared" si="65"/>
        <v>#REF!</v>
      </c>
      <c r="AM129" s="81" t="e">
        <f t="shared" si="65"/>
        <v>#REF!</v>
      </c>
      <c r="AN129" s="81" t="e">
        <f t="shared" si="65"/>
        <v>#REF!</v>
      </c>
      <c r="AO129" s="81" t="e">
        <f t="shared" si="65"/>
        <v>#REF!</v>
      </c>
    </row>
    <row r="130" spans="2:41" x14ac:dyDescent="0.5">
      <c r="B130" s="3" t="e">
        <f>#REF!</f>
        <v>#REF!</v>
      </c>
      <c r="C130" s="3" t="e">
        <f>#REF!</f>
        <v>#REF!</v>
      </c>
      <c r="F130" s="81" t="e">
        <f t="shared" ref="F130:AO130" si="66">F15*F92</f>
        <v>#REF!</v>
      </c>
      <c r="G130" s="81" t="e">
        <f t="shared" si="66"/>
        <v>#REF!</v>
      </c>
      <c r="H130" s="81" t="e">
        <f t="shared" si="66"/>
        <v>#REF!</v>
      </c>
      <c r="I130" s="81" t="e">
        <f t="shared" si="66"/>
        <v>#REF!</v>
      </c>
      <c r="J130" s="81" t="e">
        <f t="shared" si="66"/>
        <v>#REF!</v>
      </c>
      <c r="K130" s="81" t="e">
        <f t="shared" si="66"/>
        <v>#REF!</v>
      </c>
      <c r="L130" s="81" t="e">
        <f t="shared" si="66"/>
        <v>#REF!</v>
      </c>
      <c r="M130" s="81" t="e">
        <f t="shared" si="66"/>
        <v>#REF!</v>
      </c>
      <c r="N130" s="81" t="e">
        <f t="shared" si="66"/>
        <v>#REF!</v>
      </c>
      <c r="O130" s="81" t="e">
        <f t="shared" si="66"/>
        <v>#REF!</v>
      </c>
      <c r="P130" s="81" t="e">
        <f t="shared" si="66"/>
        <v>#REF!</v>
      </c>
      <c r="Q130" s="81" t="e">
        <f t="shared" si="66"/>
        <v>#REF!</v>
      </c>
      <c r="R130" s="81" t="e">
        <f t="shared" si="66"/>
        <v>#REF!</v>
      </c>
      <c r="S130" s="81" t="e">
        <f t="shared" si="66"/>
        <v>#REF!</v>
      </c>
      <c r="T130" s="81" t="e">
        <f t="shared" si="66"/>
        <v>#REF!</v>
      </c>
      <c r="U130" s="81" t="e">
        <f t="shared" si="66"/>
        <v>#REF!</v>
      </c>
      <c r="V130" s="81" t="e">
        <f t="shared" si="66"/>
        <v>#REF!</v>
      </c>
      <c r="W130" s="81" t="e">
        <f t="shared" si="66"/>
        <v>#REF!</v>
      </c>
      <c r="X130" s="81" t="e">
        <f t="shared" si="66"/>
        <v>#REF!</v>
      </c>
      <c r="Y130" s="81" t="e">
        <f t="shared" si="66"/>
        <v>#REF!</v>
      </c>
      <c r="Z130" s="81" t="e">
        <f t="shared" si="66"/>
        <v>#REF!</v>
      </c>
      <c r="AA130" s="81" t="e">
        <f t="shared" si="66"/>
        <v>#REF!</v>
      </c>
      <c r="AB130" s="81" t="e">
        <f t="shared" si="66"/>
        <v>#REF!</v>
      </c>
      <c r="AC130" s="81" t="e">
        <f t="shared" si="66"/>
        <v>#REF!</v>
      </c>
      <c r="AD130" s="81" t="e">
        <f t="shared" si="66"/>
        <v>#REF!</v>
      </c>
      <c r="AE130" s="81" t="e">
        <f t="shared" si="66"/>
        <v>#REF!</v>
      </c>
      <c r="AF130" s="81" t="e">
        <f t="shared" si="66"/>
        <v>#REF!</v>
      </c>
      <c r="AG130" s="81" t="e">
        <f t="shared" si="66"/>
        <v>#REF!</v>
      </c>
      <c r="AH130" s="81" t="e">
        <f t="shared" si="66"/>
        <v>#REF!</v>
      </c>
      <c r="AI130" s="81" t="e">
        <f t="shared" si="66"/>
        <v>#REF!</v>
      </c>
      <c r="AJ130" s="81" t="e">
        <f t="shared" si="66"/>
        <v>#REF!</v>
      </c>
      <c r="AK130" s="81" t="e">
        <f t="shared" si="66"/>
        <v>#REF!</v>
      </c>
      <c r="AL130" s="81" t="e">
        <f t="shared" si="66"/>
        <v>#REF!</v>
      </c>
      <c r="AM130" s="81" t="e">
        <f t="shared" si="66"/>
        <v>#REF!</v>
      </c>
      <c r="AN130" s="81" t="e">
        <f t="shared" si="66"/>
        <v>#REF!</v>
      </c>
      <c r="AO130" s="81" t="e">
        <f t="shared" si="66"/>
        <v>#REF!</v>
      </c>
    </row>
    <row r="131" spans="2:41" x14ac:dyDescent="0.5">
      <c r="B131" s="3" t="e">
        <f>#REF!</f>
        <v>#REF!</v>
      </c>
      <c r="C131" s="3" t="e">
        <f>#REF!</f>
        <v>#REF!</v>
      </c>
      <c r="F131" s="81" t="e">
        <f t="shared" ref="F131:AO131" si="67">F16*F93</f>
        <v>#REF!</v>
      </c>
      <c r="G131" s="81" t="e">
        <f t="shared" si="67"/>
        <v>#REF!</v>
      </c>
      <c r="H131" s="81" t="e">
        <f t="shared" si="67"/>
        <v>#REF!</v>
      </c>
      <c r="I131" s="81" t="e">
        <f t="shared" si="67"/>
        <v>#REF!</v>
      </c>
      <c r="J131" s="81" t="e">
        <f t="shared" si="67"/>
        <v>#REF!</v>
      </c>
      <c r="K131" s="81" t="e">
        <f t="shared" si="67"/>
        <v>#REF!</v>
      </c>
      <c r="L131" s="81" t="e">
        <f t="shared" si="67"/>
        <v>#REF!</v>
      </c>
      <c r="M131" s="81" t="e">
        <f t="shared" si="67"/>
        <v>#REF!</v>
      </c>
      <c r="N131" s="81" t="e">
        <f t="shared" si="67"/>
        <v>#REF!</v>
      </c>
      <c r="O131" s="81" t="e">
        <f t="shared" si="67"/>
        <v>#REF!</v>
      </c>
      <c r="P131" s="81" t="e">
        <f t="shared" si="67"/>
        <v>#REF!</v>
      </c>
      <c r="Q131" s="81" t="e">
        <f t="shared" si="67"/>
        <v>#REF!</v>
      </c>
      <c r="R131" s="81" t="e">
        <f t="shared" si="67"/>
        <v>#REF!</v>
      </c>
      <c r="S131" s="81" t="e">
        <f t="shared" si="67"/>
        <v>#REF!</v>
      </c>
      <c r="T131" s="81" t="e">
        <f t="shared" si="67"/>
        <v>#REF!</v>
      </c>
      <c r="U131" s="81" t="e">
        <f t="shared" si="67"/>
        <v>#REF!</v>
      </c>
      <c r="V131" s="81" t="e">
        <f t="shared" si="67"/>
        <v>#REF!</v>
      </c>
      <c r="W131" s="81" t="e">
        <f t="shared" si="67"/>
        <v>#REF!</v>
      </c>
      <c r="X131" s="81" t="e">
        <f t="shared" si="67"/>
        <v>#REF!</v>
      </c>
      <c r="Y131" s="81" t="e">
        <f t="shared" si="67"/>
        <v>#REF!</v>
      </c>
      <c r="Z131" s="81" t="e">
        <f t="shared" si="67"/>
        <v>#REF!</v>
      </c>
      <c r="AA131" s="81" t="e">
        <f t="shared" si="67"/>
        <v>#REF!</v>
      </c>
      <c r="AB131" s="81" t="e">
        <f t="shared" si="67"/>
        <v>#REF!</v>
      </c>
      <c r="AC131" s="81" t="e">
        <f t="shared" si="67"/>
        <v>#REF!</v>
      </c>
      <c r="AD131" s="81" t="e">
        <f t="shared" si="67"/>
        <v>#REF!</v>
      </c>
      <c r="AE131" s="81" t="e">
        <f t="shared" si="67"/>
        <v>#REF!</v>
      </c>
      <c r="AF131" s="81" t="e">
        <f t="shared" si="67"/>
        <v>#REF!</v>
      </c>
      <c r="AG131" s="81" t="e">
        <f t="shared" si="67"/>
        <v>#REF!</v>
      </c>
      <c r="AH131" s="81" t="e">
        <f t="shared" si="67"/>
        <v>#REF!</v>
      </c>
      <c r="AI131" s="81" t="e">
        <f t="shared" si="67"/>
        <v>#REF!</v>
      </c>
      <c r="AJ131" s="81" t="e">
        <f t="shared" si="67"/>
        <v>#REF!</v>
      </c>
      <c r="AK131" s="81" t="e">
        <f t="shared" si="67"/>
        <v>#REF!</v>
      </c>
      <c r="AL131" s="81" t="e">
        <f t="shared" si="67"/>
        <v>#REF!</v>
      </c>
      <c r="AM131" s="81" t="e">
        <f t="shared" si="67"/>
        <v>#REF!</v>
      </c>
      <c r="AN131" s="81" t="e">
        <f t="shared" si="67"/>
        <v>#REF!</v>
      </c>
      <c r="AO131" s="81" t="e">
        <f t="shared" si="67"/>
        <v>#REF!</v>
      </c>
    </row>
    <row r="132" spans="2:41" x14ac:dyDescent="0.5">
      <c r="B132" s="3" t="e">
        <f>#REF!</f>
        <v>#REF!</v>
      </c>
      <c r="C132" s="3" t="e">
        <f>#REF!</f>
        <v>#REF!</v>
      </c>
      <c r="F132" s="81" t="e">
        <f t="shared" ref="F132:AO132" si="68">F17*F94</f>
        <v>#REF!</v>
      </c>
      <c r="G132" s="81" t="e">
        <f t="shared" si="68"/>
        <v>#REF!</v>
      </c>
      <c r="H132" s="81" t="e">
        <f t="shared" si="68"/>
        <v>#REF!</v>
      </c>
      <c r="I132" s="81" t="e">
        <f t="shared" si="68"/>
        <v>#REF!</v>
      </c>
      <c r="J132" s="81" t="e">
        <f t="shared" si="68"/>
        <v>#REF!</v>
      </c>
      <c r="K132" s="81" t="e">
        <f t="shared" si="68"/>
        <v>#REF!</v>
      </c>
      <c r="L132" s="81" t="e">
        <f t="shared" si="68"/>
        <v>#REF!</v>
      </c>
      <c r="M132" s="81" t="e">
        <f t="shared" si="68"/>
        <v>#REF!</v>
      </c>
      <c r="N132" s="81" t="e">
        <f t="shared" si="68"/>
        <v>#REF!</v>
      </c>
      <c r="O132" s="81" t="e">
        <f t="shared" si="68"/>
        <v>#REF!</v>
      </c>
      <c r="P132" s="81" t="e">
        <f t="shared" si="68"/>
        <v>#REF!</v>
      </c>
      <c r="Q132" s="81" t="e">
        <f t="shared" si="68"/>
        <v>#REF!</v>
      </c>
      <c r="R132" s="81" t="e">
        <f t="shared" si="68"/>
        <v>#REF!</v>
      </c>
      <c r="S132" s="81" t="e">
        <f t="shared" si="68"/>
        <v>#REF!</v>
      </c>
      <c r="T132" s="81" t="e">
        <f t="shared" si="68"/>
        <v>#REF!</v>
      </c>
      <c r="U132" s="81" t="e">
        <f t="shared" si="68"/>
        <v>#REF!</v>
      </c>
      <c r="V132" s="81" t="e">
        <f t="shared" si="68"/>
        <v>#REF!</v>
      </c>
      <c r="W132" s="81" t="e">
        <f t="shared" si="68"/>
        <v>#REF!</v>
      </c>
      <c r="X132" s="81" t="e">
        <f t="shared" si="68"/>
        <v>#REF!</v>
      </c>
      <c r="Y132" s="81" t="e">
        <f t="shared" si="68"/>
        <v>#REF!</v>
      </c>
      <c r="Z132" s="81" t="e">
        <f t="shared" si="68"/>
        <v>#REF!</v>
      </c>
      <c r="AA132" s="81" t="e">
        <f t="shared" si="68"/>
        <v>#REF!</v>
      </c>
      <c r="AB132" s="81" t="e">
        <f t="shared" si="68"/>
        <v>#REF!</v>
      </c>
      <c r="AC132" s="81" t="e">
        <f t="shared" si="68"/>
        <v>#REF!</v>
      </c>
      <c r="AD132" s="81" t="e">
        <f t="shared" si="68"/>
        <v>#REF!</v>
      </c>
      <c r="AE132" s="81" t="e">
        <f t="shared" si="68"/>
        <v>#REF!</v>
      </c>
      <c r="AF132" s="81" t="e">
        <f t="shared" si="68"/>
        <v>#REF!</v>
      </c>
      <c r="AG132" s="81" t="e">
        <f t="shared" si="68"/>
        <v>#REF!</v>
      </c>
      <c r="AH132" s="81" t="e">
        <f t="shared" si="68"/>
        <v>#REF!</v>
      </c>
      <c r="AI132" s="81" t="e">
        <f t="shared" si="68"/>
        <v>#REF!</v>
      </c>
      <c r="AJ132" s="81" t="e">
        <f t="shared" si="68"/>
        <v>#REF!</v>
      </c>
      <c r="AK132" s="81" t="e">
        <f t="shared" si="68"/>
        <v>#REF!</v>
      </c>
      <c r="AL132" s="81" t="e">
        <f t="shared" si="68"/>
        <v>#REF!</v>
      </c>
      <c r="AM132" s="81" t="e">
        <f t="shared" si="68"/>
        <v>#REF!</v>
      </c>
      <c r="AN132" s="81" t="e">
        <f t="shared" si="68"/>
        <v>#REF!</v>
      </c>
      <c r="AO132" s="81" t="e">
        <f t="shared" si="68"/>
        <v>#REF!</v>
      </c>
    </row>
    <row r="133" spans="2:41" x14ac:dyDescent="0.5">
      <c r="B133" s="3" t="e">
        <f>#REF!</f>
        <v>#REF!</v>
      </c>
      <c r="C133" s="3" t="e">
        <f>#REF!</f>
        <v>#REF!</v>
      </c>
      <c r="F133" s="81" t="e">
        <f t="shared" ref="F133:AO133" si="69">F18*F95</f>
        <v>#REF!</v>
      </c>
      <c r="G133" s="81" t="e">
        <f t="shared" si="69"/>
        <v>#REF!</v>
      </c>
      <c r="H133" s="81" t="e">
        <f t="shared" si="69"/>
        <v>#REF!</v>
      </c>
      <c r="I133" s="81" t="e">
        <f t="shared" si="69"/>
        <v>#REF!</v>
      </c>
      <c r="J133" s="81" t="e">
        <f t="shared" si="69"/>
        <v>#REF!</v>
      </c>
      <c r="K133" s="81" t="e">
        <f t="shared" si="69"/>
        <v>#REF!</v>
      </c>
      <c r="L133" s="81" t="e">
        <f t="shared" si="69"/>
        <v>#REF!</v>
      </c>
      <c r="M133" s="81" t="e">
        <f t="shared" si="69"/>
        <v>#REF!</v>
      </c>
      <c r="N133" s="81" t="e">
        <f t="shared" si="69"/>
        <v>#REF!</v>
      </c>
      <c r="O133" s="81" t="e">
        <f t="shared" si="69"/>
        <v>#REF!</v>
      </c>
      <c r="P133" s="81" t="e">
        <f t="shared" si="69"/>
        <v>#REF!</v>
      </c>
      <c r="Q133" s="81" t="e">
        <f t="shared" si="69"/>
        <v>#REF!</v>
      </c>
      <c r="R133" s="81" t="e">
        <f t="shared" si="69"/>
        <v>#REF!</v>
      </c>
      <c r="S133" s="81" t="e">
        <f t="shared" si="69"/>
        <v>#REF!</v>
      </c>
      <c r="T133" s="81" t="e">
        <f t="shared" si="69"/>
        <v>#REF!</v>
      </c>
      <c r="U133" s="81" t="e">
        <f t="shared" si="69"/>
        <v>#REF!</v>
      </c>
      <c r="V133" s="81" t="e">
        <f t="shared" si="69"/>
        <v>#REF!</v>
      </c>
      <c r="W133" s="81" t="e">
        <f t="shared" si="69"/>
        <v>#REF!</v>
      </c>
      <c r="X133" s="81" t="e">
        <f t="shared" si="69"/>
        <v>#REF!</v>
      </c>
      <c r="Y133" s="81" t="e">
        <f t="shared" si="69"/>
        <v>#REF!</v>
      </c>
      <c r="Z133" s="81" t="e">
        <f t="shared" si="69"/>
        <v>#REF!</v>
      </c>
      <c r="AA133" s="81" t="e">
        <f t="shared" si="69"/>
        <v>#REF!</v>
      </c>
      <c r="AB133" s="81" t="e">
        <f t="shared" si="69"/>
        <v>#REF!</v>
      </c>
      <c r="AC133" s="81" t="e">
        <f t="shared" si="69"/>
        <v>#REF!</v>
      </c>
      <c r="AD133" s="81" t="e">
        <f t="shared" si="69"/>
        <v>#REF!</v>
      </c>
      <c r="AE133" s="81" t="e">
        <f t="shared" si="69"/>
        <v>#REF!</v>
      </c>
      <c r="AF133" s="81" t="e">
        <f t="shared" si="69"/>
        <v>#REF!</v>
      </c>
      <c r="AG133" s="81" t="e">
        <f t="shared" si="69"/>
        <v>#REF!</v>
      </c>
      <c r="AH133" s="81" t="e">
        <f t="shared" si="69"/>
        <v>#REF!</v>
      </c>
      <c r="AI133" s="81" t="e">
        <f t="shared" si="69"/>
        <v>#REF!</v>
      </c>
      <c r="AJ133" s="81" t="e">
        <f t="shared" si="69"/>
        <v>#REF!</v>
      </c>
      <c r="AK133" s="81" t="e">
        <f t="shared" si="69"/>
        <v>#REF!</v>
      </c>
      <c r="AL133" s="81" t="e">
        <f t="shared" si="69"/>
        <v>#REF!</v>
      </c>
      <c r="AM133" s="81" t="e">
        <f t="shared" si="69"/>
        <v>#REF!</v>
      </c>
      <c r="AN133" s="81" t="e">
        <f t="shared" si="69"/>
        <v>#REF!</v>
      </c>
      <c r="AO133" s="81" t="e">
        <f t="shared" si="69"/>
        <v>#REF!</v>
      </c>
    </row>
    <row r="134" spans="2:41" x14ac:dyDescent="0.5">
      <c r="B134" s="3" t="e">
        <f>#REF!</f>
        <v>#REF!</v>
      </c>
      <c r="C134" s="3" t="e">
        <f>#REF!</f>
        <v>#REF!</v>
      </c>
      <c r="F134" s="81" t="e">
        <f t="shared" ref="F134:AO134" si="70">F19*F96</f>
        <v>#REF!</v>
      </c>
      <c r="G134" s="81" t="e">
        <f t="shared" si="70"/>
        <v>#REF!</v>
      </c>
      <c r="H134" s="81" t="e">
        <f t="shared" si="70"/>
        <v>#REF!</v>
      </c>
      <c r="I134" s="81" t="e">
        <f t="shared" si="70"/>
        <v>#REF!</v>
      </c>
      <c r="J134" s="81" t="e">
        <f t="shared" si="70"/>
        <v>#REF!</v>
      </c>
      <c r="K134" s="81" t="e">
        <f t="shared" si="70"/>
        <v>#REF!</v>
      </c>
      <c r="L134" s="81" t="e">
        <f t="shared" si="70"/>
        <v>#REF!</v>
      </c>
      <c r="M134" s="81" t="e">
        <f t="shared" si="70"/>
        <v>#REF!</v>
      </c>
      <c r="N134" s="81" t="e">
        <f t="shared" si="70"/>
        <v>#REF!</v>
      </c>
      <c r="O134" s="81" t="e">
        <f t="shared" si="70"/>
        <v>#REF!</v>
      </c>
      <c r="P134" s="81" t="e">
        <f t="shared" si="70"/>
        <v>#REF!</v>
      </c>
      <c r="Q134" s="81" t="e">
        <f t="shared" si="70"/>
        <v>#REF!</v>
      </c>
      <c r="R134" s="81" t="e">
        <f t="shared" si="70"/>
        <v>#REF!</v>
      </c>
      <c r="S134" s="81" t="e">
        <f t="shared" si="70"/>
        <v>#REF!</v>
      </c>
      <c r="T134" s="81" t="e">
        <f t="shared" si="70"/>
        <v>#REF!</v>
      </c>
      <c r="U134" s="81" t="e">
        <f t="shared" si="70"/>
        <v>#REF!</v>
      </c>
      <c r="V134" s="81" t="e">
        <f t="shared" si="70"/>
        <v>#REF!</v>
      </c>
      <c r="W134" s="81" t="e">
        <f t="shared" si="70"/>
        <v>#REF!</v>
      </c>
      <c r="X134" s="81" t="e">
        <f t="shared" si="70"/>
        <v>#REF!</v>
      </c>
      <c r="Y134" s="81" t="e">
        <f t="shared" si="70"/>
        <v>#REF!</v>
      </c>
      <c r="Z134" s="81" t="e">
        <f t="shared" si="70"/>
        <v>#REF!</v>
      </c>
      <c r="AA134" s="81" t="e">
        <f t="shared" si="70"/>
        <v>#REF!</v>
      </c>
      <c r="AB134" s="81" t="e">
        <f t="shared" si="70"/>
        <v>#REF!</v>
      </c>
      <c r="AC134" s="81" t="e">
        <f t="shared" si="70"/>
        <v>#REF!</v>
      </c>
      <c r="AD134" s="81" t="e">
        <f t="shared" si="70"/>
        <v>#REF!</v>
      </c>
      <c r="AE134" s="81" t="e">
        <f t="shared" si="70"/>
        <v>#REF!</v>
      </c>
      <c r="AF134" s="81" t="e">
        <f t="shared" si="70"/>
        <v>#REF!</v>
      </c>
      <c r="AG134" s="81" t="e">
        <f t="shared" si="70"/>
        <v>#REF!</v>
      </c>
      <c r="AH134" s="81" t="e">
        <f t="shared" si="70"/>
        <v>#REF!</v>
      </c>
      <c r="AI134" s="81" t="e">
        <f t="shared" si="70"/>
        <v>#REF!</v>
      </c>
      <c r="AJ134" s="81" t="e">
        <f t="shared" si="70"/>
        <v>#REF!</v>
      </c>
      <c r="AK134" s="81" t="e">
        <f t="shared" si="70"/>
        <v>#REF!</v>
      </c>
      <c r="AL134" s="81" t="e">
        <f t="shared" si="70"/>
        <v>#REF!</v>
      </c>
      <c r="AM134" s="81" t="e">
        <f t="shared" si="70"/>
        <v>#REF!</v>
      </c>
      <c r="AN134" s="81" t="e">
        <f t="shared" si="70"/>
        <v>#REF!</v>
      </c>
      <c r="AO134" s="81" t="e">
        <f t="shared" si="70"/>
        <v>#REF!</v>
      </c>
    </row>
    <row r="135" spans="2:41" x14ac:dyDescent="0.5">
      <c r="B135" s="3" t="e">
        <f>#REF!</f>
        <v>#REF!</v>
      </c>
      <c r="C135" s="3" t="e">
        <f>#REF!</f>
        <v>#REF!</v>
      </c>
      <c r="F135" s="81" t="e">
        <f t="shared" ref="F135:AO135" si="71">F20*F97</f>
        <v>#REF!</v>
      </c>
      <c r="G135" s="81" t="e">
        <f t="shared" si="71"/>
        <v>#REF!</v>
      </c>
      <c r="H135" s="81" t="e">
        <f t="shared" si="71"/>
        <v>#REF!</v>
      </c>
      <c r="I135" s="81" t="e">
        <f t="shared" si="71"/>
        <v>#REF!</v>
      </c>
      <c r="J135" s="81" t="e">
        <f t="shared" si="71"/>
        <v>#REF!</v>
      </c>
      <c r="K135" s="81" t="e">
        <f t="shared" si="71"/>
        <v>#REF!</v>
      </c>
      <c r="L135" s="81" t="e">
        <f t="shared" si="71"/>
        <v>#REF!</v>
      </c>
      <c r="M135" s="81" t="e">
        <f t="shared" si="71"/>
        <v>#REF!</v>
      </c>
      <c r="N135" s="81" t="e">
        <f t="shared" si="71"/>
        <v>#REF!</v>
      </c>
      <c r="O135" s="81" t="e">
        <f t="shared" si="71"/>
        <v>#REF!</v>
      </c>
      <c r="P135" s="81" t="e">
        <f t="shared" si="71"/>
        <v>#REF!</v>
      </c>
      <c r="Q135" s="81" t="e">
        <f t="shared" si="71"/>
        <v>#REF!</v>
      </c>
      <c r="R135" s="81" t="e">
        <f t="shared" si="71"/>
        <v>#REF!</v>
      </c>
      <c r="S135" s="81" t="e">
        <f t="shared" si="71"/>
        <v>#REF!</v>
      </c>
      <c r="T135" s="81" t="e">
        <f t="shared" si="71"/>
        <v>#REF!</v>
      </c>
      <c r="U135" s="81" t="e">
        <f t="shared" si="71"/>
        <v>#REF!</v>
      </c>
      <c r="V135" s="81" t="e">
        <f t="shared" si="71"/>
        <v>#REF!</v>
      </c>
      <c r="W135" s="81" t="e">
        <f t="shared" si="71"/>
        <v>#REF!</v>
      </c>
      <c r="X135" s="81" t="e">
        <f t="shared" si="71"/>
        <v>#REF!</v>
      </c>
      <c r="Y135" s="81" t="e">
        <f t="shared" si="71"/>
        <v>#REF!</v>
      </c>
      <c r="Z135" s="81" t="e">
        <f t="shared" si="71"/>
        <v>#REF!</v>
      </c>
      <c r="AA135" s="81" t="e">
        <f t="shared" si="71"/>
        <v>#REF!</v>
      </c>
      <c r="AB135" s="81" t="e">
        <f t="shared" si="71"/>
        <v>#REF!</v>
      </c>
      <c r="AC135" s="81" t="e">
        <f t="shared" si="71"/>
        <v>#REF!</v>
      </c>
      <c r="AD135" s="81" t="e">
        <f t="shared" si="71"/>
        <v>#REF!</v>
      </c>
      <c r="AE135" s="81" t="e">
        <f t="shared" si="71"/>
        <v>#REF!</v>
      </c>
      <c r="AF135" s="81" t="e">
        <f t="shared" si="71"/>
        <v>#REF!</v>
      </c>
      <c r="AG135" s="81" t="e">
        <f t="shared" si="71"/>
        <v>#REF!</v>
      </c>
      <c r="AH135" s="81" t="e">
        <f t="shared" si="71"/>
        <v>#REF!</v>
      </c>
      <c r="AI135" s="81" t="e">
        <f t="shared" si="71"/>
        <v>#REF!</v>
      </c>
      <c r="AJ135" s="81" t="e">
        <f t="shared" si="71"/>
        <v>#REF!</v>
      </c>
      <c r="AK135" s="81" t="e">
        <f t="shared" si="71"/>
        <v>#REF!</v>
      </c>
      <c r="AL135" s="81" t="e">
        <f t="shared" si="71"/>
        <v>#REF!</v>
      </c>
      <c r="AM135" s="81" t="e">
        <f t="shared" si="71"/>
        <v>#REF!</v>
      </c>
      <c r="AN135" s="81" t="e">
        <f t="shared" si="71"/>
        <v>#REF!</v>
      </c>
      <c r="AO135" s="81" t="e">
        <f t="shared" si="71"/>
        <v>#REF!</v>
      </c>
    </row>
    <row r="136" spans="2:41" x14ac:dyDescent="0.5">
      <c r="B136" s="3" t="e">
        <f>#REF!</f>
        <v>#REF!</v>
      </c>
      <c r="C136" s="3" t="e">
        <f>#REF!</f>
        <v>#REF!</v>
      </c>
      <c r="F136" s="81" t="e">
        <f t="shared" ref="F136:AO136" si="72">F21*F98</f>
        <v>#REF!</v>
      </c>
      <c r="G136" s="81" t="e">
        <f t="shared" si="72"/>
        <v>#REF!</v>
      </c>
      <c r="H136" s="81" t="e">
        <f t="shared" si="72"/>
        <v>#REF!</v>
      </c>
      <c r="I136" s="81" t="e">
        <f t="shared" si="72"/>
        <v>#REF!</v>
      </c>
      <c r="J136" s="81" t="e">
        <f t="shared" si="72"/>
        <v>#REF!</v>
      </c>
      <c r="K136" s="81" t="e">
        <f t="shared" si="72"/>
        <v>#REF!</v>
      </c>
      <c r="L136" s="81" t="e">
        <f t="shared" si="72"/>
        <v>#REF!</v>
      </c>
      <c r="M136" s="81" t="e">
        <f t="shared" si="72"/>
        <v>#REF!</v>
      </c>
      <c r="N136" s="81" t="e">
        <f t="shared" si="72"/>
        <v>#REF!</v>
      </c>
      <c r="O136" s="81" t="e">
        <f t="shared" si="72"/>
        <v>#REF!</v>
      </c>
      <c r="P136" s="81" t="e">
        <f t="shared" si="72"/>
        <v>#REF!</v>
      </c>
      <c r="Q136" s="81" t="e">
        <f t="shared" si="72"/>
        <v>#REF!</v>
      </c>
      <c r="R136" s="81" t="e">
        <f t="shared" si="72"/>
        <v>#REF!</v>
      </c>
      <c r="S136" s="81" t="e">
        <f t="shared" si="72"/>
        <v>#REF!</v>
      </c>
      <c r="T136" s="81" t="e">
        <f t="shared" si="72"/>
        <v>#REF!</v>
      </c>
      <c r="U136" s="81" t="e">
        <f t="shared" si="72"/>
        <v>#REF!</v>
      </c>
      <c r="V136" s="81" t="e">
        <f t="shared" si="72"/>
        <v>#REF!</v>
      </c>
      <c r="W136" s="81" t="e">
        <f t="shared" si="72"/>
        <v>#REF!</v>
      </c>
      <c r="X136" s="81" t="e">
        <f t="shared" si="72"/>
        <v>#REF!</v>
      </c>
      <c r="Y136" s="81" t="e">
        <f t="shared" si="72"/>
        <v>#REF!</v>
      </c>
      <c r="Z136" s="81" t="e">
        <f t="shared" si="72"/>
        <v>#REF!</v>
      </c>
      <c r="AA136" s="81" t="e">
        <f t="shared" si="72"/>
        <v>#REF!</v>
      </c>
      <c r="AB136" s="81" t="e">
        <f t="shared" si="72"/>
        <v>#REF!</v>
      </c>
      <c r="AC136" s="81" t="e">
        <f t="shared" si="72"/>
        <v>#REF!</v>
      </c>
      <c r="AD136" s="81" t="e">
        <f t="shared" si="72"/>
        <v>#REF!</v>
      </c>
      <c r="AE136" s="81" t="e">
        <f t="shared" si="72"/>
        <v>#REF!</v>
      </c>
      <c r="AF136" s="81" t="e">
        <f t="shared" si="72"/>
        <v>#REF!</v>
      </c>
      <c r="AG136" s="81" t="e">
        <f t="shared" si="72"/>
        <v>#REF!</v>
      </c>
      <c r="AH136" s="81" t="e">
        <f t="shared" si="72"/>
        <v>#REF!</v>
      </c>
      <c r="AI136" s="81" t="e">
        <f t="shared" si="72"/>
        <v>#REF!</v>
      </c>
      <c r="AJ136" s="81" t="e">
        <f t="shared" si="72"/>
        <v>#REF!</v>
      </c>
      <c r="AK136" s="81" t="e">
        <f t="shared" si="72"/>
        <v>#REF!</v>
      </c>
      <c r="AL136" s="81" t="e">
        <f t="shared" si="72"/>
        <v>#REF!</v>
      </c>
      <c r="AM136" s="81" t="e">
        <f t="shared" si="72"/>
        <v>#REF!</v>
      </c>
      <c r="AN136" s="81" t="e">
        <f t="shared" si="72"/>
        <v>#REF!</v>
      </c>
      <c r="AO136" s="81" t="e">
        <f t="shared" si="72"/>
        <v>#REF!</v>
      </c>
    </row>
    <row r="137" spans="2:41" x14ac:dyDescent="0.5">
      <c r="B137" s="3" t="e">
        <f>#REF!</f>
        <v>#REF!</v>
      </c>
      <c r="C137" s="3" t="e">
        <f>#REF!</f>
        <v>#REF!</v>
      </c>
      <c r="F137" s="81" t="e">
        <f t="shared" ref="F137:AO137" si="73">F22*F99</f>
        <v>#REF!</v>
      </c>
      <c r="G137" s="81" t="e">
        <f t="shared" si="73"/>
        <v>#REF!</v>
      </c>
      <c r="H137" s="81" t="e">
        <f t="shared" si="73"/>
        <v>#REF!</v>
      </c>
      <c r="I137" s="81" t="e">
        <f t="shared" si="73"/>
        <v>#REF!</v>
      </c>
      <c r="J137" s="81" t="e">
        <f t="shared" si="73"/>
        <v>#REF!</v>
      </c>
      <c r="K137" s="81" t="e">
        <f t="shared" si="73"/>
        <v>#REF!</v>
      </c>
      <c r="L137" s="81" t="e">
        <f t="shared" si="73"/>
        <v>#REF!</v>
      </c>
      <c r="M137" s="81" t="e">
        <f t="shared" si="73"/>
        <v>#REF!</v>
      </c>
      <c r="N137" s="81" t="e">
        <f t="shared" si="73"/>
        <v>#REF!</v>
      </c>
      <c r="O137" s="81" t="e">
        <f t="shared" si="73"/>
        <v>#REF!</v>
      </c>
      <c r="P137" s="81" t="e">
        <f t="shared" si="73"/>
        <v>#REF!</v>
      </c>
      <c r="Q137" s="81" t="e">
        <f t="shared" si="73"/>
        <v>#REF!</v>
      </c>
      <c r="R137" s="81" t="e">
        <f t="shared" si="73"/>
        <v>#REF!</v>
      </c>
      <c r="S137" s="81" t="e">
        <f t="shared" si="73"/>
        <v>#REF!</v>
      </c>
      <c r="T137" s="81" t="e">
        <f t="shared" si="73"/>
        <v>#REF!</v>
      </c>
      <c r="U137" s="81" t="e">
        <f t="shared" si="73"/>
        <v>#REF!</v>
      </c>
      <c r="V137" s="81" t="e">
        <f t="shared" si="73"/>
        <v>#REF!</v>
      </c>
      <c r="W137" s="81" t="e">
        <f t="shared" si="73"/>
        <v>#REF!</v>
      </c>
      <c r="X137" s="81" t="e">
        <f t="shared" si="73"/>
        <v>#REF!</v>
      </c>
      <c r="Y137" s="81" t="e">
        <f t="shared" si="73"/>
        <v>#REF!</v>
      </c>
      <c r="Z137" s="81" t="e">
        <f t="shared" si="73"/>
        <v>#REF!</v>
      </c>
      <c r="AA137" s="81" t="e">
        <f t="shared" si="73"/>
        <v>#REF!</v>
      </c>
      <c r="AB137" s="81" t="e">
        <f t="shared" si="73"/>
        <v>#REF!</v>
      </c>
      <c r="AC137" s="81" t="e">
        <f t="shared" si="73"/>
        <v>#REF!</v>
      </c>
      <c r="AD137" s="81" t="e">
        <f t="shared" si="73"/>
        <v>#REF!</v>
      </c>
      <c r="AE137" s="81" t="e">
        <f t="shared" si="73"/>
        <v>#REF!</v>
      </c>
      <c r="AF137" s="81" t="e">
        <f t="shared" si="73"/>
        <v>#REF!</v>
      </c>
      <c r="AG137" s="81" t="e">
        <f t="shared" si="73"/>
        <v>#REF!</v>
      </c>
      <c r="AH137" s="81" t="e">
        <f t="shared" si="73"/>
        <v>#REF!</v>
      </c>
      <c r="AI137" s="81" t="e">
        <f t="shared" si="73"/>
        <v>#REF!</v>
      </c>
      <c r="AJ137" s="81" t="e">
        <f t="shared" si="73"/>
        <v>#REF!</v>
      </c>
      <c r="AK137" s="81" t="e">
        <f t="shared" si="73"/>
        <v>#REF!</v>
      </c>
      <c r="AL137" s="81" t="e">
        <f t="shared" si="73"/>
        <v>#REF!</v>
      </c>
      <c r="AM137" s="81" t="e">
        <f t="shared" si="73"/>
        <v>#REF!</v>
      </c>
      <c r="AN137" s="81" t="e">
        <f t="shared" si="73"/>
        <v>#REF!</v>
      </c>
      <c r="AO137" s="81" t="e">
        <f t="shared" si="73"/>
        <v>#REF!</v>
      </c>
    </row>
    <row r="138" spans="2:41" x14ac:dyDescent="0.5">
      <c r="B138" s="3" t="e">
        <f>#REF!</f>
        <v>#REF!</v>
      </c>
      <c r="C138" s="3" t="e">
        <f>#REF!</f>
        <v>#REF!</v>
      </c>
      <c r="F138" s="81" t="e">
        <f t="shared" ref="F138:AO138" si="74">F23*F100</f>
        <v>#REF!</v>
      </c>
      <c r="G138" s="81" t="e">
        <f t="shared" si="74"/>
        <v>#REF!</v>
      </c>
      <c r="H138" s="81" t="e">
        <f t="shared" si="74"/>
        <v>#REF!</v>
      </c>
      <c r="I138" s="81" t="e">
        <f t="shared" si="74"/>
        <v>#REF!</v>
      </c>
      <c r="J138" s="81" t="e">
        <f t="shared" si="74"/>
        <v>#REF!</v>
      </c>
      <c r="K138" s="81" t="e">
        <f t="shared" si="74"/>
        <v>#REF!</v>
      </c>
      <c r="L138" s="81" t="e">
        <f t="shared" si="74"/>
        <v>#REF!</v>
      </c>
      <c r="M138" s="81" t="e">
        <f t="shared" si="74"/>
        <v>#REF!</v>
      </c>
      <c r="N138" s="81" t="e">
        <f t="shared" si="74"/>
        <v>#REF!</v>
      </c>
      <c r="O138" s="81" t="e">
        <f t="shared" si="74"/>
        <v>#REF!</v>
      </c>
      <c r="P138" s="81" t="e">
        <f t="shared" si="74"/>
        <v>#REF!</v>
      </c>
      <c r="Q138" s="81" t="e">
        <f t="shared" si="74"/>
        <v>#REF!</v>
      </c>
      <c r="R138" s="81" t="e">
        <f t="shared" si="74"/>
        <v>#REF!</v>
      </c>
      <c r="S138" s="81" t="e">
        <f t="shared" si="74"/>
        <v>#REF!</v>
      </c>
      <c r="T138" s="81" t="e">
        <f t="shared" si="74"/>
        <v>#REF!</v>
      </c>
      <c r="U138" s="81" t="e">
        <f t="shared" si="74"/>
        <v>#REF!</v>
      </c>
      <c r="V138" s="81" t="e">
        <f t="shared" si="74"/>
        <v>#REF!</v>
      </c>
      <c r="W138" s="81" t="e">
        <f t="shared" si="74"/>
        <v>#REF!</v>
      </c>
      <c r="X138" s="81" t="e">
        <f t="shared" si="74"/>
        <v>#REF!</v>
      </c>
      <c r="Y138" s="81" t="e">
        <f t="shared" si="74"/>
        <v>#REF!</v>
      </c>
      <c r="Z138" s="81" t="e">
        <f t="shared" si="74"/>
        <v>#REF!</v>
      </c>
      <c r="AA138" s="81" t="e">
        <f t="shared" si="74"/>
        <v>#REF!</v>
      </c>
      <c r="AB138" s="81" t="e">
        <f t="shared" si="74"/>
        <v>#REF!</v>
      </c>
      <c r="AC138" s="81" t="e">
        <f t="shared" si="74"/>
        <v>#REF!</v>
      </c>
      <c r="AD138" s="81" t="e">
        <f t="shared" si="74"/>
        <v>#REF!</v>
      </c>
      <c r="AE138" s="81" t="e">
        <f t="shared" si="74"/>
        <v>#REF!</v>
      </c>
      <c r="AF138" s="81" t="e">
        <f t="shared" si="74"/>
        <v>#REF!</v>
      </c>
      <c r="AG138" s="81" t="e">
        <f t="shared" si="74"/>
        <v>#REF!</v>
      </c>
      <c r="AH138" s="81" t="e">
        <f t="shared" si="74"/>
        <v>#REF!</v>
      </c>
      <c r="AI138" s="81" t="e">
        <f t="shared" si="74"/>
        <v>#REF!</v>
      </c>
      <c r="AJ138" s="81" t="e">
        <f t="shared" si="74"/>
        <v>#REF!</v>
      </c>
      <c r="AK138" s="81" t="e">
        <f t="shared" si="74"/>
        <v>#REF!</v>
      </c>
      <c r="AL138" s="81" t="e">
        <f t="shared" si="74"/>
        <v>#REF!</v>
      </c>
      <c r="AM138" s="81" t="e">
        <f t="shared" si="74"/>
        <v>#REF!</v>
      </c>
      <c r="AN138" s="81" t="e">
        <f t="shared" si="74"/>
        <v>#REF!</v>
      </c>
      <c r="AO138" s="81" t="e">
        <f t="shared" si="74"/>
        <v>#REF!</v>
      </c>
    </row>
    <row r="139" spans="2:41" x14ac:dyDescent="0.5">
      <c r="B139" s="3" t="e">
        <f>#REF!</f>
        <v>#REF!</v>
      </c>
      <c r="C139" s="3" t="e">
        <f>#REF!</f>
        <v>#REF!</v>
      </c>
      <c r="F139" s="81" t="e">
        <f t="shared" ref="F139:AO139" si="75">F24*F101</f>
        <v>#REF!</v>
      </c>
      <c r="G139" s="81" t="e">
        <f t="shared" si="75"/>
        <v>#REF!</v>
      </c>
      <c r="H139" s="81" t="e">
        <f t="shared" si="75"/>
        <v>#REF!</v>
      </c>
      <c r="I139" s="81" t="e">
        <f t="shared" si="75"/>
        <v>#REF!</v>
      </c>
      <c r="J139" s="81" t="e">
        <f t="shared" si="75"/>
        <v>#REF!</v>
      </c>
      <c r="K139" s="81" t="e">
        <f t="shared" si="75"/>
        <v>#REF!</v>
      </c>
      <c r="L139" s="81" t="e">
        <f t="shared" si="75"/>
        <v>#REF!</v>
      </c>
      <c r="M139" s="81" t="e">
        <f t="shared" si="75"/>
        <v>#REF!</v>
      </c>
      <c r="N139" s="81" t="e">
        <f t="shared" si="75"/>
        <v>#REF!</v>
      </c>
      <c r="O139" s="81" t="e">
        <f t="shared" si="75"/>
        <v>#REF!</v>
      </c>
      <c r="P139" s="81" t="e">
        <f t="shared" si="75"/>
        <v>#REF!</v>
      </c>
      <c r="Q139" s="81" t="e">
        <f t="shared" si="75"/>
        <v>#REF!</v>
      </c>
      <c r="R139" s="81" t="e">
        <f t="shared" si="75"/>
        <v>#REF!</v>
      </c>
      <c r="S139" s="81" t="e">
        <f t="shared" si="75"/>
        <v>#REF!</v>
      </c>
      <c r="T139" s="81" t="e">
        <f t="shared" si="75"/>
        <v>#REF!</v>
      </c>
      <c r="U139" s="81" t="e">
        <f t="shared" si="75"/>
        <v>#REF!</v>
      </c>
      <c r="V139" s="81" t="e">
        <f t="shared" si="75"/>
        <v>#REF!</v>
      </c>
      <c r="W139" s="81" t="e">
        <f t="shared" si="75"/>
        <v>#REF!</v>
      </c>
      <c r="X139" s="81" t="e">
        <f t="shared" si="75"/>
        <v>#REF!</v>
      </c>
      <c r="Y139" s="81" t="e">
        <f t="shared" si="75"/>
        <v>#REF!</v>
      </c>
      <c r="Z139" s="81" t="e">
        <f t="shared" si="75"/>
        <v>#REF!</v>
      </c>
      <c r="AA139" s="81" t="e">
        <f t="shared" si="75"/>
        <v>#REF!</v>
      </c>
      <c r="AB139" s="81" t="e">
        <f t="shared" si="75"/>
        <v>#REF!</v>
      </c>
      <c r="AC139" s="81" t="e">
        <f t="shared" si="75"/>
        <v>#REF!</v>
      </c>
      <c r="AD139" s="81" t="e">
        <f t="shared" si="75"/>
        <v>#REF!</v>
      </c>
      <c r="AE139" s="81" t="e">
        <f t="shared" si="75"/>
        <v>#REF!</v>
      </c>
      <c r="AF139" s="81" t="e">
        <f t="shared" si="75"/>
        <v>#REF!</v>
      </c>
      <c r="AG139" s="81" t="e">
        <f t="shared" si="75"/>
        <v>#REF!</v>
      </c>
      <c r="AH139" s="81" t="e">
        <f t="shared" si="75"/>
        <v>#REF!</v>
      </c>
      <c r="AI139" s="81" t="e">
        <f t="shared" si="75"/>
        <v>#REF!</v>
      </c>
      <c r="AJ139" s="81" t="e">
        <f t="shared" si="75"/>
        <v>#REF!</v>
      </c>
      <c r="AK139" s="81" t="e">
        <f t="shared" si="75"/>
        <v>#REF!</v>
      </c>
      <c r="AL139" s="81" t="e">
        <f t="shared" si="75"/>
        <v>#REF!</v>
      </c>
      <c r="AM139" s="81" t="e">
        <f t="shared" si="75"/>
        <v>#REF!</v>
      </c>
      <c r="AN139" s="81" t="e">
        <f t="shared" si="75"/>
        <v>#REF!</v>
      </c>
      <c r="AO139" s="81" t="e">
        <f t="shared" si="75"/>
        <v>#REF!</v>
      </c>
    </row>
    <row r="140" spans="2:41" x14ac:dyDescent="0.5">
      <c r="B140" s="3" t="e">
        <f>#REF!</f>
        <v>#REF!</v>
      </c>
      <c r="C140" s="3" t="e">
        <f>#REF!</f>
        <v>#REF!</v>
      </c>
      <c r="F140" s="81" t="e">
        <f t="shared" ref="F140:AO140" si="76">F25*F102</f>
        <v>#REF!</v>
      </c>
      <c r="G140" s="81" t="e">
        <f t="shared" si="76"/>
        <v>#REF!</v>
      </c>
      <c r="H140" s="81" t="e">
        <f t="shared" si="76"/>
        <v>#REF!</v>
      </c>
      <c r="I140" s="81" t="e">
        <f t="shared" si="76"/>
        <v>#REF!</v>
      </c>
      <c r="J140" s="81" t="e">
        <f t="shared" si="76"/>
        <v>#REF!</v>
      </c>
      <c r="K140" s="81" t="e">
        <f t="shared" si="76"/>
        <v>#REF!</v>
      </c>
      <c r="L140" s="81" t="e">
        <f t="shared" si="76"/>
        <v>#REF!</v>
      </c>
      <c r="M140" s="81" t="e">
        <f t="shared" si="76"/>
        <v>#REF!</v>
      </c>
      <c r="N140" s="81" t="e">
        <f t="shared" si="76"/>
        <v>#REF!</v>
      </c>
      <c r="O140" s="81" t="e">
        <f t="shared" si="76"/>
        <v>#REF!</v>
      </c>
      <c r="P140" s="81" t="e">
        <f t="shared" si="76"/>
        <v>#REF!</v>
      </c>
      <c r="Q140" s="81" t="e">
        <f t="shared" si="76"/>
        <v>#REF!</v>
      </c>
      <c r="R140" s="81" t="e">
        <f t="shared" si="76"/>
        <v>#REF!</v>
      </c>
      <c r="S140" s="81" t="e">
        <f t="shared" si="76"/>
        <v>#REF!</v>
      </c>
      <c r="T140" s="81" t="e">
        <f t="shared" si="76"/>
        <v>#REF!</v>
      </c>
      <c r="U140" s="81" t="e">
        <f t="shared" si="76"/>
        <v>#REF!</v>
      </c>
      <c r="V140" s="81" t="e">
        <f t="shared" si="76"/>
        <v>#REF!</v>
      </c>
      <c r="W140" s="81" t="e">
        <f t="shared" si="76"/>
        <v>#REF!</v>
      </c>
      <c r="X140" s="81" t="e">
        <f t="shared" si="76"/>
        <v>#REF!</v>
      </c>
      <c r="Y140" s="81" t="e">
        <f t="shared" si="76"/>
        <v>#REF!</v>
      </c>
      <c r="Z140" s="81" t="e">
        <f t="shared" si="76"/>
        <v>#REF!</v>
      </c>
      <c r="AA140" s="81" t="e">
        <f t="shared" si="76"/>
        <v>#REF!</v>
      </c>
      <c r="AB140" s="81" t="e">
        <f t="shared" si="76"/>
        <v>#REF!</v>
      </c>
      <c r="AC140" s="81" t="e">
        <f t="shared" si="76"/>
        <v>#REF!</v>
      </c>
      <c r="AD140" s="81" t="e">
        <f t="shared" si="76"/>
        <v>#REF!</v>
      </c>
      <c r="AE140" s="81" t="e">
        <f t="shared" si="76"/>
        <v>#REF!</v>
      </c>
      <c r="AF140" s="81" t="e">
        <f t="shared" si="76"/>
        <v>#REF!</v>
      </c>
      <c r="AG140" s="81" t="e">
        <f t="shared" si="76"/>
        <v>#REF!</v>
      </c>
      <c r="AH140" s="81" t="e">
        <f t="shared" si="76"/>
        <v>#REF!</v>
      </c>
      <c r="AI140" s="81" t="e">
        <f t="shared" si="76"/>
        <v>#REF!</v>
      </c>
      <c r="AJ140" s="81" t="e">
        <f t="shared" si="76"/>
        <v>#REF!</v>
      </c>
      <c r="AK140" s="81" t="e">
        <f t="shared" si="76"/>
        <v>#REF!</v>
      </c>
      <c r="AL140" s="81" t="e">
        <f t="shared" si="76"/>
        <v>#REF!</v>
      </c>
      <c r="AM140" s="81" t="e">
        <f t="shared" si="76"/>
        <v>#REF!</v>
      </c>
      <c r="AN140" s="81" t="e">
        <f t="shared" si="76"/>
        <v>#REF!</v>
      </c>
      <c r="AO140" s="81" t="e">
        <f t="shared" si="76"/>
        <v>#REF!</v>
      </c>
    </row>
    <row r="141" spans="2:41" x14ac:dyDescent="0.5">
      <c r="B141" s="3" t="e">
        <f>#REF!</f>
        <v>#REF!</v>
      </c>
      <c r="C141" s="3" t="e">
        <f>#REF!</f>
        <v>#REF!</v>
      </c>
      <c r="F141" s="81" t="e">
        <f t="shared" ref="F141:AO141" si="77">F26*F103</f>
        <v>#REF!</v>
      </c>
      <c r="G141" s="81" t="e">
        <f t="shared" si="77"/>
        <v>#REF!</v>
      </c>
      <c r="H141" s="81" t="e">
        <f t="shared" si="77"/>
        <v>#REF!</v>
      </c>
      <c r="I141" s="81" t="e">
        <f t="shared" si="77"/>
        <v>#REF!</v>
      </c>
      <c r="J141" s="81" t="e">
        <f t="shared" si="77"/>
        <v>#REF!</v>
      </c>
      <c r="K141" s="81" t="e">
        <f t="shared" si="77"/>
        <v>#REF!</v>
      </c>
      <c r="L141" s="81" t="e">
        <f t="shared" si="77"/>
        <v>#REF!</v>
      </c>
      <c r="M141" s="81" t="e">
        <f t="shared" si="77"/>
        <v>#REF!</v>
      </c>
      <c r="N141" s="81" t="e">
        <f t="shared" si="77"/>
        <v>#REF!</v>
      </c>
      <c r="O141" s="81" t="e">
        <f t="shared" si="77"/>
        <v>#REF!</v>
      </c>
      <c r="P141" s="81" t="e">
        <f t="shared" si="77"/>
        <v>#REF!</v>
      </c>
      <c r="Q141" s="81" t="e">
        <f t="shared" si="77"/>
        <v>#REF!</v>
      </c>
      <c r="R141" s="81" t="e">
        <f t="shared" si="77"/>
        <v>#REF!</v>
      </c>
      <c r="S141" s="81" t="e">
        <f t="shared" si="77"/>
        <v>#REF!</v>
      </c>
      <c r="T141" s="81" t="e">
        <f t="shared" si="77"/>
        <v>#REF!</v>
      </c>
      <c r="U141" s="81" t="e">
        <f t="shared" si="77"/>
        <v>#REF!</v>
      </c>
      <c r="V141" s="81" t="e">
        <f t="shared" si="77"/>
        <v>#REF!</v>
      </c>
      <c r="W141" s="81" t="e">
        <f t="shared" si="77"/>
        <v>#REF!</v>
      </c>
      <c r="X141" s="81" t="e">
        <f t="shared" si="77"/>
        <v>#REF!</v>
      </c>
      <c r="Y141" s="81" t="e">
        <f t="shared" si="77"/>
        <v>#REF!</v>
      </c>
      <c r="Z141" s="81" t="e">
        <f t="shared" si="77"/>
        <v>#REF!</v>
      </c>
      <c r="AA141" s="81" t="e">
        <f t="shared" si="77"/>
        <v>#REF!</v>
      </c>
      <c r="AB141" s="81" t="e">
        <f t="shared" si="77"/>
        <v>#REF!</v>
      </c>
      <c r="AC141" s="81" t="e">
        <f t="shared" si="77"/>
        <v>#REF!</v>
      </c>
      <c r="AD141" s="81" t="e">
        <f t="shared" si="77"/>
        <v>#REF!</v>
      </c>
      <c r="AE141" s="81" t="e">
        <f t="shared" si="77"/>
        <v>#REF!</v>
      </c>
      <c r="AF141" s="81" t="e">
        <f t="shared" si="77"/>
        <v>#REF!</v>
      </c>
      <c r="AG141" s="81" t="e">
        <f t="shared" si="77"/>
        <v>#REF!</v>
      </c>
      <c r="AH141" s="81" t="e">
        <f t="shared" si="77"/>
        <v>#REF!</v>
      </c>
      <c r="AI141" s="81" t="e">
        <f t="shared" si="77"/>
        <v>#REF!</v>
      </c>
      <c r="AJ141" s="81" t="e">
        <f t="shared" si="77"/>
        <v>#REF!</v>
      </c>
      <c r="AK141" s="81" t="e">
        <f t="shared" si="77"/>
        <v>#REF!</v>
      </c>
      <c r="AL141" s="81" t="e">
        <f t="shared" si="77"/>
        <v>#REF!</v>
      </c>
      <c r="AM141" s="81" t="e">
        <f t="shared" si="77"/>
        <v>#REF!</v>
      </c>
      <c r="AN141" s="81" t="e">
        <f t="shared" si="77"/>
        <v>#REF!</v>
      </c>
      <c r="AO141" s="81" t="e">
        <f t="shared" si="77"/>
        <v>#REF!</v>
      </c>
    </row>
    <row r="142" spans="2:41" x14ac:dyDescent="0.5">
      <c r="B142" s="3" t="e">
        <f>#REF!</f>
        <v>#REF!</v>
      </c>
      <c r="C142" s="3" t="e">
        <f>#REF!</f>
        <v>#REF!</v>
      </c>
      <c r="F142" s="81" t="e">
        <f t="shared" ref="F142:AO142" si="78">F27*F104</f>
        <v>#REF!</v>
      </c>
      <c r="G142" s="81" t="e">
        <f t="shared" si="78"/>
        <v>#REF!</v>
      </c>
      <c r="H142" s="81" t="e">
        <f t="shared" si="78"/>
        <v>#REF!</v>
      </c>
      <c r="I142" s="81" t="e">
        <f t="shared" si="78"/>
        <v>#REF!</v>
      </c>
      <c r="J142" s="81" t="e">
        <f t="shared" si="78"/>
        <v>#REF!</v>
      </c>
      <c r="K142" s="81" t="e">
        <f t="shared" si="78"/>
        <v>#REF!</v>
      </c>
      <c r="L142" s="81" t="e">
        <f t="shared" si="78"/>
        <v>#REF!</v>
      </c>
      <c r="M142" s="81" t="e">
        <f t="shared" si="78"/>
        <v>#REF!</v>
      </c>
      <c r="N142" s="81" t="e">
        <f t="shared" si="78"/>
        <v>#REF!</v>
      </c>
      <c r="O142" s="81" t="e">
        <f t="shared" si="78"/>
        <v>#REF!</v>
      </c>
      <c r="P142" s="81" t="e">
        <f t="shared" si="78"/>
        <v>#REF!</v>
      </c>
      <c r="Q142" s="81" t="e">
        <f t="shared" si="78"/>
        <v>#REF!</v>
      </c>
      <c r="R142" s="81" t="e">
        <f t="shared" si="78"/>
        <v>#REF!</v>
      </c>
      <c r="S142" s="81" t="e">
        <f t="shared" si="78"/>
        <v>#REF!</v>
      </c>
      <c r="T142" s="81" t="e">
        <f t="shared" si="78"/>
        <v>#REF!</v>
      </c>
      <c r="U142" s="81" t="e">
        <f t="shared" si="78"/>
        <v>#REF!</v>
      </c>
      <c r="V142" s="81" t="e">
        <f t="shared" si="78"/>
        <v>#REF!</v>
      </c>
      <c r="W142" s="81" t="e">
        <f t="shared" si="78"/>
        <v>#REF!</v>
      </c>
      <c r="X142" s="81" t="e">
        <f t="shared" si="78"/>
        <v>#REF!</v>
      </c>
      <c r="Y142" s="81" t="e">
        <f t="shared" si="78"/>
        <v>#REF!</v>
      </c>
      <c r="Z142" s="81" t="e">
        <f t="shared" si="78"/>
        <v>#REF!</v>
      </c>
      <c r="AA142" s="81" t="e">
        <f t="shared" si="78"/>
        <v>#REF!</v>
      </c>
      <c r="AB142" s="81" t="e">
        <f t="shared" si="78"/>
        <v>#REF!</v>
      </c>
      <c r="AC142" s="81" t="e">
        <f t="shared" si="78"/>
        <v>#REF!</v>
      </c>
      <c r="AD142" s="81" t="e">
        <f t="shared" si="78"/>
        <v>#REF!</v>
      </c>
      <c r="AE142" s="81" t="e">
        <f t="shared" si="78"/>
        <v>#REF!</v>
      </c>
      <c r="AF142" s="81" t="e">
        <f t="shared" si="78"/>
        <v>#REF!</v>
      </c>
      <c r="AG142" s="81" t="e">
        <f t="shared" si="78"/>
        <v>#REF!</v>
      </c>
      <c r="AH142" s="81" t="e">
        <f t="shared" si="78"/>
        <v>#REF!</v>
      </c>
      <c r="AI142" s="81" t="e">
        <f t="shared" si="78"/>
        <v>#REF!</v>
      </c>
      <c r="AJ142" s="81" t="e">
        <f t="shared" si="78"/>
        <v>#REF!</v>
      </c>
      <c r="AK142" s="81" t="e">
        <f t="shared" si="78"/>
        <v>#REF!</v>
      </c>
      <c r="AL142" s="81" t="e">
        <f t="shared" si="78"/>
        <v>#REF!</v>
      </c>
      <c r="AM142" s="81" t="e">
        <f t="shared" si="78"/>
        <v>#REF!</v>
      </c>
      <c r="AN142" s="81" t="e">
        <f t="shared" si="78"/>
        <v>#REF!</v>
      </c>
      <c r="AO142" s="81" t="e">
        <f t="shared" si="78"/>
        <v>#REF!</v>
      </c>
    </row>
    <row r="143" spans="2:41" x14ac:dyDescent="0.5">
      <c r="B143" s="3" t="e">
        <f>#REF!</f>
        <v>#REF!</v>
      </c>
      <c r="C143" s="3" t="e">
        <f>#REF!</f>
        <v>#REF!</v>
      </c>
      <c r="F143" s="81" t="e">
        <f t="shared" ref="F143:AO143" si="79">F28*F105</f>
        <v>#REF!</v>
      </c>
      <c r="G143" s="81" t="e">
        <f t="shared" si="79"/>
        <v>#REF!</v>
      </c>
      <c r="H143" s="81" t="e">
        <f t="shared" si="79"/>
        <v>#REF!</v>
      </c>
      <c r="I143" s="81" t="e">
        <f t="shared" si="79"/>
        <v>#REF!</v>
      </c>
      <c r="J143" s="81" t="e">
        <f t="shared" si="79"/>
        <v>#REF!</v>
      </c>
      <c r="K143" s="81" t="e">
        <f t="shared" si="79"/>
        <v>#REF!</v>
      </c>
      <c r="L143" s="81" t="e">
        <f t="shared" si="79"/>
        <v>#REF!</v>
      </c>
      <c r="M143" s="81" t="e">
        <f t="shared" si="79"/>
        <v>#REF!</v>
      </c>
      <c r="N143" s="81" t="e">
        <f t="shared" si="79"/>
        <v>#REF!</v>
      </c>
      <c r="O143" s="81" t="e">
        <f t="shared" si="79"/>
        <v>#REF!</v>
      </c>
      <c r="P143" s="81" t="e">
        <f t="shared" si="79"/>
        <v>#REF!</v>
      </c>
      <c r="Q143" s="81" t="e">
        <f t="shared" si="79"/>
        <v>#REF!</v>
      </c>
      <c r="R143" s="81" t="e">
        <f t="shared" si="79"/>
        <v>#REF!</v>
      </c>
      <c r="S143" s="81" t="e">
        <f t="shared" si="79"/>
        <v>#REF!</v>
      </c>
      <c r="T143" s="81" t="e">
        <f t="shared" si="79"/>
        <v>#REF!</v>
      </c>
      <c r="U143" s="81" t="e">
        <f t="shared" si="79"/>
        <v>#REF!</v>
      </c>
      <c r="V143" s="81" t="e">
        <f t="shared" si="79"/>
        <v>#REF!</v>
      </c>
      <c r="W143" s="81" t="e">
        <f t="shared" si="79"/>
        <v>#REF!</v>
      </c>
      <c r="X143" s="81" t="e">
        <f t="shared" si="79"/>
        <v>#REF!</v>
      </c>
      <c r="Y143" s="81" t="e">
        <f t="shared" si="79"/>
        <v>#REF!</v>
      </c>
      <c r="Z143" s="81" t="e">
        <f t="shared" si="79"/>
        <v>#REF!</v>
      </c>
      <c r="AA143" s="81" t="e">
        <f t="shared" si="79"/>
        <v>#REF!</v>
      </c>
      <c r="AB143" s="81" t="e">
        <f t="shared" si="79"/>
        <v>#REF!</v>
      </c>
      <c r="AC143" s="81" t="e">
        <f t="shared" si="79"/>
        <v>#REF!</v>
      </c>
      <c r="AD143" s="81" t="e">
        <f t="shared" si="79"/>
        <v>#REF!</v>
      </c>
      <c r="AE143" s="81" t="e">
        <f t="shared" si="79"/>
        <v>#REF!</v>
      </c>
      <c r="AF143" s="81" t="e">
        <f t="shared" si="79"/>
        <v>#REF!</v>
      </c>
      <c r="AG143" s="81" t="e">
        <f t="shared" si="79"/>
        <v>#REF!</v>
      </c>
      <c r="AH143" s="81" t="e">
        <f t="shared" si="79"/>
        <v>#REF!</v>
      </c>
      <c r="AI143" s="81" t="e">
        <f t="shared" si="79"/>
        <v>#REF!</v>
      </c>
      <c r="AJ143" s="81" t="e">
        <f t="shared" si="79"/>
        <v>#REF!</v>
      </c>
      <c r="AK143" s="81" t="e">
        <f t="shared" si="79"/>
        <v>#REF!</v>
      </c>
      <c r="AL143" s="81" t="e">
        <f t="shared" si="79"/>
        <v>#REF!</v>
      </c>
      <c r="AM143" s="81" t="e">
        <f t="shared" si="79"/>
        <v>#REF!</v>
      </c>
      <c r="AN143" s="81" t="e">
        <f t="shared" si="79"/>
        <v>#REF!</v>
      </c>
      <c r="AO143" s="81" t="e">
        <f t="shared" si="79"/>
        <v>#REF!</v>
      </c>
    </row>
    <row r="144" spans="2:41" x14ac:dyDescent="0.5">
      <c r="B144" s="3" t="e">
        <f>#REF!</f>
        <v>#REF!</v>
      </c>
      <c r="C144" s="3" t="e">
        <f>#REF!</f>
        <v>#REF!</v>
      </c>
      <c r="F144" s="81" t="e">
        <f t="shared" ref="F144:AO144" si="80">F29*F106</f>
        <v>#REF!</v>
      </c>
      <c r="G144" s="81" t="e">
        <f t="shared" si="80"/>
        <v>#REF!</v>
      </c>
      <c r="H144" s="81" t="e">
        <f t="shared" si="80"/>
        <v>#REF!</v>
      </c>
      <c r="I144" s="81" t="e">
        <f t="shared" si="80"/>
        <v>#REF!</v>
      </c>
      <c r="J144" s="81" t="e">
        <f t="shared" si="80"/>
        <v>#REF!</v>
      </c>
      <c r="K144" s="81" t="e">
        <f t="shared" si="80"/>
        <v>#REF!</v>
      </c>
      <c r="L144" s="81" t="e">
        <f t="shared" si="80"/>
        <v>#REF!</v>
      </c>
      <c r="M144" s="81" t="e">
        <f t="shared" si="80"/>
        <v>#REF!</v>
      </c>
      <c r="N144" s="81" t="e">
        <f t="shared" si="80"/>
        <v>#REF!</v>
      </c>
      <c r="O144" s="81" t="e">
        <f t="shared" si="80"/>
        <v>#REF!</v>
      </c>
      <c r="P144" s="81" t="e">
        <f t="shared" si="80"/>
        <v>#REF!</v>
      </c>
      <c r="Q144" s="81" t="e">
        <f t="shared" si="80"/>
        <v>#REF!</v>
      </c>
      <c r="R144" s="81" t="e">
        <f t="shared" si="80"/>
        <v>#REF!</v>
      </c>
      <c r="S144" s="81" t="e">
        <f t="shared" si="80"/>
        <v>#REF!</v>
      </c>
      <c r="T144" s="81" t="e">
        <f t="shared" si="80"/>
        <v>#REF!</v>
      </c>
      <c r="U144" s="81" t="e">
        <f t="shared" si="80"/>
        <v>#REF!</v>
      </c>
      <c r="V144" s="81" t="e">
        <f t="shared" si="80"/>
        <v>#REF!</v>
      </c>
      <c r="W144" s="81" t="e">
        <f t="shared" si="80"/>
        <v>#REF!</v>
      </c>
      <c r="X144" s="81" t="e">
        <f t="shared" si="80"/>
        <v>#REF!</v>
      </c>
      <c r="Y144" s="81" t="e">
        <f t="shared" si="80"/>
        <v>#REF!</v>
      </c>
      <c r="Z144" s="81" t="e">
        <f t="shared" si="80"/>
        <v>#REF!</v>
      </c>
      <c r="AA144" s="81" t="e">
        <f t="shared" si="80"/>
        <v>#REF!</v>
      </c>
      <c r="AB144" s="81" t="e">
        <f t="shared" si="80"/>
        <v>#REF!</v>
      </c>
      <c r="AC144" s="81" t="e">
        <f t="shared" si="80"/>
        <v>#REF!</v>
      </c>
      <c r="AD144" s="81" t="e">
        <f t="shared" si="80"/>
        <v>#REF!</v>
      </c>
      <c r="AE144" s="81" t="e">
        <f t="shared" si="80"/>
        <v>#REF!</v>
      </c>
      <c r="AF144" s="81" t="e">
        <f t="shared" si="80"/>
        <v>#REF!</v>
      </c>
      <c r="AG144" s="81" t="e">
        <f t="shared" si="80"/>
        <v>#REF!</v>
      </c>
      <c r="AH144" s="81" t="e">
        <f t="shared" si="80"/>
        <v>#REF!</v>
      </c>
      <c r="AI144" s="81" t="e">
        <f t="shared" si="80"/>
        <v>#REF!</v>
      </c>
      <c r="AJ144" s="81" t="e">
        <f t="shared" si="80"/>
        <v>#REF!</v>
      </c>
      <c r="AK144" s="81" t="e">
        <f t="shared" si="80"/>
        <v>#REF!</v>
      </c>
      <c r="AL144" s="81" t="e">
        <f t="shared" si="80"/>
        <v>#REF!</v>
      </c>
      <c r="AM144" s="81" t="e">
        <f t="shared" si="80"/>
        <v>#REF!</v>
      </c>
      <c r="AN144" s="81" t="e">
        <f t="shared" si="80"/>
        <v>#REF!</v>
      </c>
      <c r="AO144" s="81" t="e">
        <f t="shared" si="80"/>
        <v>#REF!</v>
      </c>
    </row>
    <row r="145" spans="1:41" x14ac:dyDescent="0.5">
      <c r="B145" s="3" t="e">
        <f>#REF!</f>
        <v>#REF!</v>
      </c>
      <c r="C145" s="3" t="e">
        <f>#REF!</f>
        <v>#REF!</v>
      </c>
      <c r="F145" s="81" t="e">
        <f t="shared" ref="F145:AO145" si="81">F30*F107</f>
        <v>#REF!</v>
      </c>
      <c r="G145" s="81" t="e">
        <f t="shared" si="81"/>
        <v>#REF!</v>
      </c>
      <c r="H145" s="81" t="e">
        <f t="shared" si="81"/>
        <v>#REF!</v>
      </c>
      <c r="I145" s="81" t="e">
        <f t="shared" si="81"/>
        <v>#REF!</v>
      </c>
      <c r="J145" s="81" t="e">
        <f t="shared" si="81"/>
        <v>#REF!</v>
      </c>
      <c r="K145" s="81" t="e">
        <f t="shared" si="81"/>
        <v>#REF!</v>
      </c>
      <c r="L145" s="81" t="e">
        <f t="shared" si="81"/>
        <v>#REF!</v>
      </c>
      <c r="M145" s="81" t="e">
        <f t="shared" si="81"/>
        <v>#REF!</v>
      </c>
      <c r="N145" s="81" t="e">
        <f t="shared" si="81"/>
        <v>#REF!</v>
      </c>
      <c r="O145" s="81" t="e">
        <f t="shared" si="81"/>
        <v>#REF!</v>
      </c>
      <c r="P145" s="81" t="e">
        <f t="shared" si="81"/>
        <v>#REF!</v>
      </c>
      <c r="Q145" s="81" t="e">
        <f t="shared" si="81"/>
        <v>#REF!</v>
      </c>
      <c r="R145" s="81" t="e">
        <f t="shared" si="81"/>
        <v>#REF!</v>
      </c>
      <c r="S145" s="81" t="e">
        <f t="shared" si="81"/>
        <v>#REF!</v>
      </c>
      <c r="T145" s="81" t="e">
        <f t="shared" si="81"/>
        <v>#REF!</v>
      </c>
      <c r="U145" s="81" t="e">
        <f t="shared" si="81"/>
        <v>#REF!</v>
      </c>
      <c r="V145" s="81" t="e">
        <f t="shared" si="81"/>
        <v>#REF!</v>
      </c>
      <c r="W145" s="81" t="e">
        <f t="shared" si="81"/>
        <v>#REF!</v>
      </c>
      <c r="X145" s="81" t="e">
        <f t="shared" si="81"/>
        <v>#REF!</v>
      </c>
      <c r="Y145" s="81" t="e">
        <f t="shared" si="81"/>
        <v>#REF!</v>
      </c>
      <c r="Z145" s="81" t="e">
        <f t="shared" si="81"/>
        <v>#REF!</v>
      </c>
      <c r="AA145" s="81" t="e">
        <f t="shared" si="81"/>
        <v>#REF!</v>
      </c>
      <c r="AB145" s="81" t="e">
        <f t="shared" si="81"/>
        <v>#REF!</v>
      </c>
      <c r="AC145" s="81" t="e">
        <f t="shared" si="81"/>
        <v>#REF!</v>
      </c>
      <c r="AD145" s="81" t="e">
        <f t="shared" si="81"/>
        <v>#REF!</v>
      </c>
      <c r="AE145" s="81" t="e">
        <f t="shared" si="81"/>
        <v>#REF!</v>
      </c>
      <c r="AF145" s="81" t="e">
        <f t="shared" si="81"/>
        <v>#REF!</v>
      </c>
      <c r="AG145" s="81" t="e">
        <f t="shared" si="81"/>
        <v>#REF!</v>
      </c>
      <c r="AH145" s="81" t="e">
        <f t="shared" si="81"/>
        <v>#REF!</v>
      </c>
      <c r="AI145" s="81" t="e">
        <f t="shared" si="81"/>
        <v>#REF!</v>
      </c>
      <c r="AJ145" s="81" t="e">
        <f t="shared" si="81"/>
        <v>#REF!</v>
      </c>
      <c r="AK145" s="81" t="e">
        <f t="shared" si="81"/>
        <v>#REF!</v>
      </c>
      <c r="AL145" s="81" t="e">
        <f t="shared" si="81"/>
        <v>#REF!</v>
      </c>
      <c r="AM145" s="81" t="e">
        <f t="shared" si="81"/>
        <v>#REF!</v>
      </c>
      <c r="AN145" s="81" t="e">
        <f t="shared" si="81"/>
        <v>#REF!</v>
      </c>
      <c r="AO145" s="81" t="e">
        <f t="shared" si="81"/>
        <v>#REF!</v>
      </c>
    </row>
    <row r="146" spans="1:41" x14ac:dyDescent="0.5">
      <c r="B146" s="3" t="e">
        <f>#REF!</f>
        <v>#REF!</v>
      </c>
      <c r="C146" s="3" t="e">
        <f>#REF!</f>
        <v>#REF!</v>
      </c>
      <c r="F146" s="81" t="e">
        <f t="shared" ref="F146:AO146" si="82">F31*F108</f>
        <v>#REF!</v>
      </c>
      <c r="G146" s="81" t="e">
        <f t="shared" si="82"/>
        <v>#REF!</v>
      </c>
      <c r="H146" s="81" t="e">
        <f t="shared" si="82"/>
        <v>#REF!</v>
      </c>
      <c r="I146" s="81" t="e">
        <f t="shared" si="82"/>
        <v>#REF!</v>
      </c>
      <c r="J146" s="81" t="e">
        <f t="shared" si="82"/>
        <v>#REF!</v>
      </c>
      <c r="K146" s="81" t="e">
        <f t="shared" si="82"/>
        <v>#REF!</v>
      </c>
      <c r="L146" s="81" t="e">
        <f t="shared" si="82"/>
        <v>#REF!</v>
      </c>
      <c r="M146" s="81" t="e">
        <f t="shared" si="82"/>
        <v>#REF!</v>
      </c>
      <c r="N146" s="81" t="e">
        <f t="shared" si="82"/>
        <v>#REF!</v>
      </c>
      <c r="O146" s="81" t="e">
        <f t="shared" si="82"/>
        <v>#REF!</v>
      </c>
      <c r="P146" s="81" t="e">
        <f t="shared" si="82"/>
        <v>#REF!</v>
      </c>
      <c r="Q146" s="81" t="e">
        <f t="shared" si="82"/>
        <v>#REF!</v>
      </c>
      <c r="R146" s="81" t="e">
        <f t="shared" si="82"/>
        <v>#REF!</v>
      </c>
      <c r="S146" s="81" t="e">
        <f t="shared" si="82"/>
        <v>#REF!</v>
      </c>
      <c r="T146" s="81" t="e">
        <f t="shared" si="82"/>
        <v>#REF!</v>
      </c>
      <c r="U146" s="81" t="e">
        <f t="shared" si="82"/>
        <v>#REF!</v>
      </c>
      <c r="V146" s="81" t="e">
        <f t="shared" si="82"/>
        <v>#REF!</v>
      </c>
      <c r="W146" s="81" t="e">
        <f t="shared" si="82"/>
        <v>#REF!</v>
      </c>
      <c r="X146" s="81" t="e">
        <f t="shared" si="82"/>
        <v>#REF!</v>
      </c>
      <c r="Y146" s="81" t="e">
        <f t="shared" si="82"/>
        <v>#REF!</v>
      </c>
      <c r="Z146" s="81" t="e">
        <f t="shared" si="82"/>
        <v>#REF!</v>
      </c>
      <c r="AA146" s="81" t="e">
        <f t="shared" si="82"/>
        <v>#REF!</v>
      </c>
      <c r="AB146" s="81" t="e">
        <f t="shared" si="82"/>
        <v>#REF!</v>
      </c>
      <c r="AC146" s="81" t="e">
        <f t="shared" si="82"/>
        <v>#REF!</v>
      </c>
      <c r="AD146" s="81" t="e">
        <f t="shared" si="82"/>
        <v>#REF!</v>
      </c>
      <c r="AE146" s="81" t="e">
        <f t="shared" si="82"/>
        <v>#REF!</v>
      </c>
      <c r="AF146" s="81" t="e">
        <f t="shared" si="82"/>
        <v>#REF!</v>
      </c>
      <c r="AG146" s="81" t="e">
        <f t="shared" si="82"/>
        <v>#REF!</v>
      </c>
      <c r="AH146" s="81" t="e">
        <f t="shared" si="82"/>
        <v>#REF!</v>
      </c>
      <c r="AI146" s="81" t="e">
        <f t="shared" si="82"/>
        <v>#REF!</v>
      </c>
      <c r="AJ146" s="81" t="e">
        <f t="shared" si="82"/>
        <v>#REF!</v>
      </c>
      <c r="AK146" s="81" t="e">
        <f t="shared" si="82"/>
        <v>#REF!</v>
      </c>
      <c r="AL146" s="81" t="e">
        <f t="shared" si="82"/>
        <v>#REF!</v>
      </c>
      <c r="AM146" s="81" t="e">
        <f t="shared" si="82"/>
        <v>#REF!</v>
      </c>
      <c r="AN146" s="81" t="e">
        <f t="shared" si="82"/>
        <v>#REF!</v>
      </c>
      <c r="AO146" s="81" t="e">
        <f t="shared" si="82"/>
        <v>#REF!</v>
      </c>
    </row>
    <row r="147" spans="1:41" x14ac:dyDescent="0.5">
      <c r="B147" s="3" t="e">
        <f>#REF!</f>
        <v>#REF!</v>
      </c>
      <c r="C147" s="3" t="e">
        <f>#REF!</f>
        <v>#REF!</v>
      </c>
      <c r="F147" s="81" t="e">
        <f t="shared" ref="F147:AO147" si="83">F32*F109</f>
        <v>#REF!</v>
      </c>
      <c r="G147" s="81" t="e">
        <f t="shared" si="83"/>
        <v>#REF!</v>
      </c>
      <c r="H147" s="81" t="e">
        <f t="shared" si="83"/>
        <v>#REF!</v>
      </c>
      <c r="I147" s="81" t="e">
        <f t="shared" si="83"/>
        <v>#REF!</v>
      </c>
      <c r="J147" s="81" t="e">
        <f t="shared" si="83"/>
        <v>#REF!</v>
      </c>
      <c r="K147" s="81" t="e">
        <f t="shared" si="83"/>
        <v>#REF!</v>
      </c>
      <c r="L147" s="81" t="e">
        <f t="shared" si="83"/>
        <v>#REF!</v>
      </c>
      <c r="M147" s="81" t="e">
        <f t="shared" si="83"/>
        <v>#REF!</v>
      </c>
      <c r="N147" s="81" t="e">
        <f t="shared" si="83"/>
        <v>#REF!</v>
      </c>
      <c r="O147" s="81" t="e">
        <f t="shared" si="83"/>
        <v>#REF!</v>
      </c>
      <c r="P147" s="81" t="e">
        <f t="shared" si="83"/>
        <v>#REF!</v>
      </c>
      <c r="Q147" s="81" t="e">
        <f t="shared" si="83"/>
        <v>#REF!</v>
      </c>
      <c r="R147" s="81" t="e">
        <f t="shared" si="83"/>
        <v>#REF!</v>
      </c>
      <c r="S147" s="81" t="e">
        <f t="shared" si="83"/>
        <v>#REF!</v>
      </c>
      <c r="T147" s="81" t="e">
        <f t="shared" si="83"/>
        <v>#REF!</v>
      </c>
      <c r="U147" s="81" t="e">
        <f t="shared" si="83"/>
        <v>#REF!</v>
      </c>
      <c r="V147" s="81" t="e">
        <f t="shared" si="83"/>
        <v>#REF!</v>
      </c>
      <c r="W147" s="81" t="e">
        <f t="shared" si="83"/>
        <v>#REF!</v>
      </c>
      <c r="X147" s="81" t="e">
        <f t="shared" si="83"/>
        <v>#REF!</v>
      </c>
      <c r="Y147" s="81" t="e">
        <f t="shared" si="83"/>
        <v>#REF!</v>
      </c>
      <c r="Z147" s="81" t="e">
        <f t="shared" si="83"/>
        <v>#REF!</v>
      </c>
      <c r="AA147" s="81" t="e">
        <f t="shared" si="83"/>
        <v>#REF!</v>
      </c>
      <c r="AB147" s="81" t="e">
        <f t="shared" si="83"/>
        <v>#REF!</v>
      </c>
      <c r="AC147" s="81" t="e">
        <f t="shared" si="83"/>
        <v>#REF!</v>
      </c>
      <c r="AD147" s="81" t="e">
        <f t="shared" si="83"/>
        <v>#REF!</v>
      </c>
      <c r="AE147" s="81" t="e">
        <f t="shared" si="83"/>
        <v>#REF!</v>
      </c>
      <c r="AF147" s="81" t="e">
        <f t="shared" si="83"/>
        <v>#REF!</v>
      </c>
      <c r="AG147" s="81" t="e">
        <f t="shared" si="83"/>
        <v>#REF!</v>
      </c>
      <c r="AH147" s="81" t="e">
        <f t="shared" si="83"/>
        <v>#REF!</v>
      </c>
      <c r="AI147" s="81" t="e">
        <f t="shared" si="83"/>
        <v>#REF!</v>
      </c>
      <c r="AJ147" s="81" t="e">
        <f t="shared" si="83"/>
        <v>#REF!</v>
      </c>
      <c r="AK147" s="81" t="e">
        <f t="shared" si="83"/>
        <v>#REF!</v>
      </c>
      <c r="AL147" s="81" t="e">
        <f t="shared" si="83"/>
        <v>#REF!</v>
      </c>
      <c r="AM147" s="81" t="e">
        <f t="shared" si="83"/>
        <v>#REF!</v>
      </c>
      <c r="AN147" s="81" t="e">
        <f t="shared" si="83"/>
        <v>#REF!</v>
      </c>
      <c r="AO147" s="81" t="e">
        <f t="shared" si="83"/>
        <v>#REF!</v>
      </c>
    </row>
    <row r="148" spans="1:41" x14ac:dyDescent="0.5">
      <c r="B148" s="3" t="e">
        <f>#REF!</f>
        <v>#REF!</v>
      </c>
      <c r="C148" s="3" t="e">
        <f>#REF!</f>
        <v>#REF!</v>
      </c>
      <c r="F148" s="81" t="e">
        <f t="shared" ref="F148:Z149" si="84">F33*F110</f>
        <v>#REF!</v>
      </c>
      <c r="G148" s="81" t="e">
        <f t="shared" si="84"/>
        <v>#REF!</v>
      </c>
      <c r="H148" s="81" t="e">
        <f t="shared" si="84"/>
        <v>#REF!</v>
      </c>
      <c r="I148" s="81" t="e">
        <f t="shared" si="84"/>
        <v>#REF!</v>
      </c>
      <c r="J148" s="81" t="e">
        <f t="shared" si="84"/>
        <v>#REF!</v>
      </c>
      <c r="K148" s="81" t="e">
        <f t="shared" si="84"/>
        <v>#REF!</v>
      </c>
      <c r="L148" s="81" t="e">
        <f t="shared" si="84"/>
        <v>#REF!</v>
      </c>
      <c r="M148" s="81" t="e">
        <f t="shared" si="84"/>
        <v>#REF!</v>
      </c>
      <c r="N148" s="81" t="e">
        <f t="shared" si="84"/>
        <v>#REF!</v>
      </c>
      <c r="O148" s="81" t="e">
        <f t="shared" si="84"/>
        <v>#REF!</v>
      </c>
      <c r="P148" s="81" t="e">
        <f t="shared" si="84"/>
        <v>#REF!</v>
      </c>
      <c r="Q148" s="81" t="e">
        <f t="shared" si="84"/>
        <v>#REF!</v>
      </c>
      <c r="R148" s="81" t="e">
        <f t="shared" si="84"/>
        <v>#REF!</v>
      </c>
      <c r="S148" s="81" t="e">
        <f t="shared" si="84"/>
        <v>#REF!</v>
      </c>
      <c r="T148" s="81" t="e">
        <f t="shared" si="84"/>
        <v>#REF!</v>
      </c>
      <c r="U148" s="81" t="e">
        <f t="shared" si="84"/>
        <v>#REF!</v>
      </c>
      <c r="V148" s="81" t="e">
        <f t="shared" si="84"/>
        <v>#REF!</v>
      </c>
      <c r="W148" s="81" t="e">
        <f t="shared" si="84"/>
        <v>#REF!</v>
      </c>
      <c r="X148" s="81" t="e">
        <f t="shared" si="84"/>
        <v>#REF!</v>
      </c>
      <c r="Y148" s="81" t="e">
        <f t="shared" si="84"/>
        <v>#REF!</v>
      </c>
      <c r="Z148" s="81" t="e">
        <f t="shared" si="84"/>
        <v>#REF!</v>
      </c>
      <c r="AA148" s="81" t="e">
        <f t="shared" ref="AA148:AO149" si="85">AA33*AA110</f>
        <v>#REF!</v>
      </c>
      <c r="AB148" s="81" t="e">
        <f t="shared" si="85"/>
        <v>#REF!</v>
      </c>
      <c r="AC148" s="81" t="e">
        <f t="shared" si="85"/>
        <v>#REF!</v>
      </c>
      <c r="AD148" s="81" t="e">
        <f t="shared" si="85"/>
        <v>#REF!</v>
      </c>
      <c r="AE148" s="81" t="e">
        <f t="shared" si="85"/>
        <v>#REF!</v>
      </c>
      <c r="AF148" s="81" t="e">
        <f t="shared" si="85"/>
        <v>#REF!</v>
      </c>
      <c r="AG148" s="81" t="e">
        <f t="shared" si="85"/>
        <v>#REF!</v>
      </c>
      <c r="AH148" s="81" t="e">
        <f t="shared" si="85"/>
        <v>#REF!</v>
      </c>
      <c r="AI148" s="81" t="e">
        <f t="shared" si="85"/>
        <v>#REF!</v>
      </c>
      <c r="AJ148" s="81" t="e">
        <f t="shared" si="85"/>
        <v>#REF!</v>
      </c>
      <c r="AK148" s="81" t="e">
        <f t="shared" si="85"/>
        <v>#REF!</v>
      </c>
      <c r="AL148" s="81" t="e">
        <f t="shared" si="85"/>
        <v>#REF!</v>
      </c>
      <c r="AM148" s="81" t="e">
        <f t="shared" si="85"/>
        <v>#REF!</v>
      </c>
      <c r="AN148" s="81" t="e">
        <f t="shared" si="85"/>
        <v>#REF!</v>
      </c>
      <c r="AO148" s="81" t="e">
        <f t="shared" si="85"/>
        <v>#REF!</v>
      </c>
    </row>
    <row r="149" spans="1:41" x14ac:dyDescent="0.5">
      <c r="B149" s="3" t="e">
        <f>#REF!</f>
        <v>#REF!</v>
      </c>
      <c r="C149" s="3" t="e">
        <f>#REF!</f>
        <v>#REF!</v>
      </c>
      <c r="F149" s="81" t="e">
        <f t="shared" si="84"/>
        <v>#REF!</v>
      </c>
      <c r="G149" s="81" t="e">
        <f t="shared" si="84"/>
        <v>#REF!</v>
      </c>
      <c r="H149" s="81" t="e">
        <f t="shared" si="84"/>
        <v>#REF!</v>
      </c>
      <c r="I149" s="81" t="e">
        <f t="shared" si="84"/>
        <v>#REF!</v>
      </c>
      <c r="J149" s="81" t="e">
        <f t="shared" si="84"/>
        <v>#REF!</v>
      </c>
      <c r="K149" s="81" t="e">
        <f t="shared" si="84"/>
        <v>#REF!</v>
      </c>
      <c r="L149" s="81" t="e">
        <f t="shared" si="84"/>
        <v>#REF!</v>
      </c>
      <c r="M149" s="81" t="e">
        <f t="shared" si="84"/>
        <v>#REF!</v>
      </c>
      <c r="N149" s="81" t="e">
        <f t="shared" si="84"/>
        <v>#REF!</v>
      </c>
      <c r="O149" s="81" t="e">
        <f t="shared" si="84"/>
        <v>#REF!</v>
      </c>
      <c r="P149" s="81" t="e">
        <f t="shared" si="84"/>
        <v>#REF!</v>
      </c>
      <c r="Q149" s="81" t="e">
        <f t="shared" si="84"/>
        <v>#REF!</v>
      </c>
      <c r="R149" s="81" t="e">
        <f t="shared" si="84"/>
        <v>#REF!</v>
      </c>
      <c r="S149" s="81" t="e">
        <f t="shared" si="84"/>
        <v>#REF!</v>
      </c>
      <c r="T149" s="81" t="e">
        <f t="shared" si="84"/>
        <v>#REF!</v>
      </c>
      <c r="U149" s="81" t="e">
        <f t="shared" si="84"/>
        <v>#REF!</v>
      </c>
      <c r="V149" s="81" t="e">
        <f t="shared" si="84"/>
        <v>#REF!</v>
      </c>
      <c r="W149" s="81" t="e">
        <f t="shared" si="84"/>
        <v>#REF!</v>
      </c>
      <c r="X149" s="81" t="e">
        <f t="shared" si="84"/>
        <v>#REF!</v>
      </c>
      <c r="Y149" s="81" t="e">
        <f t="shared" si="84"/>
        <v>#REF!</v>
      </c>
      <c r="Z149" s="81" t="e">
        <f t="shared" si="84"/>
        <v>#REF!</v>
      </c>
      <c r="AA149" s="81" t="e">
        <f t="shared" si="85"/>
        <v>#REF!</v>
      </c>
      <c r="AB149" s="81" t="e">
        <f t="shared" si="85"/>
        <v>#REF!</v>
      </c>
      <c r="AC149" s="81" t="e">
        <f t="shared" si="85"/>
        <v>#REF!</v>
      </c>
      <c r="AD149" s="81" t="e">
        <f t="shared" si="85"/>
        <v>#REF!</v>
      </c>
      <c r="AE149" s="81" t="e">
        <f t="shared" si="85"/>
        <v>#REF!</v>
      </c>
      <c r="AF149" s="81" t="e">
        <f t="shared" si="85"/>
        <v>#REF!</v>
      </c>
      <c r="AG149" s="81" t="e">
        <f t="shared" si="85"/>
        <v>#REF!</v>
      </c>
      <c r="AH149" s="81" t="e">
        <f t="shared" si="85"/>
        <v>#REF!</v>
      </c>
      <c r="AI149" s="81" t="e">
        <f t="shared" si="85"/>
        <v>#REF!</v>
      </c>
      <c r="AJ149" s="81" t="e">
        <f t="shared" si="85"/>
        <v>#REF!</v>
      </c>
      <c r="AK149" s="81" t="e">
        <f t="shared" si="85"/>
        <v>#REF!</v>
      </c>
      <c r="AL149" s="81" t="e">
        <f t="shared" si="85"/>
        <v>#REF!</v>
      </c>
      <c r="AM149" s="81" t="e">
        <f t="shared" si="85"/>
        <v>#REF!</v>
      </c>
      <c r="AN149" s="81" t="e">
        <f t="shared" si="85"/>
        <v>#REF!</v>
      </c>
      <c r="AO149" s="81" t="e">
        <f t="shared" si="85"/>
        <v>#REF!</v>
      </c>
    </row>
    <row r="150" spans="1:41" x14ac:dyDescent="0.5">
      <c r="B150" s="3" t="e">
        <f>#REF!</f>
        <v>#REF!</v>
      </c>
      <c r="C150" s="3" t="e">
        <f>#REF!</f>
        <v>#REF!</v>
      </c>
      <c r="F150" s="81" t="e">
        <f>F35*F112</f>
        <v>#REF!</v>
      </c>
      <c r="G150" s="81" t="e">
        <f t="shared" ref="G150:Z150" si="86">G35*G112</f>
        <v>#REF!</v>
      </c>
      <c r="H150" s="81" t="e">
        <f t="shared" si="86"/>
        <v>#REF!</v>
      </c>
      <c r="I150" s="81" t="e">
        <f t="shared" si="86"/>
        <v>#REF!</v>
      </c>
      <c r="J150" s="81" t="e">
        <f t="shared" si="86"/>
        <v>#REF!</v>
      </c>
      <c r="K150" s="81" t="e">
        <f t="shared" si="86"/>
        <v>#REF!</v>
      </c>
      <c r="L150" s="81" t="e">
        <f t="shared" si="86"/>
        <v>#REF!</v>
      </c>
      <c r="M150" s="81" t="e">
        <f t="shared" si="86"/>
        <v>#REF!</v>
      </c>
      <c r="N150" s="81" t="e">
        <f t="shared" si="86"/>
        <v>#REF!</v>
      </c>
      <c r="O150" s="81" t="e">
        <f t="shared" si="86"/>
        <v>#REF!</v>
      </c>
      <c r="P150" s="81" t="e">
        <f t="shared" si="86"/>
        <v>#REF!</v>
      </c>
      <c r="Q150" s="81" t="e">
        <f t="shared" si="86"/>
        <v>#REF!</v>
      </c>
      <c r="R150" s="81" t="e">
        <f t="shared" si="86"/>
        <v>#REF!</v>
      </c>
      <c r="S150" s="81" t="e">
        <f t="shared" si="86"/>
        <v>#REF!</v>
      </c>
      <c r="T150" s="81" t="e">
        <f t="shared" si="86"/>
        <v>#REF!</v>
      </c>
      <c r="U150" s="81" t="e">
        <f t="shared" si="86"/>
        <v>#REF!</v>
      </c>
      <c r="V150" s="81" t="e">
        <f t="shared" si="86"/>
        <v>#REF!</v>
      </c>
      <c r="W150" s="81" t="e">
        <f t="shared" si="86"/>
        <v>#REF!</v>
      </c>
      <c r="X150" s="81" t="e">
        <f t="shared" si="86"/>
        <v>#REF!</v>
      </c>
      <c r="Y150" s="81" t="e">
        <f t="shared" si="86"/>
        <v>#REF!</v>
      </c>
      <c r="Z150" s="81" t="e">
        <f t="shared" si="86"/>
        <v>#REF!</v>
      </c>
      <c r="AA150" s="81" t="e">
        <f t="shared" ref="AA150:AO150" si="87">AA35*AA112</f>
        <v>#REF!</v>
      </c>
      <c r="AB150" s="81" t="e">
        <f t="shared" si="87"/>
        <v>#REF!</v>
      </c>
      <c r="AC150" s="81" t="e">
        <f t="shared" si="87"/>
        <v>#REF!</v>
      </c>
      <c r="AD150" s="81" t="e">
        <f t="shared" si="87"/>
        <v>#REF!</v>
      </c>
      <c r="AE150" s="81" t="e">
        <f t="shared" si="87"/>
        <v>#REF!</v>
      </c>
      <c r="AF150" s="81" t="e">
        <f t="shared" si="87"/>
        <v>#REF!</v>
      </c>
      <c r="AG150" s="81" t="e">
        <f t="shared" si="87"/>
        <v>#REF!</v>
      </c>
      <c r="AH150" s="81" t="e">
        <f t="shared" si="87"/>
        <v>#REF!</v>
      </c>
      <c r="AI150" s="81" t="e">
        <f t="shared" si="87"/>
        <v>#REF!</v>
      </c>
      <c r="AJ150" s="81" t="e">
        <f t="shared" si="87"/>
        <v>#REF!</v>
      </c>
      <c r="AK150" s="81" t="e">
        <f t="shared" si="87"/>
        <v>#REF!</v>
      </c>
      <c r="AL150" s="81" t="e">
        <f t="shared" si="87"/>
        <v>#REF!</v>
      </c>
      <c r="AM150" s="81" t="e">
        <f t="shared" si="87"/>
        <v>#REF!</v>
      </c>
      <c r="AN150" s="81" t="e">
        <f t="shared" si="87"/>
        <v>#REF!</v>
      </c>
      <c r="AO150" s="81" t="e">
        <f t="shared" si="87"/>
        <v>#REF!</v>
      </c>
    </row>
    <row r="151" spans="1:41" x14ac:dyDescent="0.5">
      <c r="B151" s="3" t="e">
        <f>#REF!</f>
        <v>#REF!</v>
      </c>
      <c r="C151" s="3" t="e">
        <f>#REF!</f>
        <v>#REF!</v>
      </c>
      <c r="F151" s="81" t="e">
        <f>F36*F113</f>
        <v>#REF!</v>
      </c>
      <c r="G151" s="81" t="e">
        <f t="shared" ref="G151:Z151" si="88">G36*G113</f>
        <v>#REF!</v>
      </c>
      <c r="H151" s="81" t="e">
        <f t="shared" si="88"/>
        <v>#REF!</v>
      </c>
      <c r="I151" s="81" t="e">
        <f t="shared" si="88"/>
        <v>#REF!</v>
      </c>
      <c r="J151" s="81" t="e">
        <f t="shared" si="88"/>
        <v>#REF!</v>
      </c>
      <c r="K151" s="81" t="e">
        <f t="shared" si="88"/>
        <v>#REF!</v>
      </c>
      <c r="L151" s="81" t="e">
        <f t="shared" si="88"/>
        <v>#REF!</v>
      </c>
      <c r="M151" s="81" t="e">
        <f t="shared" si="88"/>
        <v>#REF!</v>
      </c>
      <c r="N151" s="81" t="e">
        <f t="shared" si="88"/>
        <v>#REF!</v>
      </c>
      <c r="O151" s="81" t="e">
        <f t="shared" si="88"/>
        <v>#REF!</v>
      </c>
      <c r="P151" s="81" t="e">
        <f t="shared" si="88"/>
        <v>#REF!</v>
      </c>
      <c r="Q151" s="81" t="e">
        <f t="shared" si="88"/>
        <v>#REF!</v>
      </c>
      <c r="R151" s="81" t="e">
        <f t="shared" si="88"/>
        <v>#REF!</v>
      </c>
      <c r="S151" s="81" t="e">
        <f t="shared" si="88"/>
        <v>#REF!</v>
      </c>
      <c r="T151" s="81" t="e">
        <f t="shared" si="88"/>
        <v>#REF!</v>
      </c>
      <c r="U151" s="81" t="e">
        <f t="shared" si="88"/>
        <v>#REF!</v>
      </c>
      <c r="V151" s="81" t="e">
        <f t="shared" si="88"/>
        <v>#REF!</v>
      </c>
      <c r="W151" s="81" t="e">
        <f t="shared" si="88"/>
        <v>#REF!</v>
      </c>
      <c r="X151" s="81" t="e">
        <f t="shared" si="88"/>
        <v>#REF!</v>
      </c>
      <c r="Y151" s="81" t="e">
        <f t="shared" si="88"/>
        <v>#REF!</v>
      </c>
      <c r="Z151" s="81" t="e">
        <f t="shared" si="88"/>
        <v>#REF!</v>
      </c>
      <c r="AA151" s="81" t="e">
        <f t="shared" ref="AA151:AO151" si="89">AA36*AA113</f>
        <v>#REF!</v>
      </c>
      <c r="AB151" s="81" t="e">
        <f t="shared" si="89"/>
        <v>#REF!</v>
      </c>
      <c r="AC151" s="81" t="e">
        <f t="shared" si="89"/>
        <v>#REF!</v>
      </c>
      <c r="AD151" s="81" t="e">
        <f t="shared" si="89"/>
        <v>#REF!</v>
      </c>
      <c r="AE151" s="81" t="e">
        <f t="shared" si="89"/>
        <v>#REF!</v>
      </c>
      <c r="AF151" s="81" t="e">
        <f t="shared" si="89"/>
        <v>#REF!</v>
      </c>
      <c r="AG151" s="81" t="e">
        <f t="shared" si="89"/>
        <v>#REF!</v>
      </c>
      <c r="AH151" s="81" t="e">
        <f t="shared" si="89"/>
        <v>#REF!</v>
      </c>
      <c r="AI151" s="81" t="e">
        <f t="shared" si="89"/>
        <v>#REF!</v>
      </c>
      <c r="AJ151" s="81" t="e">
        <f t="shared" si="89"/>
        <v>#REF!</v>
      </c>
      <c r="AK151" s="81" t="e">
        <f t="shared" si="89"/>
        <v>#REF!</v>
      </c>
      <c r="AL151" s="81" t="e">
        <f t="shared" si="89"/>
        <v>#REF!</v>
      </c>
      <c r="AM151" s="81" t="e">
        <f t="shared" si="89"/>
        <v>#REF!</v>
      </c>
      <c r="AN151" s="81" t="e">
        <f t="shared" si="89"/>
        <v>#REF!</v>
      </c>
      <c r="AO151" s="81" t="e">
        <f t="shared" si="89"/>
        <v>#REF!</v>
      </c>
    </row>
    <row r="152" spans="1:41" x14ac:dyDescent="0.5">
      <c r="B152" s="3" t="e">
        <f>#REF!</f>
        <v>#REF!</v>
      </c>
      <c r="C152" s="3" t="e">
        <f>#REF!</f>
        <v>#REF!</v>
      </c>
      <c r="F152" s="81" t="e">
        <f>F37*F114</f>
        <v>#REF!</v>
      </c>
      <c r="G152" s="81" t="e">
        <f t="shared" ref="G152:Z152" si="90">G37*G114</f>
        <v>#REF!</v>
      </c>
      <c r="H152" s="81" t="e">
        <f t="shared" si="90"/>
        <v>#REF!</v>
      </c>
      <c r="I152" s="81" t="e">
        <f t="shared" si="90"/>
        <v>#REF!</v>
      </c>
      <c r="J152" s="81" t="e">
        <f t="shared" si="90"/>
        <v>#REF!</v>
      </c>
      <c r="K152" s="81" t="e">
        <f t="shared" si="90"/>
        <v>#REF!</v>
      </c>
      <c r="L152" s="81" t="e">
        <f t="shared" si="90"/>
        <v>#REF!</v>
      </c>
      <c r="M152" s="81" t="e">
        <f t="shared" si="90"/>
        <v>#REF!</v>
      </c>
      <c r="N152" s="81" t="e">
        <f t="shared" si="90"/>
        <v>#REF!</v>
      </c>
      <c r="O152" s="81" t="e">
        <f t="shared" si="90"/>
        <v>#REF!</v>
      </c>
      <c r="P152" s="81" t="e">
        <f t="shared" si="90"/>
        <v>#REF!</v>
      </c>
      <c r="Q152" s="81" t="e">
        <f t="shared" si="90"/>
        <v>#REF!</v>
      </c>
      <c r="R152" s="81" t="e">
        <f t="shared" si="90"/>
        <v>#REF!</v>
      </c>
      <c r="S152" s="81" t="e">
        <f t="shared" si="90"/>
        <v>#REF!</v>
      </c>
      <c r="T152" s="81" t="e">
        <f t="shared" si="90"/>
        <v>#REF!</v>
      </c>
      <c r="U152" s="81" t="e">
        <f t="shared" si="90"/>
        <v>#REF!</v>
      </c>
      <c r="V152" s="81" t="e">
        <f t="shared" si="90"/>
        <v>#REF!</v>
      </c>
      <c r="W152" s="81" t="e">
        <f t="shared" si="90"/>
        <v>#REF!</v>
      </c>
      <c r="X152" s="81" t="e">
        <f t="shared" si="90"/>
        <v>#REF!</v>
      </c>
      <c r="Y152" s="81" t="e">
        <f t="shared" si="90"/>
        <v>#REF!</v>
      </c>
      <c r="Z152" s="81" t="e">
        <f t="shared" si="90"/>
        <v>#REF!</v>
      </c>
      <c r="AA152" s="81" t="e">
        <f t="shared" ref="AA152:AO152" si="91">AA37*AA114</f>
        <v>#REF!</v>
      </c>
      <c r="AB152" s="81" t="e">
        <f t="shared" si="91"/>
        <v>#REF!</v>
      </c>
      <c r="AC152" s="81" t="e">
        <f t="shared" si="91"/>
        <v>#REF!</v>
      </c>
      <c r="AD152" s="81" t="e">
        <f t="shared" si="91"/>
        <v>#REF!</v>
      </c>
      <c r="AE152" s="81" t="e">
        <f t="shared" si="91"/>
        <v>#REF!</v>
      </c>
      <c r="AF152" s="81" t="e">
        <f t="shared" si="91"/>
        <v>#REF!</v>
      </c>
      <c r="AG152" s="81" t="e">
        <f t="shared" si="91"/>
        <v>#REF!</v>
      </c>
      <c r="AH152" s="81" t="e">
        <f t="shared" si="91"/>
        <v>#REF!</v>
      </c>
      <c r="AI152" s="81" t="e">
        <f t="shared" si="91"/>
        <v>#REF!</v>
      </c>
      <c r="AJ152" s="81" t="e">
        <f t="shared" si="91"/>
        <v>#REF!</v>
      </c>
      <c r="AK152" s="81" t="e">
        <f t="shared" si="91"/>
        <v>#REF!</v>
      </c>
      <c r="AL152" s="81" t="e">
        <f t="shared" si="91"/>
        <v>#REF!</v>
      </c>
      <c r="AM152" s="81" t="e">
        <f t="shared" si="91"/>
        <v>#REF!</v>
      </c>
      <c r="AN152" s="81" t="e">
        <f t="shared" si="91"/>
        <v>#REF!</v>
      </c>
      <c r="AO152" s="81" t="e">
        <f t="shared" si="91"/>
        <v>#REF!</v>
      </c>
    </row>
    <row r="153" spans="1:41" x14ac:dyDescent="0.5">
      <c r="B153" s="3" t="e">
        <f>#REF!</f>
        <v>#REF!</v>
      </c>
      <c r="C153" s="3" t="e">
        <f>#REF!</f>
        <v>#REF!</v>
      </c>
      <c r="F153" s="81" t="e">
        <f>F38*F115</f>
        <v>#REF!</v>
      </c>
      <c r="G153" s="81" t="e">
        <f t="shared" ref="G153:Z153" si="92">G38*G115</f>
        <v>#REF!</v>
      </c>
      <c r="H153" s="81" t="e">
        <f t="shared" si="92"/>
        <v>#REF!</v>
      </c>
      <c r="I153" s="81" t="e">
        <f t="shared" si="92"/>
        <v>#REF!</v>
      </c>
      <c r="J153" s="81" t="e">
        <f t="shared" si="92"/>
        <v>#REF!</v>
      </c>
      <c r="K153" s="81" t="e">
        <f t="shared" si="92"/>
        <v>#REF!</v>
      </c>
      <c r="L153" s="81" t="e">
        <f t="shared" si="92"/>
        <v>#REF!</v>
      </c>
      <c r="M153" s="81" t="e">
        <f t="shared" si="92"/>
        <v>#REF!</v>
      </c>
      <c r="N153" s="81" t="e">
        <f t="shared" si="92"/>
        <v>#REF!</v>
      </c>
      <c r="O153" s="81" t="e">
        <f t="shared" si="92"/>
        <v>#REF!</v>
      </c>
      <c r="P153" s="81" t="e">
        <f t="shared" si="92"/>
        <v>#REF!</v>
      </c>
      <c r="Q153" s="81" t="e">
        <f t="shared" si="92"/>
        <v>#REF!</v>
      </c>
      <c r="R153" s="81" t="e">
        <f t="shared" si="92"/>
        <v>#REF!</v>
      </c>
      <c r="S153" s="81" t="e">
        <f t="shared" si="92"/>
        <v>#REF!</v>
      </c>
      <c r="T153" s="81" t="e">
        <f t="shared" si="92"/>
        <v>#REF!</v>
      </c>
      <c r="U153" s="81" t="e">
        <f t="shared" si="92"/>
        <v>#REF!</v>
      </c>
      <c r="V153" s="81" t="e">
        <f t="shared" si="92"/>
        <v>#REF!</v>
      </c>
      <c r="W153" s="81" t="e">
        <f t="shared" si="92"/>
        <v>#REF!</v>
      </c>
      <c r="X153" s="81" t="e">
        <f t="shared" si="92"/>
        <v>#REF!</v>
      </c>
      <c r="Y153" s="81" t="e">
        <f t="shared" si="92"/>
        <v>#REF!</v>
      </c>
      <c r="Z153" s="81" t="e">
        <f t="shared" si="92"/>
        <v>#REF!</v>
      </c>
      <c r="AA153" s="81" t="e">
        <f t="shared" ref="AA153:AO153" si="93">AA38*AA115</f>
        <v>#REF!</v>
      </c>
      <c r="AB153" s="81" t="e">
        <f t="shared" si="93"/>
        <v>#REF!</v>
      </c>
      <c r="AC153" s="81" t="e">
        <f t="shared" si="93"/>
        <v>#REF!</v>
      </c>
      <c r="AD153" s="81" t="e">
        <f t="shared" si="93"/>
        <v>#REF!</v>
      </c>
      <c r="AE153" s="81" t="e">
        <f t="shared" si="93"/>
        <v>#REF!</v>
      </c>
      <c r="AF153" s="81" t="e">
        <f t="shared" si="93"/>
        <v>#REF!</v>
      </c>
      <c r="AG153" s="81" t="e">
        <f t="shared" si="93"/>
        <v>#REF!</v>
      </c>
      <c r="AH153" s="81" t="e">
        <f t="shared" si="93"/>
        <v>#REF!</v>
      </c>
      <c r="AI153" s="81" t="e">
        <f t="shared" si="93"/>
        <v>#REF!</v>
      </c>
      <c r="AJ153" s="81" t="e">
        <f t="shared" si="93"/>
        <v>#REF!</v>
      </c>
      <c r="AK153" s="81" t="e">
        <f t="shared" si="93"/>
        <v>#REF!</v>
      </c>
      <c r="AL153" s="81" t="e">
        <f t="shared" si="93"/>
        <v>#REF!</v>
      </c>
      <c r="AM153" s="81" t="e">
        <f t="shared" si="93"/>
        <v>#REF!</v>
      </c>
      <c r="AN153" s="81" t="e">
        <f t="shared" si="93"/>
        <v>#REF!</v>
      </c>
      <c r="AO153" s="81" t="e">
        <f t="shared" si="93"/>
        <v>#REF!</v>
      </c>
    </row>
    <row r="154" spans="1:41" x14ac:dyDescent="0.5">
      <c r="B154" s="3" t="e">
        <f>#REF!</f>
        <v>#REF!</v>
      </c>
      <c r="C154" s="3" t="e">
        <f>#REF!</f>
        <v>#REF!</v>
      </c>
      <c r="F154" s="81" t="e">
        <f>F39*F116</f>
        <v>#REF!</v>
      </c>
      <c r="G154" s="81" t="e">
        <f t="shared" ref="G154:Z154" si="94">G39*G116</f>
        <v>#REF!</v>
      </c>
      <c r="H154" s="81" t="e">
        <f t="shared" si="94"/>
        <v>#REF!</v>
      </c>
      <c r="I154" s="81" t="e">
        <f t="shared" si="94"/>
        <v>#REF!</v>
      </c>
      <c r="J154" s="81" t="e">
        <f t="shared" si="94"/>
        <v>#REF!</v>
      </c>
      <c r="K154" s="81" t="e">
        <f t="shared" si="94"/>
        <v>#REF!</v>
      </c>
      <c r="L154" s="81" t="e">
        <f t="shared" si="94"/>
        <v>#REF!</v>
      </c>
      <c r="M154" s="81" t="e">
        <f t="shared" si="94"/>
        <v>#REF!</v>
      </c>
      <c r="N154" s="81" t="e">
        <f t="shared" si="94"/>
        <v>#REF!</v>
      </c>
      <c r="O154" s="81" t="e">
        <f t="shared" si="94"/>
        <v>#REF!</v>
      </c>
      <c r="P154" s="81" t="e">
        <f t="shared" si="94"/>
        <v>#REF!</v>
      </c>
      <c r="Q154" s="81" t="e">
        <f t="shared" si="94"/>
        <v>#REF!</v>
      </c>
      <c r="R154" s="81" t="e">
        <f t="shared" si="94"/>
        <v>#REF!</v>
      </c>
      <c r="S154" s="81" t="e">
        <f t="shared" si="94"/>
        <v>#REF!</v>
      </c>
      <c r="T154" s="81" t="e">
        <f t="shared" si="94"/>
        <v>#REF!</v>
      </c>
      <c r="U154" s="81" t="e">
        <f t="shared" si="94"/>
        <v>#REF!</v>
      </c>
      <c r="V154" s="81" t="e">
        <f t="shared" si="94"/>
        <v>#REF!</v>
      </c>
      <c r="W154" s="81" t="e">
        <f t="shared" si="94"/>
        <v>#REF!</v>
      </c>
      <c r="X154" s="81" t="e">
        <f t="shared" si="94"/>
        <v>#REF!</v>
      </c>
      <c r="Y154" s="81" t="e">
        <f t="shared" si="94"/>
        <v>#REF!</v>
      </c>
      <c r="Z154" s="81" t="e">
        <f t="shared" si="94"/>
        <v>#REF!</v>
      </c>
      <c r="AA154" s="81" t="e">
        <f t="shared" ref="AA154:AO154" si="95">AA39*AA116</f>
        <v>#REF!</v>
      </c>
      <c r="AB154" s="81" t="e">
        <f t="shared" si="95"/>
        <v>#REF!</v>
      </c>
      <c r="AC154" s="81" t="e">
        <f t="shared" si="95"/>
        <v>#REF!</v>
      </c>
      <c r="AD154" s="81" t="e">
        <f t="shared" si="95"/>
        <v>#REF!</v>
      </c>
      <c r="AE154" s="81" t="e">
        <f t="shared" si="95"/>
        <v>#REF!</v>
      </c>
      <c r="AF154" s="81" t="e">
        <f t="shared" si="95"/>
        <v>#REF!</v>
      </c>
      <c r="AG154" s="81" t="e">
        <f t="shared" si="95"/>
        <v>#REF!</v>
      </c>
      <c r="AH154" s="81" t="e">
        <f t="shared" si="95"/>
        <v>#REF!</v>
      </c>
      <c r="AI154" s="81" t="e">
        <f t="shared" si="95"/>
        <v>#REF!</v>
      </c>
      <c r="AJ154" s="81" t="e">
        <f t="shared" si="95"/>
        <v>#REF!</v>
      </c>
      <c r="AK154" s="81" t="e">
        <f t="shared" si="95"/>
        <v>#REF!</v>
      </c>
      <c r="AL154" s="81" t="e">
        <f t="shared" si="95"/>
        <v>#REF!</v>
      </c>
      <c r="AM154" s="81" t="e">
        <f t="shared" si="95"/>
        <v>#REF!</v>
      </c>
      <c r="AN154" s="81" t="e">
        <f t="shared" si="95"/>
        <v>#REF!</v>
      </c>
      <c r="AO154" s="81" t="e">
        <f t="shared" si="95"/>
        <v>#REF!</v>
      </c>
    </row>
    <row r="155" spans="1:41" ht="14.7" thickBot="1" x14ac:dyDescent="0.55000000000000004">
      <c r="A155" s="80" t="s">
        <v>77</v>
      </c>
      <c r="B155" s="80"/>
      <c r="C155" s="80"/>
      <c r="D155" s="80"/>
      <c r="E155" s="80"/>
      <c r="F155" s="8" t="e">
        <f t="shared" ref="F155:AO155" si="96">SUM(F119:F154)</f>
        <v>#REF!</v>
      </c>
      <c r="G155" s="8" t="e">
        <f t="shared" si="96"/>
        <v>#REF!</v>
      </c>
      <c r="H155" s="8" t="e">
        <f t="shared" si="96"/>
        <v>#REF!</v>
      </c>
      <c r="I155" s="8" t="e">
        <f t="shared" si="96"/>
        <v>#REF!</v>
      </c>
      <c r="J155" s="8" t="e">
        <f t="shared" si="96"/>
        <v>#REF!</v>
      </c>
      <c r="K155" s="8" t="e">
        <f t="shared" si="96"/>
        <v>#REF!</v>
      </c>
      <c r="L155" s="8" t="e">
        <f t="shared" si="96"/>
        <v>#REF!</v>
      </c>
      <c r="M155" s="8" t="e">
        <f t="shared" si="96"/>
        <v>#REF!</v>
      </c>
      <c r="N155" s="8" t="e">
        <f t="shared" si="96"/>
        <v>#REF!</v>
      </c>
      <c r="O155" s="8" t="e">
        <f t="shared" si="96"/>
        <v>#REF!</v>
      </c>
      <c r="P155" s="8" t="e">
        <f t="shared" si="96"/>
        <v>#REF!</v>
      </c>
      <c r="Q155" s="8" t="e">
        <f t="shared" si="96"/>
        <v>#REF!</v>
      </c>
      <c r="R155" s="8" t="e">
        <f t="shared" si="96"/>
        <v>#REF!</v>
      </c>
      <c r="S155" s="8" t="e">
        <f t="shared" si="96"/>
        <v>#REF!</v>
      </c>
      <c r="T155" s="8" t="e">
        <f t="shared" si="96"/>
        <v>#REF!</v>
      </c>
      <c r="U155" s="8" t="e">
        <f t="shared" si="96"/>
        <v>#REF!</v>
      </c>
      <c r="V155" s="8" t="e">
        <f t="shared" si="96"/>
        <v>#REF!</v>
      </c>
      <c r="W155" s="8" t="e">
        <f t="shared" si="96"/>
        <v>#REF!</v>
      </c>
      <c r="X155" s="8" t="e">
        <f t="shared" si="96"/>
        <v>#REF!</v>
      </c>
      <c r="Y155" s="8" t="e">
        <f t="shared" si="96"/>
        <v>#REF!</v>
      </c>
      <c r="Z155" s="8" t="e">
        <f t="shared" si="96"/>
        <v>#REF!</v>
      </c>
      <c r="AA155" s="8" t="e">
        <f t="shared" si="96"/>
        <v>#REF!</v>
      </c>
      <c r="AB155" s="8" t="e">
        <f t="shared" si="96"/>
        <v>#REF!</v>
      </c>
      <c r="AC155" s="8" t="e">
        <f t="shared" si="96"/>
        <v>#REF!</v>
      </c>
      <c r="AD155" s="8" t="e">
        <f t="shared" si="96"/>
        <v>#REF!</v>
      </c>
      <c r="AE155" s="8" t="e">
        <f t="shared" si="96"/>
        <v>#REF!</v>
      </c>
      <c r="AF155" s="8" t="e">
        <f t="shared" si="96"/>
        <v>#REF!</v>
      </c>
      <c r="AG155" s="8" t="e">
        <f t="shared" si="96"/>
        <v>#REF!</v>
      </c>
      <c r="AH155" s="8" t="e">
        <f t="shared" si="96"/>
        <v>#REF!</v>
      </c>
      <c r="AI155" s="8" t="e">
        <f t="shared" si="96"/>
        <v>#REF!</v>
      </c>
      <c r="AJ155" s="8" t="e">
        <f t="shared" si="96"/>
        <v>#REF!</v>
      </c>
      <c r="AK155" s="8" t="e">
        <f t="shared" si="96"/>
        <v>#REF!</v>
      </c>
      <c r="AL155" s="8" t="e">
        <f t="shared" si="96"/>
        <v>#REF!</v>
      </c>
      <c r="AM155" s="8" t="e">
        <f t="shared" si="96"/>
        <v>#REF!</v>
      </c>
      <c r="AN155" s="8" t="e">
        <f t="shared" si="96"/>
        <v>#REF!</v>
      </c>
      <c r="AO155" s="8" t="e">
        <f t="shared" si="96"/>
        <v>#REF!</v>
      </c>
    </row>
    <row r="156" spans="1:41" ht="14.7" thickTop="1" x14ac:dyDescent="0.5"/>
    <row r="157" spans="1:41" x14ac:dyDescent="0.5">
      <c r="A157" s="9" t="s">
        <v>83</v>
      </c>
      <c r="B157" s="4" t="s">
        <v>14</v>
      </c>
      <c r="C157" s="4" t="s">
        <v>15</v>
      </c>
      <c r="D157" s="4" t="s">
        <v>0</v>
      </c>
    </row>
    <row r="158" spans="1:41" x14ac:dyDescent="0.5">
      <c r="B158" s="3" t="e">
        <f>#REF!</f>
        <v>#REF!</v>
      </c>
      <c r="C158" s="3" t="e">
        <f>#REF!</f>
        <v>#REF!</v>
      </c>
      <c r="F158" s="81">
        <f t="shared" ref="F158:AO158" si="97">F4*F43</f>
        <v>43026.720000000001</v>
      </c>
      <c r="G158" s="81">
        <f t="shared" si="97"/>
        <v>59161.74</v>
      </c>
      <c r="H158" s="81">
        <f t="shared" si="97"/>
        <v>43397.64</v>
      </c>
      <c r="I158" s="81">
        <f t="shared" si="97"/>
        <v>55638</v>
      </c>
      <c r="J158" s="81">
        <f t="shared" si="97"/>
        <v>43026.720000000001</v>
      </c>
      <c r="K158" s="81">
        <f t="shared" si="97"/>
        <v>34866.479999999996</v>
      </c>
      <c r="L158" s="81">
        <f t="shared" si="97"/>
        <v>41543.040000000001</v>
      </c>
      <c r="M158" s="81">
        <f t="shared" si="97"/>
        <v>46921.38</v>
      </c>
      <c r="N158" s="81">
        <f t="shared" si="97"/>
        <v>31713.66</v>
      </c>
      <c r="O158" s="81">
        <f t="shared" si="97"/>
        <v>58227.021599999993</v>
      </c>
      <c r="P158" s="81">
        <f t="shared" si="97"/>
        <v>53783.4</v>
      </c>
      <c r="Q158" s="81">
        <f t="shared" si="97"/>
        <v>47663.22</v>
      </c>
      <c r="R158" s="81">
        <f t="shared" si="97"/>
        <v>47802.5228782302</v>
      </c>
      <c r="S158" s="81">
        <f t="shared" si="97"/>
        <v>48106.460448765254</v>
      </c>
      <c r="T158" s="81">
        <f t="shared" si="97"/>
        <v>47055.873899184167</v>
      </c>
      <c r="U158" s="81">
        <f t="shared" si="97"/>
        <v>47265.869980063217</v>
      </c>
      <c r="V158" s="81">
        <f t="shared" si="97"/>
        <v>46446.581268077505</v>
      </c>
      <c r="W158" s="81">
        <f t="shared" si="97"/>
        <v>46637.523704433166</v>
      </c>
      <c r="X158" s="81">
        <f t="shared" si="97"/>
        <v>47542.234321332704</v>
      </c>
      <c r="Y158" s="81">
        <f t="shared" si="97"/>
        <v>47951.36414440161</v>
      </c>
      <c r="Z158" s="81">
        <f t="shared" si="97"/>
        <v>47934.63736906158</v>
      </c>
      <c r="AA158" s="81">
        <f t="shared" si="97"/>
        <v>49217.067093265185</v>
      </c>
      <c r="AB158" s="81">
        <f t="shared" si="97"/>
        <v>48338.967365725883</v>
      </c>
      <c r="AC158" s="81">
        <f t="shared" si="97"/>
        <v>47767.707142889529</v>
      </c>
      <c r="AD158" s="81">
        <f t="shared" si="97"/>
        <v>48922.633809368446</v>
      </c>
      <c r="AE158" s="81">
        <f t="shared" si="97"/>
        <v>48911.491634388127</v>
      </c>
      <c r="AF158" s="81">
        <f t="shared" si="97"/>
        <v>48873.428479935195</v>
      </c>
      <c r="AG158" s="81">
        <f t="shared" si="97"/>
        <v>48922.038603158602</v>
      </c>
      <c r="AH158" s="81">
        <f t="shared" si="97"/>
        <v>48956.740895938259</v>
      </c>
      <c r="AI158" s="81">
        <f t="shared" si="97"/>
        <v>49064.399872737195</v>
      </c>
      <c r="AJ158" s="81">
        <f t="shared" si="97"/>
        <v>49164.701207258862</v>
      </c>
      <c r="AK158" s="81">
        <f t="shared" si="97"/>
        <v>49195.990956337861</v>
      </c>
      <c r="AL158" s="81">
        <f t="shared" si="97"/>
        <v>49194.899773751138</v>
      </c>
      <c r="AM158" s="81">
        <f t="shared" si="97"/>
        <v>49195.14811791222</v>
      </c>
      <c r="AN158" s="81">
        <f t="shared" si="97"/>
        <v>49085.744932552421</v>
      </c>
      <c r="AO158" s="81">
        <f t="shared" si="97"/>
        <v>49042.31910598457</v>
      </c>
    </row>
    <row r="159" spans="1:41" x14ac:dyDescent="0.5">
      <c r="B159" s="3" t="e">
        <f>#REF!</f>
        <v>#REF!</v>
      </c>
      <c r="C159" s="3" t="e">
        <f>#REF!</f>
        <v>#REF!</v>
      </c>
      <c r="F159" s="81">
        <f t="shared" ref="F159:AO159" si="98">F5*F44</f>
        <v>9006.61</v>
      </c>
      <c r="G159" s="81">
        <f t="shared" si="98"/>
        <v>10731.28</v>
      </c>
      <c r="H159" s="81">
        <f t="shared" si="98"/>
        <v>10348.02</v>
      </c>
      <c r="I159" s="81">
        <f t="shared" si="98"/>
        <v>7856.83</v>
      </c>
      <c r="J159" s="81">
        <f t="shared" si="98"/>
        <v>10731.28</v>
      </c>
      <c r="K159" s="81">
        <f t="shared" si="98"/>
        <v>6515.42</v>
      </c>
      <c r="L159" s="81">
        <f t="shared" si="98"/>
        <v>6898.68</v>
      </c>
      <c r="M159" s="81">
        <f t="shared" si="98"/>
        <v>9581.5</v>
      </c>
      <c r="N159" s="81">
        <f t="shared" si="98"/>
        <v>7665.2</v>
      </c>
      <c r="O159" s="81">
        <f t="shared" si="98"/>
        <v>9198.24</v>
      </c>
      <c r="P159" s="81">
        <f t="shared" si="98"/>
        <v>9006.61</v>
      </c>
      <c r="Q159" s="81">
        <f t="shared" si="98"/>
        <v>8048.46</v>
      </c>
      <c r="R159" s="81">
        <f t="shared" si="98"/>
        <v>9029.9521668436137</v>
      </c>
      <c r="S159" s="81">
        <f t="shared" si="98"/>
        <v>9012.1981774048709</v>
      </c>
      <c r="T159" s="81">
        <f t="shared" si="98"/>
        <v>8845.4700073551394</v>
      </c>
      <c r="U159" s="81">
        <f t="shared" si="98"/>
        <v>8697.6244190215057</v>
      </c>
      <c r="V159" s="81">
        <f t="shared" si="98"/>
        <v>8750.5062382583164</v>
      </c>
      <c r="W159" s="81">
        <f t="shared" si="98"/>
        <v>8561.9704066130398</v>
      </c>
      <c r="X159" s="81">
        <f t="shared" si="98"/>
        <v>8718.2658104199945</v>
      </c>
      <c r="Y159" s="81">
        <f t="shared" si="98"/>
        <v>8854.8092353239535</v>
      </c>
      <c r="Z159" s="81">
        <f t="shared" si="98"/>
        <v>8773.2951077615417</v>
      </c>
      <c r="AA159" s="81">
        <f t="shared" si="98"/>
        <v>8848.8711156701411</v>
      </c>
      <c r="AB159" s="81">
        <f t="shared" si="98"/>
        <v>8799.6387406901558</v>
      </c>
      <c r="AC159" s="81">
        <f t="shared" si="98"/>
        <v>8762.6919657386243</v>
      </c>
      <c r="AD159" s="81">
        <f t="shared" si="98"/>
        <v>9035.6960152194097</v>
      </c>
      <c r="AE159" s="81">
        <f t="shared" si="98"/>
        <v>9016.4244454808304</v>
      </c>
      <c r="AF159" s="81">
        <f t="shared" si="98"/>
        <v>8997.0652420707138</v>
      </c>
      <c r="AG159" s="81">
        <f t="shared" si="98"/>
        <v>8990.3514521164852</v>
      </c>
      <c r="AH159" s="81">
        <f t="shared" si="98"/>
        <v>8995.7220117969355</v>
      </c>
      <c r="AI159" s="81">
        <f t="shared" si="98"/>
        <v>8997.0176372457136</v>
      </c>
      <c r="AJ159" s="81">
        <f t="shared" si="98"/>
        <v>9014.5449145274488</v>
      </c>
      <c r="AK159" s="81">
        <f t="shared" si="98"/>
        <v>9020.166333474599</v>
      </c>
      <c r="AL159" s="81">
        <f t="shared" si="98"/>
        <v>9014.5789388044905</v>
      </c>
      <c r="AM159" s="81">
        <f t="shared" si="98"/>
        <v>9015.4970587843545</v>
      </c>
      <c r="AN159" s="81">
        <f t="shared" si="98"/>
        <v>9010.0283889922357</v>
      </c>
      <c r="AO159" s="81">
        <f t="shared" si="98"/>
        <v>9008.3143752053402</v>
      </c>
    </row>
    <row r="160" spans="1:41" x14ac:dyDescent="0.5">
      <c r="B160" s="3" t="e">
        <f>#REF!</f>
        <v>#REF!</v>
      </c>
      <c r="C160" s="3" t="e">
        <f>#REF!</f>
        <v>#REF!</v>
      </c>
      <c r="F160" s="81">
        <f t="shared" ref="F160:AO160" si="99">F6*F45</f>
        <v>25078.199999999997</v>
      </c>
      <c r="G160" s="81">
        <f t="shared" si="99"/>
        <v>41797</v>
      </c>
      <c r="H160" s="81">
        <f t="shared" si="99"/>
        <v>40125.119999999995</v>
      </c>
      <c r="I160" s="81">
        <f t="shared" si="99"/>
        <v>38453.24</v>
      </c>
      <c r="J160" s="81">
        <f t="shared" si="99"/>
        <v>29675.87</v>
      </c>
      <c r="K160" s="81">
        <f t="shared" si="99"/>
        <v>34691.509999999995</v>
      </c>
      <c r="L160" s="81">
        <f t="shared" si="99"/>
        <v>14628.949999999999</v>
      </c>
      <c r="M160" s="81">
        <f t="shared" si="99"/>
        <v>36363.39</v>
      </c>
      <c r="N160" s="81">
        <f t="shared" si="99"/>
        <v>20480.53</v>
      </c>
      <c r="O160" s="81">
        <f t="shared" si="99"/>
        <v>43468.88</v>
      </c>
      <c r="P160" s="81">
        <f t="shared" si="99"/>
        <v>25496.17</v>
      </c>
      <c r="Q160" s="81">
        <f t="shared" si="99"/>
        <v>45976.7</v>
      </c>
      <c r="R160" s="81">
        <f t="shared" si="99"/>
        <v>33630.599698099533</v>
      </c>
      <c r="S160" s="81">
        <f t="shared" si="99"/>
        <v>34304.630704707015</v>
      </c>
      <c r="T160" s="81">
        <f t="shared" si="99"/>
        <v>33615.818316375684</v>
      </c>
      <c r="U160" s="81">
        <f t="shared" si="99"/>
        <v>33011.506160232355</v>
      </c>
      <c r="V160" s="81">
        <f t="shared" si="99"/>
        <v>32498.73592229269</v>
      </c>
      <c r="W160" s="81">
        <f t="shared" si="99"/>
        <v>32688.216470073337</v>
      </c>
      <c r="X160" s="81">
        <f t="shared" si="99"/>
        <v>32467.78326985555</v>
      </c>
      <c r="Y160" s="81">
        <f t="shared" si="99"/>
        <v>33931.795810873598</v>
      </c>
      <c r="Z160" s="81">
        <f t="shared" si="99"/>
        <v>33673.092957840214</v>
      </c>
      <c r="AA160" s="81">
        <f t="shared" si="99"/>
        <v>34740.89354693568</v>
      </c>
      <c r="AB160" s="81">
        <f t="shared" si="99"/>
        <v>33946.535130907796</v>
      </c>
      <c r="AC160" s="81">
        <f t="shared" si="99"/>
        <v>34611.418774112055</v>
      </c>
      <c r="AD160" s="81">
        <f t="shared" si="99"/>
        <v>34215.00554097155</v>
      </c>
      <c r="AE160" s="81">
        <f t="shared" si="99"/>
        <v>34211.849810468753</v>
      </c>
      <c r="AF160" s="81">
        <f t="shared" si="99"/>
        <v>34151.222539499227</v>
      </c>
      <c r="AG160" s="81">
        <f t="shared" si="99"/>
        <v>34144.006132622097</v>
      </c>
      <c r="AH160" s="81">
        <f t="shared" si="99"/>
        <v>34187.479515250321</v>
      </c>
      <c r="AI160" s="81">
        <f t="shared" si="99"/>
        <v>34278.09719158728</v>
      </c>
      <c r="AJ160" s="81">
        <f t="shared" si="99"/>
        <v>34360.184128510329</v>
      </c>
      <c r="AK160" s="81">
        <f t="shared" si="99"/>
        <v>34467.82097065069</v>
      </c>
      <c r="AL160" s="81">
        <f t="shared" si="99"/>
        <v>34460.169091561351</v>
      </c>
      <c r="AM160" s="81">
        <f t="shared" si="99"/>
        <v>34473.837030094619</v>
      </c>
      <c r="AN160" s="81">
        <f t="shared" si="99"/>
        <v>34398.014101387118</v>
      </c>
      <c r="AO160" s="81">
        <f t="shared" si="99"/>
        <v>34383.293979441347</v>
      </c>
    </row>
    <row r="161" spans="2:41" x14ac:dyDescent="0.5">
      <c r="B161" s="3" t="e">
        <f>#REF!</f>
        <v>#REF!</v>
      </c>
      <c r="C161" s="3" t="e">
        <f>#REF!</f>
        <v>#REF!</v>
      </c>
      <c r="F161" s="81">
        <f t="shared" ref="F161:AO161" si="100">F7*F46</f>
        <v>98504.88</v>
      </c>
      <c r="G161" s="81">
        <f t="shared" si="100"/>
        <v>116762.25000000001</v>
      </c>
      <c r="H161" s="81">
        <f t="shared" si="100"/>
        <v>97655.700000000012</v>
      </c>
      <c r="I161" s="81">
        <f t="shared" si="100"/>
        <v>106147.50000000001</v>
      </c>
      <c r="J161" s="81">
        <f t="shared" si="100"/>
        <v>82795.05</v>
      </c>
      <c r="K161" s="81">
        <f t="shared" si="100"/>
        <v>61990.140000000007</v>
      </c>
      <c r="L161" s="81">
        <f t="shared" si="100"/>
        <v>65386.860000000008</v>
      </c>
      <c r="M161" s="81">
        <f t="shared" si="100"/>
        <v>87040.950000000012</v>
      </c>
      <c r="N161" s="81">
        <f t="shared" si="100"/>
        <v>65386.860000000008</v>
      </c>
      <c r="O161" s="81">
        <f t="shared" si="100"/>
        <v>107845.86000000002</v>
      </c>
      <c r="P161" s="81">
        <f t="shared" si="100"/>
        <v>85767.180000000008</v>
      </c>
      <c r="Q161" s="81">
        <f t="shared" si="100"/>
        <v>101477.01000000001</v>
      </c>
      <c r="R161" s="81">
        <f t="shared" si="100"/>
        <v>91864.10355325487</v>
      </c>
      <c r="S161" s="81">
        <f t="shared" si="100"/>
        <v>91115.473897589531</v>
      </c>
      <c r="T161" s="81">
        <f t="shared" si="100"/>
        <v>88746.82576662692</v>
      </c>
      <c r="U161" s="81">
        <f t="shared" si="100"/>
        <v>87810.870993269345</v>
      </c>
      <c r="V161" s="81">
        <f t="shared" si="100"/>
        <v>86072.439676864466</v>
      </c>
      <c r="W161" s="81">
        <f t="shared" si="100"/>
        <v>86181.459941911526</v>
      </c>
      <c r="X161" s="81">
        <f t="shared" si="100"/>
        <v>88074.541993284583</v>
      </c>
      <c r="Y161" s="81">
        <f t="shared" si="100"/>
        <v>89835.588757498394</v>
      </c>
      <c r="Z161" s="81">
        <f t="shared" si="100"/>
        <v>89895.964623297856</v>
      </c>
      <c r="AA161" s="81">
        <f t="shared" si="100"/>
        <v>91808.796606679432</v>
      </c>
      <c r="AB161" s="81">
        <f t="shared" si="100"/>
        <v>90258.629695671872</v>
      </c>
      <c r="AC161" s="81">
        <f t="shared" si="100"/>
        <v>90462.931019775919</v>
      </c>
      <c r="AD161" s="81">
        <f t="shared" si="100"/>
        <v>91468.870828165527</v>
      </c>
      <c r="AE161" s="81">
        <f t="shared" si="100"/>
        <v>91253.864827521946</v>
      </c>
      <c r="AF161" s="81">
        <f t="shared" si="100"/>
        <v>91084.811210366461</v>
      </c>
      <c r="AG161" s="81">
        <f t="shared" si="100"/>
        <v>91103.751675101987</v>
      </c>
      <c r="AH161" s="81">
        <f t="shared" si="100"/>
        <v>91204.121757354209</v>
      </c>
      <c r="AI161" s="81">
        <f t="shared" si="100"/>
        <v>91461.170771174657</v>
      </c>
      <c r="AJ161" s="81">
        <f t="shared" si="100"/>
        <v>91730.339441487449</v>
      </c>
      <c r="AK161" s="81">
        <f t="shared" si="100"/>
        <v>91860.430005209288</v>
      </c>
      <c r="AL161" s="81">
        <f t="shared" si="100"/>
        <v>91851.117247886054</v>
      </c>
      <c r="AM161" s="81">
        <f t="shared" si="100"/>
        <v>91835.877443434132</v>
      </c>
      <c r="AN161" s="81">
        <f t="shared" si="100"/>
        <v>91656.173855141518</v>
      </c>
      <c r="AO161" s="81">
        <f t="shared" si="100"/>
        <v>91593.747895029199</v>
      </c>
    </row>
    <row r="162" spans="2:41" x14ac:dyDescent="0.5">
      <c r="B162" s="3" t="e">
        <f>#REF!</f>
        <v>#REF!</v>
      </c>
      <c r="C162" s="3" t="e">
        <f>#REF!</f>
        <v>#REF!</v>
      </c>
      <c r="F162" s="81">
        <f t="shared" ref="F162:AO162" si="101">F8*F47</f>
        <v>199125.52000000002</v>
      </c>
      <c r="G162" s="81">
        <f t="shared" si="101"/>
        <v>281082.67000000004</v>
      </c>
      <c r="H162" s="81">
        <f t="shared" si="101"/>
        <v>222802.03</v>
      </c>
      <c r="I162" s="81">
        <f t="shared" si="101"/>
        <v>248906.90000000002</v>
      </c>
      <c r="J162" s="81">
        <f t="shared" si="101"/>
        <v>244050.18000000002</v>
      </c>
      <c r="K162" s="81">
        <f t="shared" si="101"/>
        <v>205196.42</v>
      </c>
      <c r="L162" s="81">
        <f t="shared" si="101"/>
        <v>274404.68</v>
      </c>
      <c r="M162" s="81">
        <f t="shared" si="101"/>
        <v>254977.80000000002</v>
      </c>
      <c r="N162" s="81">
        <f t="shared" si="101"/>
        <v>202160.97</v>
      </c>
      <c r="O162" s="81">
        <f t="shared" si="101"/>
        <v>315079.71000000002</v>
      </c>
      <c r="P162" s="81">
        <f t="shared" si="101"/>
        <v>231908.38</v>
      </c>
      <c r="Q162" s="81">
        <f t="shared" si="101"/>
        <v>232515.47</v>
      </c>
      <c r="R162" s="81">
        <f t="shared" si="101"/>
        <v>248671.7011520259</v>
      </c>
      <c r="S162" s="81">
        <f t="shared" si="101"/>
        <v>252391.14967353054</v>
      </c>
      <c r="T162" s="81">
        <f t="shared" si="101"/>
        <v>249422.28672764893</v>
      </c>
      <c r="U162" s="81">
        <f t="shared" si="101"/>
        <v>251182.56289954469</v>
      </c>
      <c r="V162" s="81">
        <f t="shared" si="101"/>
        <v>250860.45158971823</v>
      </c>
      <c r="W162" s="81">
        <f t="shared" si="101"/>
        <v>250926.2097010118</v>
      </c>
      <c r="X162" s="81">
        <f t="shared" si="101"/>
        <v>254315.14389709159</v>
      </c>
      <c r="Y162" s="81">
        <f t="shared" si="101"/>
        <v>252076.84284479785</v>
      </c>
      <c r="Z162" s="81">
        <f t="shared" si="101"/>
        <v>251310.8648259021</v>
      </c>
      <c r="AA162" s="81">
        <f t="shared" si="101"/>
        <v>254991.04863464288</v>
      </c>
      <c r="AB162" s="81">
        <f t="shared" si="101"/>
        <v>249335.85972361456</v>
      </c>
      <c r="AC162" s="81">
        <f t="shared" si="101"/>
        <v>250311.34858841365</v>
      </c>
      <c r="AD162" s="81">
        <f t="shared" si="101"/>
        <v>257516.73194185933</v>
      </c>
      <c r="AE162" s="81">
        <f t="shared" si="101"/>
        <v>257742.55152250218</v>
      </c>
      <c r="AF162" s="81">
        <f t="shared" si="101"/>
        <v>257669.58821228353</v>
      </c>
      <c r="AG162" s="81">
        <f t="shared" si="101"/>
        <v>257844.05382169646</v>
      </c>
      <c r="AH162" s="81">
        <f t="shared" si="101"/>
        <v>257882.7494421989</v>
      </c>
      <c r="AI162" s="81">
        <f t="shared" si="101"/>
        <v>257952.17456425235</v>
      </c>
      <c r="AJ162" s="81">
        <f t="shared" si="101"/>
        <v>258021.77007257263</v>
      </c>
      <c r="AK162" s="81">
        <f t="shared" si="101"/>
        <v>257807.78641165563</v>
      </c>
      <c r="AL162" s="81">
        <f t="shared" si="101"/>
        <v>257767.09778935596</v>
      </c>
      <c r="AM162" s="81">
        <f t="shared" si="101"/>
        <v>257788.42479259893</v>
      </c>
      <c r="AN162" s="81">
        <f t="shared" si="101"/>
        <v>257497.28064408401</v>
      </c>
      <c r="AO162" s="81">
        <f t="shared" si="101"/>
        <v>257664.76723279874</v>
      </c>
    </row>
    <row r="163" spans="2:41" x14ac:dyDescent="0.5">
      <c r="B163" s="3" t="e">
        <f>#REF!</f>
        <v>#REF!</v>
      </c>
      <c r="C163" s="3" t="e">
        <f>#REF!</f>
        <v>#REF!</v>
      </c>
      <c r="F163" s="81">
        <f t="shared" ref="F163:AO163" si="102">F9*F48</f>
        <v>222549.28</v>
      </c>
      <c r="G163" s="81">
        <f t="shared" si="102"/>
        <v>337214.56</v>
      </c>
      <c r="H163" s="81">
        <f t="shared" si="102"/>
        <v>274950.08</v>
      </c>
      <c r="I163" s="81">
        <f t="shared" si="102"/>
        <v>309472.96000000002</v>
      </c>
      <c r="J163" s="81">
        <f t="shared" si="102"/>
        <v>301458.72000000003</v>
      </c>
      <c r="K163" s="81">
        <f t="shared" si="102"/>
        <v>273100.64</v>
      </c>
      <c r="L163" s="81">
        <f t="shared" si="102"/>
        <v>326734.40000000002</v>
      </c>
      <c r="M163" s="81">
        <f t="shared" si="102"/>
        <v>357558.4</v>
      </c>
      <c r="N163" s="81">
        <f t="shared" si="102"/>
        <v>245975.52000000002</v>
      </c>
      <c r="O163" s="81">
        <f t="shared" si="102"/>
        <v>360024.32000000001</v>
      </c>
      <c r="P163" s="81">
        <f t="shared" si="102"/>
        <v>294060.96000000002</v>
      </c>
      <c r="Q163" s="81">
        <f t="shared" si="102"/>
        <v>307007.04000000004</v>
      </c>
      <c r="R163" s="81">
        <f t="shared" si="102"/>
        <v>309289.9642494368</v>
      </c>
      <c r="S163" s="81">
        <f t="shared" si="102"/>
        <v>315997.58471727802</v>
      </c>
      <c r="T163" s="81">
        <f t="shared" si="102"/>
        <v>313440.41444705776</v>
      </c>
      <c r="U163" s="81">
        <f t="shared" si="102"/>
        <v>316004.55348307471</v>
      </c>
      <c r="V163" s="81">
        <f t="shared" si="102"/>
        <v>315824.67985713942</v>
      </c>
      <c r="W163" s="81">
        <f t="shared" si="102"/>
        <v>316316.42358191905</v>
      </c>
      <c r="X163" s="81">
        <f t="shared" si="102"/>
        <v>319278.67777342792</v>
      </c>
      <c r="Y163" s="81">
        <f t="shared" si="102"/>
        <v>317892.80238087865</v>
      </c>
      <c r="Z163" s="81">
        <f t="shared" si="102"/>
        <v>313750.64191250358</v>
      </c>
      <c r="AA163" s="81">
        <f t="shared" si="102"/>
        <v>318822.9809695009</v>
      </c>
      <c r="AB163" s="81">
        <f t="shared" si="102"/>
        <v>314547.07174672862</v>
      </c>
      <c r="AC163" s="81">
        <f t="shared" si="102"/>
        <v>315566.13903932122</v>
      </c>
      <c r="AD163" s="81">
        <f t="shared" si="102"/>
        <v>324422.02501716814</v>
      </c>
      <c r="AE163" s="81">
        <f t="shared" si="102"/>
        <v>324959.28521210258</v>
      </c>
      <c r="AF163" s="81">
        <f t="shared" si="102"/>
        <v>324966.6527479614</v>
      </c>
      <c r="AG163" s="81">
        <f t="shared" si="102"/>
        <v>325193.71559861582</v>
      </c>
      <c r="AH163" s="81">
        <f t="shared" si="102"/>
        <v>325220.02196247922</v>
      </c>
      <c r="AI163" s="81">
        <f t="shared" si="102"/>
        <v>325263.93090013845</v>
      </c>
      <c r="AJ163" s="81">
        <f t="shared" si="102"/>
        <v>325269.36958178808</v>
      </c>
      <c r="AK163" s="81">
        <f t="shared" si="102"/>
        <v>325021.47523529775</v>
      </c>
      <c r="AL163" s="81">
        <f t="shared" si="102"/>
        <v>324871.65561952948</v>
      </c>
      <c r="AM163" s="81">
        <f t="shared" si="102"/>
        <v>325064.22381538624</v>
      </c>
      <c r="AN163" s="81">
        <f t="shared" si="102"/>
        <v>324838.27506190399</v>
      </c>
      <c r="AO163" s="81">
        <f t="shared" si="102"/>
        <v>324959.8287296028</v>
      </c>
    </row>
    <row r="164" spans="2:41" x14ac:dyDescent="0.5">
      <c r="B164" s="3" t="e">
        <f>#REF!</f>
        <v>#REF!</v>
      </c>
      <c r="C164" s="3" t="e">
        <f>#REF!</f>
        <v>#REF!</v>
      </c>
      <c r="F164" s="81">
        <f t="shared" ref="F164:AO164" si="103">F10*F49</f>
        <v>12465</v>
      </c>
      <c r="G164" s="81">
        <f t="shared" si="103"/>
        <v>20775</v>
      </c>
      <c r="H164" s="81">
        <f t="shared" si="103"/>
        <v>23822</v>
      </c>
      <c r="I164" s="81">
        <f t="shared" si="103"/>
        <v>22852.5</v>
      </c>
      <c r="J164" s="81">
        <f t="shared" si="103"/>
        <v>1939</v>
      </c>
      <c r="K164" s="81">
        <f t="shared" si="103"/>
        <v>16204.5</v>
      </c>
      <c r="L164" s="81">
        <f t="shared" si="103"/>
        <v>16620</v>
      </c>
      <c r="M164" s="81">
        <f t="shared" si="103"/>
        <v>15650.5</v>
      </c>
      <c r="N164" s="81">
        <f t="shared" si="103"/>
        <v>0</v>
      </c>
      <c r="O164" s="81">
        <f t="shared" si="103"/>
        <v>21744.5</v>
      </c>
      <c r="P164" s="81">
        <f t="shared" si="103"/>
        <v>14681</v>
      </c>
      <c r="Q164" s="81">
        <f t="shared" si="103"/>
        <v>17312.5</v>
      </c>
      <c r="R164" s="81">
        <f t="shared" si="103"/>
        <v>15650.130757109977</v>
      </c>
      <c r="S164" s="81">
        <f t="shared" si="103"/>
        <v>15894.480052226631</v>
      </c>
      <c r="T164" s="81">
        <f t="shared" si="103"/>
        <v>15452.639609952439</v>
      </c>
      <c r="U164" s="81">
        <f t="shared" si="103"/>
        <v>14714.909998650193</v>
      </c>
      <c r="V164" s="81">
        <f t="shared" si="103"/>
        <v>13998.13400724866</v>
      </c>
      <c r="W164" s="81">
        <f t="shared" si="103"/>
        <v>14999.782999500918</v>
      </c>
      <c r="X164" s="81">
        <f t="shared" si="103"/>
        <v>14871.988167757396</v>
      </c>
      <c r="Y164" s="81">
        <f t="shared" si="103"/>
        <v>14698.216157769386</v>
      </c>
      <c r="Z164" s="81">
        <f t="shared" si="103"/>
        <v>14592.394234458274</v>
      </c>
      <c r="AA164" s="81">
        <f t="shared" si="103"/>
        <v>15808.427087329799</v>
      </c>
      <c r="AB164" s="81">
        <f t="shared" si="103"/>
        <v>15276.984477138309</v>
      </c>
      <c r="AC164" s="81">
        <f t="shared" si="103"/>
        <v>15301.824334617177</v>
      </c>
      <c r="AD164" s="81">
        <f t="shared" si="103"/>
        <v>15411.502484173187</v>
      </c>
      <c r="AE164" s="81">
        <f t="shared" si="103"/>
        <v>15365.152482691561</v>
      </c>
      <c r="AF164" s="81">
        <f t="shared" si="103"/>
        <v>15294.164346090511</v>
      </c>
      <c r="AG164" s="81">
        <f t="shared" si="103"/>
        <v>15254.827718816598</v>
      </c>
      <c r="AH164" s="81">
        <f t="shared" si="103"/>
        <v>15274.938004868009</v>
      </c>
      <c r="AI164" s="81">
        <f t="shared" si="103"/>
        <v>15357.667546204593</v>
      </c>
      <c r="AJ164" s="81">
        <f t="shared" si="103"/>
        <v>15362.126681964355</v>
      </c>
      <c r="AK164" s="81">
        <f t="shared" si="103"/>
        <v>15377.823082261097</v>
      </c>
      <c r="AL164" s="81">
        <f t="shared" si="103"/>
        <v>15409.602364561568</v>
      </c>
      <c r="AM164" s="81">
        <f t="shared" si="103"/>
        <v>15453.027358469448</v>
      </c>
      <c r="AN164" s="81">
        <f t="shared" si="103"/>
        <v>15396.678723830295</v>
      </c>
      <c r="AO164" s="81">
        <f t="shared" si="103"/>
        <v>15380.819921269476</v>
      </c>
    </row>
    <row r="165" spans="2:41" x14ac:dyDescent="0.5">
      <c r="B165" s="3" t="e">
        <f>#REF!</f>
        <v>#REF!</v>
      </c>
      <c r="C165" s="3" t="e">
        <f>#REF!</f>
        <v>#REF!</v>
      </c>
      <c r="F165" s="81">
        <f t="shared" ref="F165:AO165" si="104">F11*F50</f>
        <v>17312.399999999998</v>
      </c>
      <c r="G165" s="81">
        <f t="shared" si="104"/>
        <v>30090.6</v>
      </c>
      <c r="H165" s="81">
        <f t="shared" si="104"/>
        <v>17724.599999999999</v>
      </c>
      <c r="I165" s="81">
        <f t="shared" si="104"/>
        <v>23907.599999999999</v>
      </c>
      <c r="J165" s="81">
        <f t="shared" si="104"/>
        <v>30296.7</v>
      </c>
      <c r="K165" s="81">
        <f t="shared" si="104"/>
        <v>20403.899999999998</v>
      </c>
      <c r="L165" s="81">
        <f t="shared" si="104"/>
        <v>22671</v>
      </c>
      <c r="M165" s="81">
        <f t="shared" si="104"/>
        <v>25350.3</v>
      </c>
      <c r="N165" s="81">
        <f t="shared" si="104"/>
        <v>8244</v>
      </c>
      <c r="O165" s="81">
        <f t="shared" si="104"/>
        <v>29266.2</v>
      </c>
      <c r="P165" s="81">
        <f t="shared" si="104"/>
        <v>27205.200000000001</v>
      </c>
      <c r="Q165" s="81">
        <f t="shared" si="104"/>
        <v>26174.7</v>
      </c>
      <c r="R165" s="81">
        <f t="shared" si="104"/>
        <v>23965.999740975705</v>
      </c>
      <c r="S165" s="81">
        <f t="shared" si="104"/>
        <v>24474.154567830708</v>
      </c>
      <c r="T165" s="81">
        <f t="shared" si="104"/>
        <v>23925.623097756605</v>
      </c>
      <c r="U165" s="81">
        <f t="shared" si="104"/>
        <v>24394.960542004632</v>
      </c>
      <c r="V165" s="81">
        <f t="shared" si="104"/>
        <v>24371.619504859173</v>
      </c>
      <c r="W165" s="81">
        <f t="shared" si="104"/>
        <v>23796.817115034741</v>
      </c>
      <c r="X165" s="81">
        <f t="shared" si="104"/>
        <v>24024.978422187596</v>
      </c>
      <c r="Y165" s="81">
        <f t="shared" si="104"/>
        <v>24077.163528740217</v>
      </c>
      <c r="Z165" s="81">
        <f t="shared" si="104"/>
        <v>23903.255088970531</v>
      </c>
      <c r="AA165" s="81">
        <f t="shared" si="104"/>
        <v>25186.139766276974</v>
      </c>
      <c r="AB165" s="81">
        <f t="shared" si="104"/>
        <v>24767.845720750833</v>
      </c>
      <c r="AC165" s="81">
        <f t="shared" si="104"/>
        <v>24491.95714979112</v>
      </c>
      <c r="AD165" s="81">
        <f t="shared" si="104"/>
        <v>25061.171721536502</v>
      </c>
      <c r="AE165" s="81">
        <f t="shared" si="104"/>
        <v>25088.325414423638</v>
      </c>
      <c r="AF165" s="81">
        <f t="shared" si="104"/>
        <v>25074.036331615473</v>
      </c>
      <c r="AG165" s="81">
        <f t="shared" si="104"/>
        <v>25105.734805809341</v>
      </c>
      <c r="AH165" s="81">
        <f t="shared" si="104"/>
        <v>25099.707857040361</v>
      </c>
      <c r="AI165" s="81">
        <f t="shared" si="104"/>
        <v>25095.186187791856</v>
      </c>
      <c r="AJ165" s="81">
        <f t="shared" si="104"/>
        <v>25139.725546440608</v>
      </c>
      <c r="AK165" s="81">
        <f t="shared" si="104"/>
        <v>25168.352729418159</v>
      </c>
      <c r="AL165" s="81">
        <f t="shared" si="104"/>
        <v>25194.877153476646</v>
      </c>
      <c r="AM165" s="81">
        <f t="shared" si="104"/>
        <v>25238.569532798156</v>
      </c>
      <c r="AN165" s="81">
        <f t="shared" si="104"/>
        <v>25175.564085689846</v>
      </c>
      <c r="AO165" s="81">
        <f t="shared" si="104"/>
        <v>25143.284986097708</v>
      </c>
    </row>
    <row r="166" spans="2:41" x14ac:dyDescent="0.5">
      <c r="B166" s="3" t="e">
        <f>#REF!</f>
        <v>#REF!</v>
      </c>
      <c r="C166" s="3" t="e">
        <f>#REF!</f>
        <v>#REF!</v>
      </c>
      <c r="F166" s="81">
        <f t="shared" ref="F166:AO166" si="105">F12*F51</f>
        <v>104509.34999999999</v>
      </c>
      <c r="G166" s="81">
        <f t="shared" si="105"/>
        <v>142723.88</v>
      </c>
      <c r="H166" s="81">
        <f t="shared" si="105"/>
        <v>134912.07</v>
      </c>
      <c r="I166" s="81">
        <f t="shared" si="105"/>
        <v>134700.94</v>
      </c>
      <c r="J166" s="81">
        <f t="shared" si="105"/>
        <v>121610.88</v>
      </c>
      <c r="K166" s="81">
        <f t="shared" si="105"/>
        <v>91630.42</v>
      </c>
      <c r="L166" s="81">
        <f t="shared" si="105"/>
        <v>109787.59999999999</v>
      </c>
      <c r="M166" s="81">
        <f t="shared" si="105"/>
        <v>123299.92</v>
      </c>
      <c r="N166" s="81">
        <f t="shared" si="105"/>
        <v>49404.42</v>
      </c>
      <c r="O166" s="81">
        <f t="shared" si="105"/>
        <v>146735.35</v>
      </c>
      <c r="P166" s="81">
        <f t="shared" si="105"/>
        <v>130689.47</v>
      </c>
      <c r="Q166" s="81">
        <f t="shared" si="105"/>
        <v>128367.03999999999</v>
      </c>
      <c r="R166" s="81">
        <f t="shared" si="105"/>
        <v>123125.9272206751</v>
      </c>
      <c r="S166" s="81">
        <f t="shared" si="105"/>
        <v>124314.17733700045</v>
      </c>
      <c r="T166" s="81">
        <f t="shared" si="105"/>
        <v>122284.12277879681</v>
      </c>
      <c r="U166" s="81">
        <f t="shared" si="105"/>
        <v>120763.024323153</v>
      </c>
      <c r="V166" s="81">
        <f t="shared" si="105"/>
        <v>119133.4954281626</v>
      </c>
      <c r="W166" s="81">
        <f t="shared" si="105"/>
        <v>118504.49390659231</v>
      </c>
      <c r="X166" s="81">
        <f t="shared" si="105"/>
        <v>120425.61826278974</v>
      </c>
      <c r="Y166" s="81">
        <f t="shared" si="105"/>
        <v>120930.64850036551</v>
      </c>
      <c r="Z166" s="81">
        <f t="shared" si="105"/>
        <v>120304.78761248919</v>
      </c>
      <c r="AA166" s="81">
        <f t="shared" si="105"/>
        <v>126041.48950225115</v>
      </c>
      <c r="AB166" s="81">
        <f t="shared" si="105"/>
        <v>123807.15008396807</v>
      </c>
      <c r="AC166" s="81">
        <f t="shared" si="105"/>
        <v>122779.52587622919</v>
      </c>
      <c r="AD166" s="81">
        <f t="shared" si="105"/>
        <v>126949.22083727519</v>
      </c>
      <c r="AE166" s="81">
        <f t="shared" si="105"/>
        <v>126840.0116029425</v>
      </c>
      <c r="AF166" s="81">
        <f t="shared" si="105"/>
        <v>126618.55202659944</v>
      </c>
      <c r="AG166" s="81">
        <f t="shared" si="105"/>
        <v>126554.86238713549</v>
      </c>
      <c r="AH166" s="81">
        <f t="shared" si="105"/>
        <v>126617.90873662103</v>
      </c>
      <c r="AI166" s="81">
        <f t="shared" si="105"/>
        <v>126827.66503306737</v>
      </c>
      <c r="AJ166" s="81">
        <f t="shared" si="105"/>
        <v>127109.50336188087</v>
      </c>
      <c r="AK166" s="81">
        <f t="shared" si="105"/>
        <v>127248.05932549854</v>
      </c>
      <c r="AL166" s="81">
        <f t="shared" si="105"/>
        <v>127354.3209730916</v>
      </c>
      <c r="AM166" s="81">
        <f t="shared" si="105"/>
        <v>127523.76746696634</v>
      </c>
      <c r="AN166" s="81">
        <f t="shared" si="105"/>
        <v>127209.34309491939</v>
      </c>
      <c r="AO166" s="81">
        <f t="shared" si="105"/>
        <v>127062.67514607827</v>
      </c>
    </row>
    <row r="167" spans="2:41" x14ac:dyDescent="0.5">
      <c r="B167" s="3" t="e">
        <f>#REF!</f>
        <v>#REF!</v>
      </c>
      <c r="C167" s="3" t="e">
        <f>#REF!</f>
        <v>#REF!</v>
      </c>
      <c r="F167" s="81">
        <f t="shared" ref="F167:AO167" si="106">F13*F52</f>
        <v>67836.599999999991</v>
      </c>
      <c r="G167" s="81">
        <f t="shared" si="106"/>
        <v>92188.2</v>
      </c>
      <c r="H167" s="81">
        <f t="shared" si="106"/>
        <v>83491.199999999997</v>
      </c>
      <c r="I167" s="81">
        <f t="shared" si="106"/>
        <v>90448.799999999988</v>
      </c>
      <c r="J167" s="81">
        <f t="shared" si="106"/>
        <v>91492.439999999988</v>
      </c>
      <c r="K167" s="81">
        <f t="shared" si="106"/>
        <v>80534.219999999987</v>
      </c>
      <c r="L167" s="81">
        <f t="shared" si="106"/>
        <v>81751.799999999988</v>
      </c>
      <c r="M167" s="81">
        <f t="shared" si="106"/>
        <v>95666.999999999985</v>
      </c>
      <c r="N167" s="81">
        <f t="shared" si="106"/>
        <v>52181.999999999993</v>
      </c>
      <c r="O167" s="81">
        <f t="shared" si="106"/>
        <v>69749.939999999988</v>
      </c>
      <c r="P167" s="81">
        <f t="shared" si="106"/>
        <v>71315.399999999994</v>
      </c>
      <c r="Q167" s="81">
        <f t="shared" si="106"/>
        <v>71315.399999999994</v>
      </c>
      <c r="R167" s="81">
        <f t="shared" si="106"/>
        <v>88694.911126000661</v>
      </c>
      <c r="S167" s="81">
        <f t="shared" si="106"/>
        <v>89739.178428248662</v>
      </c>
      <c r="T167" s="81">
        <f t="shared" si="106"/>
        <v>88592.066618961064</v>
      </c>
      <c r="U167" s="81">
        <f t="shared" si="106"/>
        <v>88163.076939871986</v>
      </c>
      <c r="V167" s="81">
        <f t="shared" si="106"/>
        <v>87047.366296080843</v>
      </c>
      <c r="W167" s="81">
        <f t="shared" si="106"/>
        <v>85741.033991590375</v>
      </c>
      <c r="X167" s="81">
        <f t="shared" si="106"/>
        <v>85351.121285751055</v>
      </c>
      <c r="Y167" s="81">
        <f t="shared" si="106"/>
        <v>84814.795785088965</v>
      </c>
      <c r="Z167" s="81">
        <f t="shared" si="106"/>
        <v>82931.832843149081</v>
      </c>
      <c r="AA167" s="81">
        <f t="shared" si="106"/>
        <v>84960.530227576601</v>
      </c>
      <c r="AB167" s="81">
        <f t="shared" si="106"/>
        <v>85514.58186980868</v>
      </c>
      <c r="AC167" s="81">
        <f t="shared" si="106"/>
        <v>85968.335821651694</v>
      </c>
      <c r="AD167" s="81">
        <f t="shared" si="106"/>
        <v>97073.06065450405</v>
      </c>
      <c r="AE167" s="81">
        <f t="shared" si="106"/>
        <v>96863.947227929893</v>
      </c>
      <c r="AF167" s="81">
        <f t="shared" si="106"/>
        <v>96539.703216667287</v>
      </c>
      <c r="AG167" s="81">
        <f t="shared" si="106"/>
        <v>96295.765746451361</v>
      </c>
      <c r="AH167" s="81">
        <f t="shared" si="106"/>
        <v>96071.637585332879</v>
      </c>
      <c r="AI167" s="81">
        <f t="shared" si="106"/>
        <v>95933.220975021643</v>
      </c>
      <c r="AJ167" s="81">
        <f t="shared" si="106"/>
        <v>95905.493621546353</v>
      </c>
      <c r="AK167" s="81">
        <f t="shared" si="106"/>
        <v>95911.936939865889</v>
      </c>
      <c r="AL167" s="81">
        <f t="shared" si="106"/>
        <v>95969.097262008945</v>
      </c>
      <c r="AM167" s="81">
        <f t="shared" si="106"/>
        <v>96207.196036647481</v>
      </c>
      <c r="AN167" s="81">
        <f t="shared" si="106"/>
        <v>96275.325975950895</v>
      </c>
      <c r="AO167" s="81">
        <f t="shared" si="106"/>
        <v>96297.2948439428</v>
      </c>
    </row>
    <row r="168" spans="2:41" x14ac:dyDescent="0.5">
      <c r="B168" s="3" t="e">
        <f>#REF!</f>
        <v>#REF!</v>
      </c>
      <c r="C168" s="3" t="e">
        <f>#REF!</f>
        <v>#REF!</v>
      </c>
      <c r="F168" s="81">
        <f t="shared" ref="F168:AO168" si="107">F14*F53</f>
        <v>3759</v>
      </c>
      <c r="G168" s="81">
        <f t="shared" si="107"/>
        <v>5012</v>
      </c>
      <c r="H168" s="81">
        <f t="shared" si="107"/>
        <v>6265</v>
      </c>
      <c r="I168" s="81">
        <f t="shared" si="107"/>
        <v>5012</v>
      </c>
      <c r="J168" s="81">
        <f t="shared" si="107"/>
        <v>3759</v>
      </c>
      <c r="K168" s="81">
        <f t="shared" si="107"/>
        <v>2506</v>
      </c>
      <c r="L168" s="81">
        <f t="shared" si="107"/>
        <v>6265</v>
      </c>
      <c r="M168" s="81">
        <f t="shared" si="107"/>
        <v>8771</v>
      </c>
      <c r="N168" s="81">
        <f t="shared" si="107"/>
        <v>10024</v>
      </c>
      <c r="O168" s="81">
        <f t="shared" si="107"/>
        <v>12530</v>
      </c>
      <c r="P168" s="81">
        <f t="shared" si="107"/>
        <v>18795</v>
      </c>
      <c r="Q168" s="81">
        <f t="shared" si="107"/>
        <v>13783</v>
      </c>
      <c r="R168" s="81">
        <f t="shared" si="107"/>
        <v>8090.1976738934045</v>
      </c>
      <c r="S168" s="81">
        <f t="shared" si="107"/>
        <v>8449.178306609454</v>
      </c>
      <c r="T168" s="81">
        <f t="shared" si="107"/>
        <v>8733.0064897934863</v>
      </c>
      <c r="U168" s="81">
        <f t="shared" si="107"/>
        <v>8935.4195193178293</v>
      </c>
      <c r="V168" s="81">
        <f t="shared" si="107"/>
        <v>9259.7678035608915</v>
      </c>
      <c r="W168" s="81">
        <f t="shared" si="107"/>
        <v>9716.2126137492323</v>
      </c>
      <c r="X168" s="81">
        <f t="shared" si="107"/>
        <v>10315.761993711623</v>
      </c>
      <c r="Y168" s="81">
        <f t="shared" si="107"/>
        <v>10650.071315229145</v>
      </c>
      <c r="Z168" s="81">
        <f t="shared" si="107"/>
        <v>10802.10474235641</v>
      </c>
      <c r="AA168" s="81">
        <f t="shared" si="107"/>
        <v>10861.740119485934</v>
      </c>
      <c r="AB168" s="81">
        <f t="shared" si="107"/>
        <v>10716.210106859537</v>
      </c>
      <c r="AC168" s="81">
        <f t="shared" si="107"/>
        <v>10033.215081889162</v>
      </c>
      <c r="AD168" s="81">
        <f t="shared" si="107"/>
        <v>9774.1191249063104</v>
      </c>
      <c r="AE168" s="81">
        <f t="shared" si="107"/>
        <v>9910.2436869600169</v>
      </c>
      <c r="AF168" s="81">
        <f t="shared" si="107"/>
        <v>10027.610447403593</v>
      </c>
      <c r="AG168" s="81">
        <f t="shared" si="107"/>
        <v>10130.957996055718</v>
      </c>
      <c r="AH168" s="81">
        <f t="shared" si="107"/>
        <v>10225.944950216026</v>
      </c>
      <c r="AI168" s="81">
        <f t="shared" si="107"/>
        <v>10301.649986613396</v>
      </c>
      <c r="AJ168" s="81">
        <f t="shared" si="107"/>
        <v>10345.389621115488</v>
      </c>
      <c r="AK168" s="81">
        <f t="shared" si="107"/>
        <v>10342.500357774585</v>
      </c>
      <c r="AL168" s="81">
        <f t="shared" si="107"/>
        <v>10311.337564792255</v>
      </c>
      <c r="AM168" s="81">
        <f t="shared" si="107"/>
        <v>10264.829450648489</v>
      </c>
      <c r="AN168" s="81">
        <f t="shared" si="107"/>
        <v>10209.445069646721</v>
      </c>
      <c r="AO168" s="81">
        <f t="shared" si="107"/>
        <v>10161.648416083643</v>
      </c>
    </row>
    <row r="169" spans="2:41" x14ac:dyDescent="0.5">
      <c r="B169" s="3" t="e">
        <f>#REF!</f>
        <v>#REF!</v>
      </c>
      <c r="C169" s="3" t="e">
        <f>#REF!</f>
        <v>#REF!</v>
      </c>
      <c r="F169" s="81">
        <f t="shared" ref="F169:AO169" si="108">F15*F54</f>
        <v>27028</v>
      </c>
      <c r="G169" s="81">
        <f t="shared" si="108"/>
        <v>36082.379999999997</v>
      </c>
      <c r="H169" s="81">
        <f t="shared" si="108"/>
        <v>27973.98</v>
      </c>
      <c r="I169" s="81">
        <f t="shared" si="108"/>
        <v>30811.919999999998</v>
      </c>
      <c r="J169" s="81">
        <f t="shared" si="108"/>
        <v>29460.519999999997</v>
      </c>
      <c r="K169" s="81">
        <f t="shared" si="108"/>
        <v>25136.039999999997</v>
      </c>
      <c r="L169" s="81">
        <f t="shared" si="108"/>
        <v>31487.62</v>
      </c>
      <c r="M169" s="81">
        <f t="shared" si="108"/>
        <v>32974.159999999996</v>
      </c>
      <c r="N169" s="81">
        <f t="shared" si="108"/>
        <v>26217.16</v>
      </c>
      <c r="O169" s="81">
        <f t="shared" si="108"/>
        <v>37433.78</v>
      </c>
      <c r="P169" s="81">
        <f t="shared" si="108"/>
        <v>30406.5</v>
      </c>
      <c r="Q169" s="81">
        <f t="shared" si="108"/>
        <v>29055.1</v>
      </c>
      <c r="R169" s="81">
        <f t="shared" si="108"/>
        <v>30901.575541376151</v>
      </c>
      <c r="S169" s="81">
        <f t="shared" si="108"/>
        <v>31182.603232825189</v>
      </c>
      <c r="T169" s="81">
        <f t="shared" si="108"/>
        <v>30718.525191333665</v>
      </c>
      <c r="U169" s="81">
        <f t="shared" si="108"/>
        <v>30904.005060817537</v>
      </c>
      <c r="V169" s="81">
        <f t="shared" si="108"/>
        <v>30864.060707706838</v>
      </c>
      <c r="W169" s="81">
        <f t="shared" si="108"/>
        <v>30935.492838686863</v>
      </c>
      <c r="X169" s="81">
        <f t="shared" si="108"/>
        <v>31379.934223835055</v>
      </c>
      <c r="Y169" s="81">
        <f t="shared" si="108"/>
        <v>31322.298044217503</v>
      </c>
      <c r="Z169" s="81">
        <f t="shared" si="108"/>
        <v>31133.683151430218</v>
      </c>
      <c r="AA169" s="81">
        <f t="shared" si="108"/>
        <v>31502.87625182706</v>
      </c>
      <c r="AB169" s="81">
        <f t="shared" si="108"/>
        <v>30950.782448402413</v>
      </c>
      <c r="AC169" s="81">
        <f t="shared" si="108"/>
        <v>30949.14776497877</v>
      </c>
      <c r="AD169" s="81">
        <f t="shared" si="108"/>
        <v>31638.13867441539</v>
      </c>
      <c r="AE169" s="81">
        <f t="shared" si="108"/>
        <v>31651.762269671839</v>
      </c>
      <c r="AF169" s="81">
        <f t="shared" si="108"/>
        <v>31642.667877583048</v>
      </c>
      <c r="AG169" s="81">
        <f t="shared" si="108"/>
        <v>31672.205996405897</v>
      </c>
      <c r="AH169" s="81">
        <f t="shared" si="108"/>
        <v>31688.462320520972</v>
      </c>
      <c r="AI169" s="81">
        <f t="shared" si="108"/>
        <v>31709.463766180346</v>
      </c>
      <c r="AJ169" s="81">
        <f t="shared" si="108"/>
        <v>31726.152260345258</v>
      </c>
      <c r="AK169" s="81">
        <f t="shared" si="108"/>
        <v>31706.507820826751</v>
      </c>
      <c r="AL169" s="81">
        <f t="shared" si="108"/>
        <v>31690.11843315891</v>
      </c>
      <c r="AM169" s="81">
        <f t="shared" si="108"/>
        <v>31688.372664741139</v>
      </c>
      <c r="AN169" s="81">
        <f t="shared" si="108"/>
        <v>31655.144756525082</v>
      </c>
      <c r="AO169" s="81">
        <f t="shared" si="108"/>
        <v>31666.008903167902</v>
      </c>
    </row>
    <row r="170" spans="2:41" x14ac:dyDescent="0.5">
      <c r="B170" s="3" t="e">
        <f>#REF!</f>
        <v>#REF!</v>
      </c>
      <c r="C170" s="3" t="e">
        <f>#REF!</f>
        <v>#REF!</v>
      </c>
      <c r="F170" s="81">
        <f t="shared" ref="F170:AO170" si="109">F16*F55</f>
        <v>29432.920000000002</v>
      </c>
      <c r="G170" s="81">
        <f t="shared" si="109"/>
        <v>40835.740000000005</v>
      </c>
      <c r="H170" s="81">
        <f t="shared" si="109"/>
        <v>27971.02</v>
      </c>
      <c r="I170" s="81">
        <f t="shared" si="109"/>
        <v>39763.68</v>
      </c>
      <c r="J170" s="81">
        <f t="shared" si="109"/>
        <v>34500.840000000004</v>
      </c>
      <c r="K170" s="81">
        <f t="shared" si="109"/>
        <v>25339.600000000002</v>
      </c>
      <c r="L170" s="81">
        <f t="shared" si="109"/>
        <v>36937.340000000004</v>
      </c>
      <c r="M170" s="81">
        <f t="shared" si="109"/>
        <v>37327.18</v>
      </c>
      <c r="N170" s="81">
        <f t="shared" si="109"/>
        <v>31187.200000000001</v>
      </c>
      <c r="O170" s="81">
        <f t="shared" si="109"/>
        <v>42979.86</v>
      </c>
      <c r="P170" s="81">
        <f t="shared" si="109"/>
        <v>31674.5</v>
      </c>
      <c r="Q170" s="81">
        <f t="shared" si="109"/>
        <v>37132.26</v>
      </c>
      <c r="R170" s="81">
        <f t="shared" si="109"/>
        <v>34839.649398363217</v>
      </c>
      <c r="S170" s="81">
        <f t="shared" si="109"/>
        <v>35272.520521630817</v>
      </c>
      <c r="T170" s="81">
        <f t="shared" si="109"/>
        <v>34784.375959657264</v>
      </c>
      <c r="U170" s="81">
        <f t="shared" si="109"/>
        <v>35335.344588525884</v>
      </c>
      <c r="V170" s="81">
        <f t="shared" si="109"/>
        <v>34942.418024155239</v>
      </c>
      <c r="W170" s="81">
        <f t="shared" si="109"/>
        <v>34958.480631195831</v>
      </c>
      <c r="X170" s="81">
        <f t="shared" si="109"/>
        <v>35744.824508580379</v>
      </c>
      <c r="Y170" s="81">
        <f t="shared" si="109"/>
        <v>35623.248280167762</v>
      </c>
      <c r="Z170" s="81">
        <f t="shared" si="109"/>
        <v>35458.81973258924</v>
      </c>
      <c r="AA170" s="81">
        <f t="shared" si="109"/>
        <v>35796.044033117199</v>
      </c>
      <c r="AB170" s="81">
        <f t="shared" si="109"/>
        <v>35171.561113044183</v>
      </c>
      <c r="AC170" s="81">
        <f t="shared" si="109"/>
        <v>35443.945986778985</v>
      </c>
      <c r="AD170" s="81">
        <f t="shared" si="109"/>
        <v>35535.389008381768</v>
      </c>
      <c r="AE170" s="81">
        <f t="shared" si="109"/>
        <v>35572.428117661271</v>
      </c>
      <c r="AF170" s="81">
        <f t="shared" si="109"/>
        <v>35576.221063244033</v>
      </c>
      <c r="AG170" s="81">
        <f t="shared" si="109"/>
        <v>35621.302183882908</v>
      </c>
      <c r="AH170" s="81">
        <f t="shared" si="109"/>
        <v>35623.894871131452</v>
      </c>
      <c r="AI170" s="81">
        <f t="shared" si="109"/>
        <v>35659.683651221436</v>
      </c>
      <c r="AJ170" s="81">
        <f t="shared" si="109"/>
        <v>35697.106625179476</v>
      </c>
      <c r="AK170" s="81">
        <f t="shared" si="109"/>
        <v>35671.646918491089</v>
      </c>
      <c r="AL170" s="81">
        <f t="shared" si="109"/>
        <v>35654.269991221743</v>
      </c>
      <c r="AM170" s="81">
        <f t="shared" si="109"/>
        <v>35649.246189855592</v>
      </c>
      <c r="AN170" s="81">
        <f t="shared" si="109"/>
        <v>35615.499036084613</v>
      </c>
      <c r="AO170" s="81">
        <f t="shared" si="109"/>
        <v>35631.355187152119</v>
      </c>
    </row>
    <row r="171" spans="2:41" x14ac:dyDescent="0.5">
      <c r="B171" s="3" t="e">
        <f>#REF!</f>
        <v>#REF!</v>
      </c>
      <c r="C171" s="3" t="e">
        <f>#REF!</f>
        <v>#REF!</v>
      </c>
      <c r="F171" s="81">
        <f t="shared" ref="F171:AO171" si="110">F17*F56</f>
        <v>0</v>
      </c>
      <c r="G171" s="81">
        <f t="shared" si="110"/>
        <v>0</v>
      </c>
      <c r="H171" s="81">
        <f t="shared" si="110"/>
        <v>0</v>
      </c>
      <c r="I171" s="81">
        <f t="shared" si="110"/>
        <v>0</v>
      </c>
      <c r="J171" s="81">
        <f t="shared" si="110"/>
        <v>0</v>
      </c>
      <c r="K171" s="81">
        <f t="shared" si="110"/>
        <v>0</v>
      </c>
      <c r="L171" s="81">
        <f t="shared" si="110"/>
        <v>0</v>
      </c>
      <c r="M171" s="81">
        <f t="shared" si="110"/>
        <v>0</v>
      </c>
      <c r="N171" s="81">
        <f t="shared" si="110"/>
        <v>0</v>
      </c>
      <c r="O171" s="81">
        <f t="shared" si="110"/>
        <v>0</v>
      </c>
      <c r="P171" s="81">
        <f t="shared" si="110"/>
        <v>946.00000000000011</v>
      </c>
      <c r="Q171" s="81">
        <f t="shared" si="110"/>
        <v>0</v>
      </c>
      <c r="R171" s="81">
        <f t="shared" si="110"/>
        <v>78.843724812895815</v>
      </c>
      <c r="S171" s="81">
        <f t="shared" si="110"/>
        <v>85.41403521397045</v>
      </c>
      <c r="T171" s="81">
        <f t="shared" si="110"/>
        <v>92.531871481801318</v>
      </c>
      <c r="U171" s="81">
        <f t="shared" si="110"/>
        <v>100.24286077195143</v>
      </c>
      <c r="V171" s="81">
        <f t="shared" si="110"/>
        <v>108.59643250294738</v>
      </c>
      <c r="W171" s="81">
        <f t="shared" si="110"/>
        <v>117.64613521152633</v>
      </c>
      <c r="X171" s="81">
        <f t="shared" si="110"/>
        <v>127.44997981248686</v>
      </c>
      <c r="Y171" s="81">
        <f t="shared" si="110"/>
        <v>138.07081146352743</v>
      </c>
      <c r="Z171" s="81">
        <f t="shared" si="110"/>
        <v>149.57671241882139</v>
      </c>
      <c r="AA171" s="81">
        <f t="shared" si="110"/>
        <v>162.04143845372315</v>
      </c>
      <c r="AB171" s="81">
        <f t="shared" si="110"/>
        <v>175.54489165820007</v>
      </c>
      <c r="AC171" s="81">
        <f t="shared" si="110"/>
        <v>111.32990781682098</v>
      </c>
      <c r="AD171" s="81">
        <f t="shared" si="110"/>
        <v>120.62329809683759</v>
      </c>
      <c r="AE171" s="81">
        <f t="shared" si="110"/>
        <v>124.10406313305573</v>
      </c>
      <c r="AF171" s="81">
        <f t="shared" si="110"/>
        <v>127.32729388297116</v>
      </c>
      <c r="AG171" s="81">
        <f t="shared" si="110"/>
        <v>130.22589598611512</v>
      </c>
      <c r="AH171" s="81">
        <f t="shared" si="110"/>
        <v>132.72338112115131</v>
      </c>
      <c r="AI171" s="81">
        <f t="shared" si="110"/>
        <v>134.73276727878994</v>
      </c>
      <c r="AJ171" s="81">
        <f t="shared" si="110"/>
        <v>136.15536098269368</v>
      </c>
      <c r="AK171" s="81">
        <f t="shared" si="110"/>
        <v>136.87940942003425</v>
      </c>
      <c r="AL171" s="81">
        <f t="shared" si="110"/>
        <v>136.77860925677399</v>
      </c>
      <c r="AM171" s="81">
        <f t="shared" si="110"/>
        <v>135.71045761199792</v>
      </c>
      <c r="AN171" s="81">
        <f t="shared" si="110"/>
        <v>133.51442923992042</v>
      </c>
      <c r="AO171" s="81">
        <f t="shared" si="110"/>
        <v>130.00996240574668</v>
      </c>
    </row>
    <row r="172" spans="2:41" x14ac:dyDescent="0.5">
      <c r="B172" s="3" t="e">
        <f>#REF!</f>
        <v>#REF!</v>
      </c>
      <c r="C172" s="3" t="e">
        <f>#REF!</f>
        <v>#REF!</v>
      </c>
      <c r="F172" s="81">
        <f t="shared" ref="F172:AO172" si="111">F18*F57</f>
        <v>1219305.2</v>
      </c>
      <c r="G172" s="81">
        <f t="shared" si="111"/>
        <v>2150615</v>
      </c>
      <c r="H172" s="81">
        <f t="shared" si="111"/>
        <v>2262821</v>
      </c>
      <c r="I172" s="81">
        <f t="shared" si="111"/>
        <v>1206214.5</v>
      </c>
      <c r="J172" s="81">
        <f t="shared" si="111"/>
        <v>950010.79999999993</v>
      </c>
      <c r="K172" s="81">
        <f t="shared" si="111"/>
        <v>802272.89999999991</v>
      </c>
      <c r="L172" s="81">
        <f t="shared" si="111"/>
        <v>796662.6</v>
      </c>
      <c r="M172" s="81">
        <f t="shared" si="111"/>
        <v>766741</v>
      </c>
      <c r="N172" s="81">
        <f t="shared" si="111"/>
        <v>265554.2</v>
      </c>
      <c r="O172" s="81">
        <f t="shared" si="111"/>
        <v>1241746.3999999999</v>
      </c>
      <c r="P172" s="81">
        <f t="shared" si="111"/>
        <v>964971.6</v>
      </c>
      <c r="Q172" s="81">
        <f t="shared" si="111"/>
        <v>1245486.5999999999</v>
      </c>
      <c r="R172" s="81">
        <f t="shared" si="111"/>
        <v>1232754.0474880436</v>
      </c>
      <c r="S172" s="81">
        <f t="shared" si="111"/>
        <v>1227131.4836424412</v>
      </c>
      <c r="T172" s="81">
        <f t="shared" si="111"/>
        <v>1138280.6645798527</v>
      </c>
      <c r="U172" s="81">
        <f t="shared" si="111"/>
        <v>1032054.5614110624</v>
      </c>
      <c r="V172" s="81">
        <f t="shared" si="111"/>
        <v>1010870.329463882</v>
      </c>
      <c r="W172" s="81">
        <f t="shared" si="111"/>
        <v>1010687.9738252998</v>
      </c>
      <c r="X172" s="81">
        <f t="shared" si="111"/>
        <v>1023618.9699761898</v>
      </c>
      <c r="Y172" s="81">
        <f t="shared" si="111"/>
        <v>1038126.1015988699</v>
      </c>
      <c r="Z172" s="81">
        <f t="shared" si="111"/>
        <v>1056501.1073059253</v>
      </c>
      <c r="AA172" s="81">
        <f t="shared" si="111"/>
        <v>1120944.7165118628</v>
      </c>
      <c r="AB172" s="81">
        <f t="shared" si="111"/>
        <v>1104010.4985813813</v>
      </c>
      <c r="AC172" s="81">
        <f t="shared" si="111"/>
        <v>1110260.3504780149</v>
      </c>
      <c r="AD172" s="81">
        <f t="shared" si="111"/>
        <v>1164581.2223734835</v>
      </c>
      <c r="AE172" s="81">
        <f t="shared" si="111"/>
        <v>1152082.4743576106</v>
      </c>
      <c r="AF172" s="81">
        <f t="shared" si="111"/>
        <v>1139041.8062779624</v>
      </c>
      <c r="AG172" s="81">
        <f t="shared" si="111"/>
        <v>1132810.0354057844</v>
      </c>
      <c r="AH172" s="81">
        <f t="shared" si="111"/>
        <v>1135498.6032482414</v>
      </c>
      <c r="AI172" s="81">
        <f t="shared" si="111"/>
        <v>1140293.7293165352</v>
      </c>
      <c r="AJ172" s="81">
        <f t="shared" si="111"/>
        <v>1145504.6540350164</v>
      </c>
      <c r="AK172" s="81">
        <f t="shared" si="111"/>
        <v>1150000.7252960834</v>
      </c>
      <c r="AL172" s="81">
        <f t="shared" si="111"/>
        <v>1153582.3106240763</v>
      </c>
      <c r="AM172" s="81">
        <f t="shared" si="111"/>
        <v>1155829.4889501457</v>
      </c>
      <c r="AN172" s="81">
        <f t="shared" si="111"/>
        <v>1152537.2294915195</v>
      </c>
      <c r="AO172" s="81">
        <f t="shared" si="111"/>
        <v>1150475.4536773947</v>
      </c>
    </row>
    <row r="173" spans="2:41" x14ac:dyDescent="0.5">
      <c r="B173" s="3" t="e">
        <f>#REF!</f>
        <v>#REF!</v>
      </c>
      <c r="C173" s="3" t="e">
        <f>#REF!</f>
        <v>#REF!</v>
      </c>
      <c r="F173" s="81">
        <f t="shared" ref="F173:AO173" si="112">F19*F58</f>
        <v>21728.400000000001</v>
      </c>
      <c r="G173" s="81">
        <f t="shared" si="112"/>
        <v>32020.799999999999</v>
      </c>
      <c r="H173" s="81">
        <f t="shared" si="112"/>
        <v>14866.8</v>
      </c>
      <c r="I173" s="81">
        <f t="shared" si="112"/>
        <v>16010.4</v>
      </c>
      <c r="J173" s="81">
        <f t="shared" si="112"/>
        <v>11436</v>
      </c>
      <c r="K173" s="81">
        <f t="shared" si="112"/>
        <v>0</v>
      </c>
      <c r="L173" s="81">
        <f t="shared" si="112"/>
        <v>21728.400000000001</v>
      </c>
      <c r="M173" s="81">
        <f t="shared" si="112"/>
        <v>11436</v>
      </c>
      <c r="N173" s="81">
        <f t="shared" si="112"/>
        <v>11436</v>
      </c>
      <c r="O173" s="81">
        <f t="shared" si="112"/>
        <v>20584.8</v>
      </c>
      <c r="P173" s="81">
        <f t="shared" si="112"/>
        <v>12579.6</v>
      </c>
      <c r="Q173" s="81">
        <f t="shared" si="112"/>
        <v>11436</v>
      </c>
      <c r="R173" s="81">
        <f t="shared" si="112"/>
        <v>16092.602220634904</v>
      </c>
      <c r="S173" s="81">
        <f t="shared" si="112"/>
        <v>15546.248441539274</v>
      </c>
      <c r="T173" s="81">
        <f t="shared" si="112"/>
        <v>14060.331724150405</v>
      </c>
      <c r="U173" s="81">
        <f t="shared" si="112"/>
        <v>13940.644374815694</v>
      </c>
      <c r="V173" s="81">
        <f t="shared" si="112"/>
        <v>13711.646028958428</v>
      </c>
      <c r="W173" s="81">
        <f t="shared" si="112"/>
        <v>13860.9126905917</v>
      </c>
      <c r="X173" s="81">
        <f t="shared" si="112"/>
        <v>15015.988748141008</v>
      </c>
      <c r="Y173" s="81">
        <f t="shared" si="112"/>
        <v>14379.917179670883</v>
      </c>
      <c r="Z173" s="81">
        <f t="shared" si="112"/>
        <v>14584.873103863527</v>
      </c>
      <c r="AA173" s="81">
        <f t="shared" si="112"/>
        <v>14806.908688405554</v>
      </c>
      <c r="AB173" s="81">
        <f t="shared" si="112"/>
        <v>14252.750832368809</v>
      </c>
      <c r="AC173" s="81">
        <f t="shared" si="112"/>
        <v>14347.772510208284</v>
      </c>
      <c r="AD173" s="81">
        <f t="shared" si="112"/>
        <v>15166.411611467729</v>
      </c>
      <c r="AE173" s="81">
        <f t="shared" si="112"/>
        <v>15032.420166179203</v>
      </c>
      <c r="AF173" s="81">
        <f t="shared" si="112"/>
        <v>14934.720945744264</v>
      </c>
      <c r="AG173" s="81">
        <f t="shared" si="112"/>
        <v>14957.951988207316</v>
      </c>
      <c r="AH173" s="81">
        <f t="shared" si="112"/>
        <v>14993.515407936096</v>
      </c>
      <c r="AI173" s="81">
        <f t="shared" si="112"/>
        <v>15051.934034208263</v>
      </c>
      <c r="AJ173" s="81">
        <f t="shared" si="112"/>
        <v>15102.25506091991</v>
      </c>
      <c r="AK173" s="81">
        <f t="shared" si="112"/>
        <v>15056.43560573483</v>
      </c>
      <c r="AL173" s="81">
        <f t="shared" si="112"/>
        <v>15062.049238688271</v>
      </c>
      <c r="AM173" s="81">
        <f t="shared" si="112"/>
        <v>15050.327494043358</v>
      </c>
      <c r="AN173" s="81">
        <f t="shared" si="112"/>
        <v>15018.342158638183</v>
      </c>
      <c r="AO173" s="81">
        <f t="shared" si="112"/>
        <v>15031.827446354349</v>
      </c>
    </row>
    <row r="174" spans="2:41" x14ac:dyDescent="0.5">
      <c r="B174" s="3" t="e">
        <f>#REF!</f>
        <v>#REF!</v>
      </c>
      <c r="C174" s="3" t="e">
        <f>#REF!</f>
        <v>#REF!</v>
      </c>
      <c r="F174" s="81">
        <f t="shared" ref="F174:AO174" si="113">F20*F59</f>
        <v>152704.79999999999</v>
      </c>
      <c r="G174" s="81">
        <f t="shared" si="113"/>
        <v>250099.19999999998</v>
      </c>
      <c r="H174" s="81">
        <f t="shared" si="113"/>
        <v>170740.8</v>
      </c>
      <c r="I174" s="81">
        <f t="shared" si="113"/>
        <v>108216</v>
      </c>
      <c r="J174" s="81">
        <f t="shared" si="113"/>
        <v>44488.799999999996</v>
      </c>
      <c r="K174" s="81">
        <f t="shared" si="113"/>
        <v>62524.799999999996</v>
      </c>
      <c r="L174" s="81">
        <f t="shared" si="113"/>
        <v>63727.199999999997</v>
      </c>
      <c r="M174" s="81">
        <f t="shared" si="113"/>
        <v>51703.199999999997</v>
      </c>
      <c r="N174" s="81">
        <f t="shared" si="113"/>
        <v>50500.799999999996</v>
      </c>
      <c r="O174" s="81">
        <f t="shared" si="113"/>
        <v>70941.599999999991</v>
      </c>
      <c r="P174" s="81">
        <f t="shared" si="113"/>
        <v>90180</v>
      </c>
      <c r="Q174" s="81">
        <f t="shared" si="113"/>
        <v>146692.79999999999</v>
      </c>
      <c r="R174" s="81">
        <f t="shared" si="113"/>
        <v>108082.23300000001</v>
      </c>
      <c r="S174" s="81">
        <f t="shared" si="113"/>
        <v>104016.28233</v>
      </c>
      <c r="T174" s="81">
        <f t="shared" si="113"/>
        <v>91273.730177500009</v>
      </c>
      <c r="U174" s="81">
        <f t="shared" si="113"/>
        <v>84263.039038958334</v>
      </c>
      <c r="V174" s="81">
        <f t="shared" si="113"/>
        <v>82020.767558871536</v>
      </c>
      <c r="W174" s="81">
        <f t="shared" si="113"/>
        <v>85047.219502110835</v>
      </c>
      <c r="X174" s="81">
        <f t="shared" si="113"/>
        <v>86781.843873953403</v>
      </c>
      <c r="Y174" s="81">
        <f t="shared" si="113"/>
        <v>88558.084816782852</v>
      </c>
      <c r="Z174" s="81">
        <f t="shared" si="113"/>
        <v>91511.700438181404</v>
      </c>
      <c r="AA174" s="81">
        <f t="shared" si="113"/>
        <v>94814.38615469652</v>
      </c>
      <c r="AB174" s="81">
        <f t="shared" si="113"/>
        <v>96642.392860921231</v>
      </c>
      <c r="AC174" s="81">
        <f t="shared" si="113"/>
        <v>96975.766099331333</v>
      </c>
      <c r="AD174" s="81">
        <f t="shared" si="113"/>
        <v>95024.175260254022</v>
      </c>
      <c r="AE174" s="81">
        <f t="shared" si="113"/>
        <v>93690.116701866864</v>
      </c>
      <c r="AF174" s="81">
        <f t="shared" si="113"/>
        <v>92592.965857221687</v>
      </c>
      <c r="AG174" s="81">
        <f t="shared" si="113"/>
        <v>92495.254427711348</v>
      </c>
      <c r="AH174" s="81">
        <f t="shared" si="113"/>
        <v>92989.573962960465</v>
      </c>
      <c r="AI174" s="81">
        <f t="shared" si="113"/>
        <v>93717.043917104762</v>
      </c>
      <c r="AJ174" s="81">
        <f t="shared" si="113"/>
        <v>94246.046860653631</v>
      </c>
      <c r="AK174" s="81">
        <f t="shared" si="113"/>
        <v>94670.635081398737</v>
      </c>
      <c r="AL174" s="81">
        <f t="shared" si="113"/>
        <v>94978.544627158553</v>
      </c>
      <c r="AM174" s="81">
        <f t="shared" si="113"/>
        <v>95059.259191076431</v>
      </c>
      <c r="AN174" s="81">
        <f t="shared" si="113"/>
        <v>94863.962548939482</v>
      </c>
      <c r="AO174" s="81">
        <f t="shared" si="113"/>
        <v>94495.898579182438</v>
      </c>
    </row>
    <row r="175" spans="2:41" x14ac:dyDescent="0.5">
      <c r="B175" s="3" t="e">
        <f>#REF!</f>
        <v>#REF!</v>
      </c>
      <c r="C175" s="3" t="e">
        <f>#REF!</f>
        <v>#REF!</v>
      </c>
      <c r="F175" s="81">
        <f t="shared" ref="F175:AO175" si="114">F21*F60</f>
        <v>518690.48</v>
      </c>
      <c r="G175" s="81">
        <f t="shared" si="114"/>
        <v>853577.84</v>
      </c>
      <c r="H175" s="81">
        <f t="shared" si="114"/>
        <v>892070.64</v>
      </c>
      <c r="I175" s="81">
        <f t="shared" si="114"/>
        <v>432081.68</v>
      </c>
      <c r="J175" s="81">
        <f t="shared" si="114"/>
        <v>290620.64</v>
      </c>
      <c r="K175" s="81">
        <f t="shared" si="114"/>
        <v>272336.56</v>
      </c>
      <c r="L175" s="81">
        <f t="shared" si="114"/>
        <v>269449.59999999998</v>
      </c>
      <c r="M175" s="81">
        <f t="shared" si="114"/>
        <v>269449.59999999998</v>
      </c>
      <c r="N175" s="81">
        <f t="shared" si="114"/>
        <v>116440.72</v>
      </c>
      <c r="O175" s="81">
        <f t="shared" si="114"/>
        <v>403212.08</v>
      </c>
      <c r="P175" s="81">
        <f t="shared" si="114"/>
        <v>386852.64</v>
      </c>
      <c r="Q175" s="81">
        <f t="shared" si="114"/>
        <v>510991.92</v>
      </c>
      <c r="R175" s="81">
        <f t="shared" si="114"/>
        <v>445855.22665810183</v>
      </c>
      <c r="S175" s="81">
        <f t="shared" si="114"/>
        <v>438671.08954958874</v>
      </c>
      <c r="T175" s="81">
        <f t="shared" si="114"/>
        <v>402261.40739721997</v>
      </c>
      <c r="U175" s="81">
        <f t="shared" si="114"/>
        <v>359527.1405883056</v>
      </c>
      <c r="V175" s="81">
        <f t="shared" si="114"/>
        <v>352552.49638096802</v>
      </c>
      <c r="W175" s="81">
        <f t="shared" si="114"/>
        <v>357089.01527666114</v>
      </c>
      <c r="X175" s="81">
        <f t="shared" si="114"/>
        <v>363566.53854032332</v>
      </c>
      <c r="Y175" s="81">
        <f t="shared" si="114"/>
        <v>370830.6387450794</v>
      </c>
      <c r="Z175" s="81">
        <f t="shared" si="114"/>
        <v>378700.08063356503</v>
      </c>
      <c r="AA175" s="81">
        <f t="shared" si="114"/>
        <v>400304.82614288788</v>
      </c>
      <c r="AB175" s="81">
        <f t="shared" si="114"/>
        <v>399196.15575631836</v>
      </c>
      <c r="AC175" s="81">
        <f t="shared" si="114"/>
        <v>399393.53507367027</v>
      </c>
      <c r="AD175" s="81">
        <f t="shared" si="114"/>
        <v>399025.9012693587</v>
      </c>
      <c r="AE175" s="81">
        <f t="shared" si="114"/>
        <v>394165.42908197345</v>
      </c>
      <c r="AF175" s="81">
        <f t="shared" si="114"/>
        <v>389514.03250407358</v>
      </c>
      <c r="AG175" s="81">
        <f t="shared" si="114"/>
        <v>387587.39478249807</v>
      </c>
      <c r="AH175" s="81">
        <f t="shared" si="114"/>
        <v>389153.21778518881</v>
      </c>
      <c r="AI175" s="81">
        <f t="shared" si="114"/>
        <v>391445.73310831795</v>
      </c>
      <c r="AJ175" s="81">
        <f t="shared" si="114"/>
        <v>393541.50031941629</v>
      </c>
      <c r="AK175" s="81">
        <f t="shared" si="114"/>
        <v>395258.20265846606</v>
      </c>
      <c r="AL175" s="81">
        <f t="shared" si="114"/>
        <v>396497.01315581956</v>
      </c>
      <c r="AM175" s="81">
        <f t="shared" si="114"/>
        <v>397166.36162717262</v>
      </c>
      <c r="AN175" s="81">
        <f t="shared" si="114"/>
        <v>396044.67062779638</v>
      </c>
      <c r="AO175" s="81">
        <f t="shared" si="114"/>
        <v>394924.27682535315</v>
      </c>
    </row>
    <row r="176" spans="2:41" x14ac:dyDescent="0.5">
      <c r="B176" s="3" t="e">
        <f>#REF!</f>
        <v>#REF!</v>
      </c>
      <c r="C176" s="3" t="e">
        <f>#REF!</f>
        <v>#REF!</v>
      </c>
      <c r="F176" s="81">
        <f t="shared" ref="F176:AO176" si="115">F22*F61</f>
        <v>77581.8</v>
      </c>
      <c r="G176" s="81">
        <f t="shared" si="115"/>
        <v>123556.2</v>
      </c>
      <c r="H176" s="81">
        <f t="shared" si="115"/>
        <v>158994.79999999999</v>
      </c>
      <c r="I176" s="81">
        <f t="shared" si="115"/>
        <v>35438.6</v>
      </c>
      <c r="J176" s="81">
        <f t="shared" si="115"/>
        <v>42143.199999999997</v>
      </c>
      <c r="K176" s="81">
        <f t="shared" si="115"/>
        <v>44058.8</v>
      </c>
      <c r="L176" s="81">
        <f t="shared" si="115"/>
        <v>26818.400000000001</v>
      </c>
      <c r="M176" s="81">
        <f t="shared" si="115"/>
        <v>31607.4</v>
      </c>
      <c r="N176" s="81">
        <f t="shared" si="115"/>
        <v>9578</v>
      </c>
      <c r="O176" s="81">
        <f t="shared" si="115"/>
        <v>60341.4</v>
      </c>
      <c r="P176" s="81">
        <f t="shared" si="115"/>
        <v>46932.2</v>
      </c>
      <c r="Q176" s="81">
        <f t="shared" si="115"/>
        <v>68003.8</v>
      </c>
      <c r="R176" s="81">
        <f t="shared" si="115"/>
        <v>61819.007325472347</v>
      </c>
      <c r="S176" s="81">
        <f t="shared" si="115"/>
        <v>60355.875822282491</v>
      </c>
      <c r="T176" s="81">
        <f t="shared" si="115"/>
        <v>54850.98531783915</v>
      </c>
      <c r="U176" s="81">
        <f t="shared" si="115"/>
        <v>45865.817252368353</v>
      </c>
      <c r="V176" s="81">
        <f t="shared" si="115"/>
        <v>46666.432004408554</v>
      </c>
      <c r="W176" s="81">
        <f t="shared" si="115"/>
        <v>46962.122576787231</v>
      </c>
      <c r="X176" s="81">
        <f t="shared" si="115"/>
        <v>47119.127722864643</v>
      </c>
      <c r="Y176" s="81">
        <f t="shared" si="115"/>
        <v>48759.153397110553</v>
      </c>
      <c r="Z176" s="81">
        <f t="shared" si="115"/>
        <v>50127.532109211577</v>
      </c>
      <c r="AA176" s="81">
        <f t="shared" si="115"/>
        <v>53488.194914981766</v>
      </c>
      <c r="AB176" s="81">
        <f t="shared" si="115"/>
        <v>52800.765810246419</v>
      </c>
      <c r="AC176" s="81">
        <f t="shared" si="115"/>
        <v>53199.335098112868</v>
      </c>
      <c r="AD176" s="81">
        <f t="shared" si="115"/>
        <v>53033.674455855864</v>
      </c>
      <c r="AE176" s="81">
        <f t="shared" si="115"/>
        <v>52182.386109047118</v>
      </c>
      <c r="AF176" s="81">
        <f t="shared" si="115"/>
        <v>51384.905378196527</v>
      </c>
      <c r="AG176" s="81">
        <f t="shared" si="115"/>
        <v>50990.321353875181</v>
      </c>
      <c r="AH176" s="81">
        <f t="shared" si="115"/>
        <v>51328.941316720076</v>
      </c>
      <c r="AI176" s="81">
        <f t="shared" si="115"/>
        <v>51627.518255110605</v>
      </c>
      <c r="AJ176" s="81">
        <f t="shared" si="115"/>
        <v>51925.765679318647</v>
      </c>
      <c r="AK176" s="81">
        <f t="shared" si="115"/>
        <v>52235.480612267194</v>
      </c>
      <c r="AL176" s="81">
        <f t="shared" si="115"/>
        <v>52431.1746065146</v>
      </c>
      <c r="AM176" s="81">
        <f t="shared" si="115"/>
        <v>52526.506856418062</v>
      </c>
      <c r="AN176" s="81">
        <f t="shared" si="115"/>
        <v>52343.249399999244</v>
      </c>
      <c r="AO176" s="81">
        <f t="shared" si="115"/>
        <v>52203.331502258246</v>
      </c>
    </row>
    <row r="177" spans="2:41" x14ac:dyDescent="0.5">
      <c r="B177" s="3" t="e">
        <f>#REF!</f>
        <v>#REF!</v>
      </c>
      <c r="C177" s="3" t="e">
        <f>#REF!</f>
        <v>#REF!</v>
      </c>
      <c r="F177" s="81">
        <f t="shared" ref="F177:AO177" si="116">F23*F62</f>
        <v>72070.559999999998</v>
      </c>
      <c r="G177" s="81">
        <f t="shared" si="116"/>
        <v>95081.04</v>
      </c>
      <c r="H177" s="81">
        <f t="shared" si="116"/>
        <v>88785.719999999987</v>
      </c>
      <c r="I177" s="81">
        <f t="shared" si="116"/>
        <v>79451.28</v>
      </c>
      <c r="J177" s="81">
        <f t="shared" si="116"/>
        <v>63604.439999999995</v>
      </c>
      <c r="K177" s="81">
        <f t="shared" si="116"/>
        <v>56874.96</v>
      </c>
      <c r="L177" s="81">
        <f t="shared" si="116"/>
        <v>60782.399999999994</v>
      </c>
      <c r="M177" s="81">
        <f t="shared" si="116"/>
        <v>62953.2</v>
      </c>
      <c r="N177" s="81">
        <f t="shared" si="116"/>
        <v>52967.519999999997</v>
      </c>
      <c r="O177" s="81">
        <f t="shared" si="116"/>
        <v>65123.999999999993</v>
      </c>
      <c r="P177" s="81">
        <f t="shared" si="116"/>
        <v>73807.199999999997</v>
      </c>
      <c r="Q177" s="81">
        <f t="shared" si="116"/>
        <v>88134.48</v>
      </c>
      <c r="R177" s="81">
        <f t="shared" si="116"/>
        <v>72911.865188587224</v>
      </c>
      <c r="S177" s="81">
        <f t="shared" si="116"/>
        <v>72875.041014249553</v>
      </c>
      <c r="T177" s="81">
        <f t="shared" si="116"/>
        <v>70883.466918820559</v>
      </c>
      <c r="U177" s="81">
        <f t="shared" si="116"/>
        <v>69259.878843335347</v>
      </c>
      <c r="V177" s="81">
        <f t="shared" si="116"/>
        <v>68292.711509819623</v>
      </c>
      <c r="W177" s="81">
        <f t="shared" si="116"/>
        <v>68589.029261835894</v>
      </c>
      <c r="X177" s="81">
        <f t="shared" si="116"/>
        <v>69480.814862087413</v>
      </c>
      <c r="Y177" s="81">
        <f t="shared" si="116"/>
        <v>70115.498359987527</v>
      </c>
      <c r="Z177" s="81">
        <f t="shared" si="116"/>
        <v>70618.951277690954</v>
      </c>
      <c r="AA177" s="81">
        <f t="shared" si="116"/>
        <v>72011.314614969408</v>
      </c>
      <c r="AB177" s="81">
        <f t="shared" si="116"/>
        <v>72488.631348899653</v>
      </c>
      <c r="AC177" s="81">
        <f t="shared" si="116"/>
        <v>72269.240990570674</v>
      </c>
      <c r="AD177" s="81">
        <f t="shared" si="116"/>
        <v>72077.235149291344</v>
      </c>
      <c r="AE177" s="81">
        <f t="shared" si="116"/>
        <v>71899.501439857268</v>
      </c>
      <c r="AF177" s="81">
        <f t="shared" si="116"/>
        <v>71710.079906137995</v>
      </c>
      <c r="AG177" s="81">
        <f t="shared" si="116"/>
        <v>71673.792702173872</v>
      </c>
      <c r="AH177" s="81">
        <f t="shared" si="116"/>
        <v>71772.189530144533</v>
      </c>
      <c r="AI177" s="81">
        <f t="shared" si="116"/>
        <v>71960.818382574085</v>
      </c>
      <c r="AJ177" s="81">
        <f t="shared" si="116"/>
        <v>72140.033505782383</v>
      </c>
      <c r="AK177" s="81">
        <f t="shared" si="116"/>
        <v>72258.544590714897</v>
      </c>
      <c r="AL177" s="81">
        <f t="shared" si="116"/>
        <v>72333.099611700818</v>
      </c>
      <c r="AM177" s="81">
        <f t="shared" si="116"/>
        <v>72371.166155275059</v>
      </c>
      <c r="AN177" s="81">
        <f t="shared" si="116"/>
        <v>72294.308747479314</v>
      </c>
      <c r="AO177" s="81">
        <f t="shared" si="116"/>
        <v>72170.561954114673</v>
      </c>
    </row>
    <row r="178" spans="2:41" x14ac:dyDescent="0.5">
      <c r="B178" s="3" t="e">
        <f>#REF!</f>
        <v>#REF!</v>
      </c>
      <c r="C178" s="3" t="e">
        <f>#REF!</f>
        <v>#REF!</v>
      </c>
      <c r="F178" s="81">
        <f t="shared" ref="F178:AO178" si="117">F24*F63</f>
        <v>385044.8</v>
      </c>
      <c r="G178" s="81">
        <f t="shared" si="117"/>
        <v>440051.19999999995</v>
      </c>
      <c r="H178" s="81">
        <f t="shared" si="117"/>
        <v>453802.8</v>
      </c>
      <c r="I178" s="81">
        <f t="shared" si="117"/>
        <v>536312.4</v>
      </c>
      <c r="J178" s="81">
        <f t="shared" si="117"/>
        <v>455177.95999999996</v>
      </c>
      <c r="K178" s="81">
        <f t="shared" si="117"/>
        <v>393295.75999999995</v>
      </c>
      <c r="L178" s="81">
        <f t="shared" si="117"/>
        <v>343790</v>
      </c>
      <c r="M178" s="81">
        <f t="shared" si="117"/>
        <v>481305.99999999994</v>
      </c>
      <c r="N178" s="81">
        <f t="shared" si="117"/>
        <v>316286.8</v>
      </c>
      <c r="O178" s="81">
        <f t="shared" si="117"/>
        <v>495057.6</v>
      </c>
      <c r="P178" s="81">
        <f t="shared" si="117"/>
        <v>440051.19999999995</v>
      </c>
      <c r="Q178" s="81">
        <f t="shared" si="117"/>
        <v>600944.91999999993</v>
      </c>
      <c r="R178" s="81">
        <f t="shared" si="117"/>
        <v>467443.7888066062</v>
      </c>
      <c r="S178" s="81">
        <f t="shared" si="117"/>
        <v>472699.12148199795</v>
      </c>
      <c r="T178" s="81">
        <f t="shared" si="117"/>
        <v>473578.35334817355</v>
      </c>
      <c r="U178" s="81">
        <f t="shared" si="117"/>
        <v>473327.3432368224</v>
      </c>
      <c r="V178" s="81">
        <f t="shared" si="117"/>
        <v>465834.34781794378</v>
      </c>
      <c r="W178" s="81">
        <f t="shared" si="117"/>
        <v>464817.65278243599</v>
      </c>
      <c r="X178" s="81">
        <f t="shared" si="117"/>
        <v>469132.03400932212</v>
      </c>
      <c r="Y178" s="81">
        <f t="shared" si="117"/>
        <v>478138.58768406435</v>
      </c>
      <c r="Z178" s="81">
        <f t="shared" si="117"/>
        <v>475860.57450128801</v>
      </c>
      <c r="AA178" s="81">
        <f t="shared" si="117"/>
        <v>487834.86248311022</v>
      </c>
      <c r="AB178" s="81">
        <f t="shared" si="117"/>
        <v>485161.36090054637</v>
      </c>
      <c r="AC178" s="81">
        <f t="shared" si="117"/>
        <v>487079.1127182676</v>
      </c>
      <c r="AD178" s="81">
        <f t="shared" si="117"/>
        <v>498931.48152216355</v>
      </c>
      <c r="AE178" s="81">
        <f t="shared" si="117"/>
        <v>499599.40125280741</v>
      </c>
      <c r="AF178" s="81">
        <f t="shared" si="117"/>
        <v>499863.04522563162</v>
      </c>
      <c r="AG178" s="81">
        <f t="shared" si="117"/>
        <v>500071.71099364466</v>
      </c>
      <c r="AH178" s="81">
        <f t="shared" si="117"/>
        <v>500319.73345614917</v>
      </c>
      <c r="AI178" s="81">
        <f t="shared" si="117"/>
        <v>501244.19576055551</v>
      </c>
      <c r="AJ178" s="81">
        <f t="shared" si="117"/>
        <v>502334.67561557633</v>
      </c>
      <c r="AK178" s="81">
        <f t="shared" si="117"/>
        <v>503138.44316124555</v>
      </c>
      <c r="AL178" s="81">
        <f t="shared" si="117"/>
        <v>503220.956576203</v>
      </c>
      <c r="AM178" s="81">
        <f t="shared" si="117"/>
        <v>503509.71306319931</v>
      </c>
      <c r="AN178" s="81">
        <f t="shared" si="117"/>
        <v>502774.56792542472</v>
      </c>
      <c r="AO178" s="81">
        <f t="shared" si="117"/>
        <v>502212.13996538596</v>
      </c>
    </row>
    <row r="179" spans="2:41" x14ac:dyDescent="0.5">
      <c r="B179" s="3" t="e">
        <f>#REF!</f>
        <v>#REF!</v>
      </c>
      <c r="C179" s="3" t="e">
        <f>#REF!</f>
        <v>#REF!</v>
      </c>
      <c r="F179" s="81">
        <f t="shared" ref="F179:AO179" si="118">F25*F64</f>
        <v>1177885.8</v>
      </c>
      <c r="G179" s="81">
        <f t="shared" si="118"/>
        <v>1744536.5999999999</v>
      </c>
      <c r="H179" s="81">
        <f t="shared" si="118"/>
        <v>1317391.2</v>
      </c>
      <c r="I179" s="81">
        <f t="shared" si="118"/>
        <v>1623727.7999999998</v>
      </c>
      <c r="J179" s="81">
        <f t="shared" si="118"/>
        <v>1630918.7999999998</v>
      </c>
      <c r="K179" s="81">
        <f t="shared" si="118"/>
        <v>1261301.3999999999</v>
      </c>
      <c r="L179" s="81">
        <f t="shared" si="118"/>
        <v>1668312</v>
      </c>
      <c r="M179" s="81">
        <f t="shared" si="118"/>
        <v>1711458</v>
      </c>
      <c r="N179" s="81">
        <f t="shared" si="118"/>
        <v>1361975.4</v>
      </c>
      <c r="O179" s="81">
        <f t="shared" si="118"/>
        <v>1999098</v>
      </c>
      <c r="P179" s="81">
        <f t="shared" si="118"/>
        <v>1413750.5999999999</v>
      </c>
      <c r="Q179" s="81">
        <f t="shared" si="118"/>
        <v>1616536.7999999998</v>
      </c>
      <c r="R179" s="81">
        <f t="shared" si="118"/>
        <v>1609407.9153388436</v>
      </c>
      <c r="S179" s="81">
        <f t="shared" si="118"/>
        <v>1641203.7789045738</v>
      </c>
      <c r="T179" s="81">
        <f t="shared" si="118"/>
        <v>1626425.0531902467</v>
      </c>
      <c r="U179" s="81">
        <f t="shared" si="118"/>
        <v>1647520.352378987</v>
      </c>
      <c r="V179" s="81">
        <f t="shared" si="118"/>
        <v>1643762.5167836824</v>
      </c>
      <c r="W179" s="81">
        <f t="shared" si="118"/>
        <v>1639066.8550675693</v>
      </c>
      <c r="X179" s="81">
        <f t="shared" si="118"/>
        <v>1666088.0883514439</v>
      </c>
      <c r="Y179" s="81">
        <f t="shared" si="118"/>
        <v>1660004.5905290728</v>
      </c>
      <c r="Z179" s="81">
        <f t="shared" si="118"/>
        <v>1649666.0956276394</v>
      </c>
      <c r="AA179" s="81">
        <f t="shared" si="118"/>
        <v>1668825.1747947247</v>
      </c>
      <c r="AB179" s="81">
        <f t="shared" si="118"/>
        <v>1634234.802400775</v>
      </c>
      <c r="AC179" s="81">
        <f t="shared" si="118"/>
        <v>1647610.2937529834</v>
      </c>
      <c r="AD179" s="81">
        <f t="shared" si="118"/>
        <v>1714251.8133850819</v>
      </c>
      <c r="AE179" s="81">
        <f t="shared" si="118"/>
        <v>1717298.8833010744</v>
      </c>
      <c r="AF179" s="81">
        <f t="shared" si="118"/>
        <v>1717837.808905073</v>
      </c>
      <c r="AG179" s="81">
        <f t="shared" si="118"/>
        <v>1719705.45435056</v>
      </c>
      <c r="AH179" s="81">
        <f t="shared" si="118"/>
        <v>1719896.2147234785</v>
      </c>
      <c r="AI179" s="81">
        <f t="shared" si="118"/>
        <v>1720429.3102610479</v>
      </c>
      <c r="AJ179" s="81">
        <f t="shared" si="118"/>
        <v>1721414.7366730045</v>
      </c>
      <c r="AK179" s="81">
        <f t="shared" si="118"/>
        <v>1720134.9812941879</v>
      </c>
      <c r="AL179" s="81">
        <f t="shared" si="118"/>
        <v>1719277.0454626586</v>
      </c>
      <c r="AM179" s="81">
        <f t="shared" si="118"/>
        <v>1719245.7070690594</v>
      </c>
      <c r="AN179" s="81">
        <f t="shared" si="118"/>
        <v>1717547.4319554472</v>
      </c>
      <c r="AO179" s="81">
        <f t="shared" si="118"/>
        <v>1718712.4561990823</v>
      </c>
    </row>
    <row r="180" spans="2:41" x14ac:dyDescent="0.5">
      <c r="B180" s="3" t="e">
        <f>#REF!</f>
        <v>#REF!</v>
      </c>
      <c r="C180" s="3" t="e">
        <f>#REF!</f>
        <v>#REF!</v>
      </c>
      <c r="F180" s="81">
        <f t="shared" ref="F180:AO180" si="119">F26*F65</f>
        <v>0</v>
      </c>
      <c r="G180" s="81">
        <f t="shared" si="119"/>
        <v>0</v>
      </c>
      <c r="H180" s="81">
        <f t="shared" si="119"/>
        <v>0</v>
      </c>
      <c r="I180" s="81">
        <f t="shared" si="119"/>
        <v>0</v>
      </c>
      <c r="J180" s="81">
        <f t="shared" si="119"/>
        <v>0</v>
      </c>
      <c r="K180" s="81">
        <f t="shared" si="119"/>
        <v>0</v>
      </c>
      <c r="L180" s="81">
        <f t="shared" si="119"/>
        <v>5912</v>
      </c>
      <c r="M180" s="81">
        <f t="shared" si="119"/>
        <v>0</v>
      </c>
      <c r="N180" s="81">
        <f t="shared" si="119"/>
        <v>0</v>
      </c>
      <c r="O180" s="81">
        <f t="shared" si="119"/>
        <v>0</v>
      </c>
      <c r="P180" s="81">
        <f t="shared" si="119"/>
        <v>0</v>
      </c>
      <c r="Q180" s="81">
        <f t="shared" si="119"/>
        <v>0</v>
      </c>
      <c r="R180" s="81">
        <f t="shared" si="119"/>
        <v>525.55373669195831</v>
      </c>
      <c r="S180" s="81">
        <f t="shared" si="119"/>
        <v>569.3498814162881</v>
      </c>
      <c r="T180" s="81">
        <f t="shared" si="119"/>
        <v>616.79570486764544</v>
      </c>
      <c r="U180" s="81">
        <f t="shared" si="119"/>
        <v>668.19534693994922</v>
      </c>
      <c r="V180" s="81">
        <f t="shared" si="119"/>
        <v>723.87829251827827</v>
      </c>
      <c r="W180" s="81">
        <f t="shared" si="119"/>
        <v>784.20148356146831</v>
      </c>
      <c r="X180" s="81">
        <f t="shared" si="119"/>
        <v>849.55160719159062</v>
      </c>
      <c r="Y180" s="81">
        <f t="shared" si="119"/>
        <v>394.7938377655982</v>
      </c>
      <c r="Z180" s="81">
        <f t="shared" si="119"/>
        <v>427.69332424606472</v>
      </c>
      <c r="AA180" s="81">
        <f t="shared" si="119"/>
        <v>463.33443459990343</v>
      </c>
      <c r="AB180" s="81">
        <f t="shared" si="119"/>
        <v>501.94563748322872</v>
      </c>
      <c r="AC180" s="81">
        <f t="shared" si="119"/>
        <v>543.77444060683115</v>
      </c>
      <c r="AD180" s="81">
        <f t="shared" si="119"/>
        <v>628.41254386341222</v>
      </c>
      <c r="AE180" s="81">
        <f t="shared" si="119"/>
        <v>634.06057889822739</v>
      </c>
      <c r="AF180" s="81">
        <f t="shared" si="119"/>
        <v>636.28597710646034</v>
      </c>
      <c r="AG180" s="81">
        <f t="shared" si="119"/>
        <v>634.47907655149447</v>
      </c>
      <c r="AH180" s="81">
        <f t="shared" si="119"/>
        <v>627.95237328523933</v>
      </c>
      <c r="AI180" s="81">
        <f t="shared" si="119"/>
        <v>615.93178144300089</v>
      </c>
      <c r="AJ180" s="81">
        <f t="shared" si="119"/>
        <v>597.54697725701942</v>
      </c>
      <c r="AK180" s="81">
        <f t="shared" si="119"/>
        <v>571.82073500224249</v>
      </c>
      <c r="AL180" s="81">
        <f t="shared" si="119"/>
        <v>584.37683087229811</v>
      </c>
      <c r="AM180" s="81">
        <f t="shared" si="119"/>
        <v>595.05463206095851</v>
      </c>
      <c r="AN180" s="81">
        <f t="shared" si="119"/>
        <v>603.4538943444494</v>
      </c>
      <c r="AO180" s="81">
        <f t="shared" si="119"/>
        <v>609.12070984143179</v>
      </c>
    </row>
    <row r="181" spans="2:41" x14ac:dyDescent="0.5">
      <c r="B181" s="3" t="e">
        <f>#REF!</f>
        <v>#REF!</v>
      </c>
      <c r="C181" s="3" t="e">
        <f>#REF!</f>
        <v>#REF!</v>
      </c>
      <c r="F181" s="81">
        <f t="shared" ref="F181:AO181" si="120">F27*F66</f>
        <v>340711.19999999995</v>
      </c>
      <c r="G181" s="81">
        <f t="shared" si="120"/>
        <v>518254.8</v>
      </c>
      <c r="H181" s="81">
        <f t="shared" si="120"/>
        <v>393902.39999999997</v>
      </c>
      <c r="I181" s="81">
        <f t="shared" si="120"/>
        <v>485908.8</v>
      </c>
      <c r="J181" s="81">
        <f t="shared" si="120"/>
        <v>510347.99999999994</v>
      </c>
      <c r="K181" s="81">
        <f t="shared" si="120"/>
        <v>360118.8</v>
      </c>
      <c r="L181" s="81">
        <f t="shared" si="120"/>
        <v>474407.99999999994</v>
      </c>
      <c r="M181" s="81">
        <f t="shared" si="120"/>
        <v>488783.99999999994</v>
      </c>
      <c r="N181" s="81">
        <f t="shared" si="120"/>
        <v>393183.6</v>
      </c>
      <c r="O181" s="81">
        <f t="shared" si="120"/>
        <v>590134.79999999993</v>
      </c>
      <c r="P181" s="81">
        <f t="shared" si="120"/>
        <v>439186.8</v>
      </c>
      <c r="Q181" s="81">
        <f t="shared" si="120"/>
        <v>474407.99999999994</v>
      </c>
      <c r="R181" s="81">
        <f t="shared" si="120"/>
        <v>461786.2246229758</v>
      </c>
      <c r="S181" s="81">
        <f t="shared" si="120"/>
        <v>471501.59827589482</v>
      </c>
      <c r="T181" s="81">
        <f t="shared" si="120"/>
        <v>467036.28577144071</v>
      </c>
      <c r="U181" s="81">
        <f t="shared" si="120"/>
        <v>472698.14327915316</v>
      </c>
      <c r="V181" s="81">
        <f t="shared" si="120"/>
        <v>471063.56928858813</v>
      </c>
      <c r="W181" s="81">
        <f t="shared" si="120"/>
        <v>467229.33860703901</v>
      </c>
      <c r="X181" s="81">
        <f t="shared" si="120"/>
        <v>475759.68923379277</v>
      </c>
      <c r="Y181" s="81">
        <f t="shared" si="120"/>
        <v>475351.27569243783</v>
      </c>
      <c r="Z181" s="81">
        <f t="shared" si="120"/>
        <v>473695.0381647324</v>
      </c>
      <c r="AA181" s="81">
        <f t="shared" si="120"/>
        <v>479972.48118144763</v>
      </c>
      <c r="AB181" s="81">
        <f t="shared" si="120"/>
        <v>470144.12796293531</v>
      </c>
      <c r="AC181" s="81">
        <f t="shared" si="120"/>
        <v>472241.53531754081</v>
      </c>
      <c r="AD181" s="81">
        <f t="shared" si="120"/>
        <v>477754.79328885104</v>
      </c>
      <c r="AE181" s="81">
        <f t="shared" si="120"/>
        <v>478578.31584878149</v>
      </c>
      <c r="AF181" s="81">
        <f t="shared" si="120"/>
        <v>478650.18017690827</v>
      </c>
      <c r="AG181" s="81">
        <f t="shared" si="120"/>
        <v>479105.04694013088</v>
      </c>
      <c r="AH181" s="81">
        <f t="shared" si="120"/>
        <v>479119.77924661088</v>
      </c>
      <c r="AI181" s="81">
        <f t="shared" si="120"/>
        <v>479273.74903848645</v>
      </c>
      <c r="AJ181" s="81">
        <f t="shared" si="120"/>
        <v>479764.28010239295</v>
      </c>
      <c r="AK181" s="81">
        <f t="shared" si="120"/>
        <v>479575.45710278326</v>
      </c>
      <c r="AL181" s="81">
        <f t="shared" si="120"/>
        <v>479405.38188591256</v>
      </c>
      <c r="AM181" s="81">
        <f t="shared" si="120"/>
        <v>479360.97261586442</v>
      </c>
      <c r="AN181" s="81">
        <f t="shared" si="120"/>
        <v>478782.84764740942</v>
      </c>
      <c r="AO181" s="81">
        <f t="shared" si="120"/>
        <v>478986.36976216268</v>
      </c>
    </row>
    <row r="182" spans="2:41" x14ac:dyDescent="0.5">
      <c r="B182" s="3" t="e">
        <f>#REF!</f>
        <v>#REF!</v>
      </c>
      <c r="C182" s="3" t="e">
        <f>#REF!</f>
        <v>#REF!</v>
      </c>
      <c r="F182" s="81">
        <f t="shared" ref="F182:AO182" si="121">F28*F67</f>
        <v>43846.799999999996</v>
      </c>
      <c r="G182" s="81">
        <f t="shared" si="121"/>
        <v>52472.399999999994</v>
      </c>
      <c r="H182" s="81">
        <f t="shared" si="121"/>
        <v>51753.599999999999</v>
      </c>
      <c r="I182" s="81">
        <f t="shared" si="121"/>
        <v>66848.399999999994</v>
      </c>
      <c r="J182" s="81">
        <f t="shared" si="121"/>
        <v>52472.399999999994</v>
      </c>
      <c r="K182" s="81">
        <f t="shared" si="121"/>
        <v>53191.199999999997</v>
      </c>
      <c r="L182" s="81">
        <f t="shared" si="121"/>
        <v>53191.199999999997</v>
      </c>
      <c r="M182" s="81">
        <f t="shared" si="121"/>
        <v>57504</v>
      </c>
      <c r="N182" s="81">
        <f t="shared" si="121"/>
        <v>51753.599999999999</v>
      </c>
      <c r="O182" s="81">
        <f t="shared" si="121"/>
        <v>46722</v>
      </c>
      <c r="P182" s="81">
        <f t="shared" si="121"/>
        <v>54628.799999999996</v>
      </c>
      <c r="Q182" s="81">
        <f t="shared" si="121"/>
        <v>60379.199999999997</v>
      </c>
      <c r="R182" s="81">
        <f t="shared" si="121"/>
        <v>54438.46017700214</v>
      </c>
      <c r="S182" s="81">
        <f t="shared" si="121"/>
        <v>55272.940475144598</v>
      </c>
      <c r="T182" s="81">
        <f t="shared" si="121"/>
        <v>55448.687083389748</v>
      </c>
      <c r="U182" s="81">
        <f t="shared" si="121"/>
        <v>55699.768718550535</v>
      </c>
      <c r="V182" s="81">
        <f t="shared" si="121"/>
        <v>54697.29482250868</v>
      </c>
      <c r="W182" s="81">
        <f t="shared" si="121"/>
        <v>54825.070959700832</v>
      </c>
      <c r="X182" s="81">
        <f t="shared" si="121"/>
        <v>54902.80563209713</v>
      </c>
      <c r="Y182" s="81">
        <f t="shared" si="121"/>
        <v>54987.018193859796</v>
      </c>
      <c r="Z182" s="81">
        <f t="shared" si="121"/>
        <v>54714.111611731423</v>
      </c>
      <c r="AA182" s="81">
        <f t="shared" si="121"/>
        <v>54903.978624254029</v>
      </c>
      <c r="AB182" s="81">
        <f t="shared" si="121"/>
        <v>55534.494221419955</v>
      </c>
      <c r="AC182" s="81">
        <f t="shared" si="121"/>
        <v>55549.96854650243</v>
      </c>
      <c r="AD182" s="81">
        <f t="shared" si="121"/>
        <v>55807.181716326988</v>
      </c>
      <c r="AE182" s="81">
        <f t="shared" si="121"/>
        <v>55861.450706278854</v>
      </c>
      <c r="AF182" s="81">
        <f t="shared" si="121"/>
        <v>55849.785556387644</v>
      </c>
      <c r="AG182" s="81">
        <f t="shared" si="121"/>
        <v>55822.309733038135</v>
      </c>
      <c r="AH182" s="81">
        <f t="shared" si="121"/>
        <v>55771.345018832835</v>
      </c>
      <c r="AI182" s="81">
        <f t="shared" si="121"/>
        <v>55800.77377889389</v>
      </c>
      <c r="AJ182" s="81">
        <f t="shared" si="121"/>
        <v>55821.866584429314</v>
      </c>
      <c r="AK182" s="81">
        <f t="shared" si="121"/>
        <v>55838.153856435281</v>
      </c>
      <c r="AL182" s="81">
        <f t="shared" si="121"/>
        <v>55848.68819484071</v>
      </c>
      <c r="AM182" s="81">
        <f t="shared" si="121"/>
        <v>55883.142350162067</v>
      </c>
      <c r="AN182" s="81">
        <f t="shared" si="121"/>
        <v>55904.436898305736</v>
      </c>
      <c r="AO182" s="81">
        <f t="shared" si="121"/>
        <v>55874.27051446258</v>
      </c>
    </row>
    <row r="183" spans="2:41" x14ac:dyDescent="0.5">
      <c r="B183" s="3" t="e">
        <f>#REF!</f>
        <v>#REF!</v>
      </c>
      <c r="C183" s="3" t="e">
        <f>#REF!</f>
        <v>#REF!</v>
      </c>
      <c r="F183" s="81">
        <f t="shared" ref="F183:AO183" si="122">F29*F68</f>
        <v>2753.4</v>
      </c>
      <c r="G183" s="81">
        <f t="shared" si="122"/>
        <v>2118</v>
      </c>
      <c r="H183" s="81">
        <f t="shared" si="122"/>
        <v>4236</v>
      </c>
      <c r="I183" s="81">
        <f t="shared" si="122"/>
        <v>2329.8000000000002</v>
      </c>
      <c r="J183" s="81">
        <f t="shared" si="122"/>
        <v>4236</v>
      </c>
      <c r="K183" s="81">
        <f t="shared" si="122"/>
        <v>2753.4</v>
      </c>
      <c r="L183" s="81">
        <f t="shared" si="122"/>
        <v>4236</v>
      </c>
      <c r="M183" s="81">
        <f t="shared" si="122"/>
        <v>2118</v>
      </c>
      <c r="N183" s="81">
        <f t="shared" si="122"/>
        <v>0</v>
      </c>
      <c r="O183" s="81">
        <f t="shared" si="122"/>
        <v>2118</v>
      </c>
      <c r="P183" s="81">
        <f t="shared" si="122"/>
        <v>2541.6</v>
      </c>
      <c r="Q183" s="81">
        <f t="shared" si="122"/>
        <v>2541.6</v>
      </c>
      <c r="R183" s="81">
        <f t="shared" si="122"/>
        <v>2730.7749003970916</v>
      </c>
      <c r="S183" s="81">
        <f t="shared" si="122"/>
        <v>2723.239649568181</v>
      </c>
      <c r="T183" s="81">
        <f t="shared" si="122"/>
        <v>2769.330267138349</v>
      </c>
      <c r="U183" s="81">
        <f t="shared" si="122"/>
        <v>2638.4157496121838</v>
      </c>
      <c r="V183" s="81">
        <f t="shared" si="122"/>
        <v>2659.3531068633006</v>
      </c>
      <c r="W183" s="81">
        <f t="shared" si="122"/>
        <v>2519.2738259808821</v>
      </c>
      <c r="X183" s="81">
        <f t="shared" si="122"/>
        <v>2494.1134856172876</v>
      </c>
      <c r="Y183" s="81">
        <f t="shared" si="122"/>
        <v>2340.2642362977003</v>
      </c>
      <c r="Z183" s="81">
        <f t="shared" si="122"/>
        <v>2354.4402360953281</v>
      </c>
      <c r="AA183" s="81">
        <f t="shared" si="122"/>
        <v>2550.6435891032725</v>
      </c>
      <c r="AB183" s="81">
        <f t="shared" si="122"/>
        <v>2582.3512016346976</v>
      </c>
      <c r="AC183" s="81">
        <f t="shared" si="122"/>
        <v>2580.5319112316392</v>
      </c>
      <c r="AD183" s="81">
        <f t="shared" si="122"/>
        <v>2642.0538034438805</v>
      </c>
      <c r="AE183" s="81">
        <f t="shared" si="122"/>
        <v>2629.0569782998832</v>
      </c>
      <c r="AF183" s="81">
        <f t="shared" si="122"/>
        <v>2615.6204838845897</v>
      </c>
      <c r="AG183" s="81">
        <f t="shared" si="122"/>
        <v>2597.1288213832186</v>
      </c>
      <c r="AH183" s="81">
        <f t="shared" si="122"/>
        <v>2588.2743595473034</v>
      </c>
      <c r="AI183" s="81">
        <f t="shared" si="122"/>
        <v>2576.8942838114845</v>
      </c>
      <c r="AJ183" s="81">
        <f t="shared" si="122"/>
        <v>2576.5265768432787</v>
      </c>
      <c r="AK183" s="81">
        <f t="shared" si="122"/>
        <v>2578.2765502971897</v>
      </c>
      <c r="AL183" s="81">
        <f t="shared" si="122"/>
        <v>2593.3088158746687</v>
      </c>
      <c r="AM183" s="81">
        <f t="shared" si="122"/>
        <v>2608.3833485593291</v>
      </c>
      <c r="AN183" s="81">
        <f t="shared" si="122"/>
        <v>2607.9612143589684</v>
      </c>
      <c r="AO183" s="81">
        <f t="shared" si="122"/>
        <v>2604.7965389815504</v>
      </c>
    </row>
    <row r="184" spans="2:41" x14ac:dyDescent="0.5">
      <c r="B184" s="3" t="e">
        <f>#REF!</f>
        <v>#REF!</v>
      </c>
      <c r="C184" s="3" t="e">
        <f>#REF!</f>
        <v>#REF!</v>
      </c>
      <c r="F184" s="81">
        <f t="shared" ref="F184:AO184" si="123">F30*F69</f>
        <v>0</v>
      </c>
      <c r="G184" s="81">
        <f t="shared" si="123"/>
        <v>0</v>
      </c>
      <c r="H184" s="81">
        <f t="shared" si="123"/>
        <v>0</v>
      </c>
      <c r="I184" s="81">
        <f t="shared" si="123"/>
        <v>0</v>
      </c>
      <c r="J184" s="81">
        <f t="shared" si="123"/>
        <v>0</v>
      </c>
      <c r="K184" s="81">
        <f t="shared" si="123"/>
        <v>0</v>
      </c>
      <c r="L184" s="81">
        <f t="shared" si="123"/>
        <v>0</v>
      </c>
      <c r="M184" s="81">
        <f t="shared" si="123"/>
        <v>0</v>
      </c>
      <c r="N184" s="81">
        <f t="shared" si="123"/>
        <v>0</v>
      </c>
      <c r="O184" s="81">
        <f t="shared" si="123"/>
        <v>0</v>
      </c>
      <c r="P184" s="81">
        <f t="shared" si="123"/>
        <v>1634.3</v>
      </c>
      <c r="Q184" s="81">
        <f t="shared" si="123"/>
        <v>0</v>
      </c>
      <c r="R184" s="81">
        <f t="shared" si="123"/>
        <v>139.90969916666668</v>
      </c>
      <c r="S184" s="81">
        <f t="shared" si="123"/>
        <v>151.56884076388889</v>
      </c>
      <c r="T184" s="81">
        <f t="shared" si="123"/>
        <v>164.19957749421297</v>
      </c>
      <c r="U184" s="81">
        <f t="shared" si="123"/>
        <v>177.88287561873071</v>
      </c>
      <c r="V184" s="81">
        <f t="shared" si="123"/>
        <v>192.70644858695826</v>
      </c>
      <c r="W184" s="81">
        <f t="shared" si="123"/>
        <v>208.76531930253813</v>
      </c>
      <c r="X184" s="81">
        <f t="shared" si="123"/>
        <v>226.16242924441633</v>
      </c>
      <c r="Y184" s="81">
        <f t="shared" si="123"/>
        <v>245.00929834811765</v>
      </c>
      <c r="Z184" s="81">
        <f t="shared" si="123"/>
        <v>265.42673987712749</v>
      </c>
      <c r="AA184" s="81">
        <f t="shared" si="123"/>
        <v>287.54563486688807</v>
      </c>
      <c r="AB184" s="81">
        <f t="shared" si="123"/>
        <v>311.50777110579543</v>
      </c>
      <c r="AC184" s="81">
        <f t="shared" si="123"/>
        <v>197.55705286461173</v>
      </c>
      <c r="AD184" s="81">
        <f t="shared" si="123"/>
        <v>219.86289044180029</v>
      </c>
      <c r="AE184" s="81">
        <f t="shared" si="123"/>
        <v>226.20736181579053</v>
      </c>
      <c r="AF184" s="81">
        <f t="shared" si="123"/>
        <v>232.08241945737791</v>
      </c>
      <c r="AG184" s="81">
        <f t="shared" si="123"/>
        <v>237.36576891550899</v>
      </c>
      <c r="AH184" s="81">
        <f t="shared" si="123"/>
        <v>241.9179931482079</v>
      </c>
      <c r="AI184" s="81">
        <f t="shared" si="123"/>
        <v>245.58054802444335</v>
      </c>
      <c r="AJ184" s="81">
        <f t="shared" si="123"/>
        <v>248.17354264985545</v>
      </c>
      <c r="AK184" s="81">
        <f t="shared" si="123"/>
        <v>249.49328257377766</v>
      </c>
      <c r="AL184" s="81">
        <f t="shared" si="123"/>
        <v>249.30955177217402</v>
      </c>
      <c r="AM184" s="81">
        <f t="shared" si="123"/>
        <v>247.36260693020748</v>
      </c>
      <c r="AN184" s="81">
        <f t="shared" si="123"/>
        <v>243.35985494949523</v>
      </c>
      <c r="AO184" s="81">
        <f t="shared" si="123"/>
        <v>236.97218175720451</v>
      </c>
    </row>
    <row r="185" spans="2:41" x14ac:dyDescent="0.5">
      <c r="B185" s="3" t="e">
        <f>#REF!</f>
        <v>#REF!</v>
      </c>
      <c r="C185" s="3" t="e">
        <f>#REF!</f>
        <v>#REF!</v>
      </c>
      <c r="F185" s="81">
        <f t="shared" ref="F185:AO185" si="124">F31*F70</f>
        <v>84838.399999999994</v>
      </c>
      <c r="G185" s="81">
        <f t="shared" si="124"/>
        <v>139188</v>
      </c>
      <c r="H185" s="81">
        <f t="shared" si="124"/>
        <v>157083.6</v>
      </c>
      <c r="I185" s="81">
        <f t="shared" si="124"/>
        <v>77547.600000000006</v>
      </c>
      <c r="J185" s="81">
        <f t="shared" si="124"/>
        <v>55343.8</v>
      </c>
      <c r="K185" s="81">
        <f t="shared" si="124"/>
        <v>49047.200000000004</v>
      </c>
      <c r="L185" s="81">
        <f t="shared" si="124"/>
        <v>56338</v>
      </c>
      <c r="M185" s="81">
        <f t="shared" si="124"/>
        <v>41756.400000000001</v>
      </c>
      <c r="N185" s="81">
        <f t="shared" si="124"/>
        <v>0</v>
      </c>
      <c r="O185" s="81">
        <f t="shared" si="124"/>
        <v>67937</v>
      </c>
      <c r="P185" s="81">
        <f t="shared" si="124"/>
        <v>62966</v>
      </c>
      <c r="Q185" s="81">
        <f t="shared" si="124"/>
        <v>95111.8</v>
      </c>
      <c r="R185" s="81">
        <f t="shared" si="124"/>
        <v>74841.428357078257</v>
      </c>
      <c r="S185" s="81">
        <f t="shared" si="124"/>
        <v>73921.170475088293</v>
      </c>
      <c r="T185" s="81">
        <f t="shared" si="124"/>
        <v>68339.243393844881</v>
      </c>
      <c r="U185" s="81">
        <f t="shared" si="124"/>
        <v>60782.466842676331</v>
      </c>
      <c r="V185" s="81">
        <f t="shared" si="124"/>
        <v>59305.687267006084</v>
      </c>
      <c r="W185" s="81">
        <f t="shared" si="124"/>
        <v>59578.975225734459</v>
      </c>
      <c r="X185" s="81">
        <f t="shared" si="124"/>
        <v>60406.224009108882</v>
      </c>
      <c r="Y185" s="81">
        <f t="shared" si="124"/>
        <v>60687.351758577977</v>
      </c>
      <c r="Z185" s="81">
        <f t="shared" si="124"/>
        <v>62222.023685542568</v>
      </c>
      <c r="AA185" s="81">
        <f t="shared" si="124"/>
        <v>67407.192326004457</v>
      </c>
      <c r="AB185" s="81">
        <f t="shared" si="124"/>
        <v>67293.232050145336</v>
      </c>
      <c r="AC185" s="81">
        <f t="shared" si="124"/>
        <v>67589.133106803944</v>
      </c>
      <c r="AD185" s="81">
        <f t="shared" si="124"/>
        <v>66001.78377103321</v>
      </c>
      <c r="AE185" s="81">
        <f t="shared" si="124"/>
        <v>65188.242341693112</v>
      </c>
      <c r="AF185" s="81">
        <f t="shared" si="124"/>
        <v>64384.539574227063</v>
      </c>
      <c r="AG185" s="81">
        <f t="shared" si="124"/>
        <v>63984.757955278314</v>
      </c>
      <c r="AH185" s="81">
        <f t="shared" si="124"/>
        <v>64189.157654545037</v>
      </c>
      <c r="AI185" s="81">
        <f t="shared" si="124"/>
        <v>64535.173112705197</v>
      </c>
      <c r="AJ185" s="81">
        <f t="shared" si="124"/>
        <v>64886.968374865923</v>
      </c>
      <c r="AK185" s="81">
        <f t="shared" si="124"/>
        <v>65198.292458935626</v>
      </c>
      <c r="AL185" s="81">
        <f t="shared" si="124"/>
        <v>65511.84402738083</v>
      </c>
      <c r="AM185" s="81">
        <f t="shared" si="124"/>
        <v>65722.058591853522</v>
      </c>
      <c r="AN185" s="81">
        <f t="shared" si="124"/>
        <v>65512.365555770462</v>
      </c>
      <c r="AO185" s="81">
        <f t="shared" si="124"/>
        <v>65294.811891180645</v>
      </c>
    </row>
    <row r="186" spans="2:41" x14ac:dyDescent="0.5">
      <c r="B186" s="3" t="e">
        <f>#REF!</f>
        <v>#REF!</v>
      </c>
      <c r="C186" s="3" t="e">
        <f>#REF!</f>
        <v>#REF!</v>
      </c>
      <c r="F186" s="81">
        <f t="shared" ref="F186:AO186" si="125">F32*F71</f>
        <v>53846.1</v>
      </c>
      <c r="G186" s="81">
        <f t="shared" si="125"/>
        <v>93659.58</v>
      </c>
      <c r="H186" s="81">
        <f t="shared" si="125"/>
        <v>110302.92</v>
      </c>
      <c r="I186" s="81">
        <f t="shared" si="125"/>
        <v>36876.42</v>
      </c>
      <c r="J186" s="81">
        <f t="shared" si="125"/>
        <v>19580.400000000001</v>
      </c>
      <c r="K186" s="81">
        <f t="shared" si="125"/>
        <v>21538.44</v>
      </c>
      <c r="L186" s="81">
        <f t="shared" si="125"/>
        <v>18275.04</v>
      </c>
      <c r="M186" s="81">
        <f t="shared" si="125"/>
        <v>14032.62</v>
      </c>
      <c r="N186" s="81">
        <f t="shared" si="125"/>
        <v>4568.76</v>
      </c>
      <c r="O186" s="81">
        <f t="shared" si="125"/>
        <v>36223.74</v>
      </c>
      <c r="P186" s="81">
        <f t="shared" si="125"/>
        <v>36550.080000000002</v>
      </c>
      <c r="Q186" s="81">
        <f t="shared" si="125"/>
        <v>60372.9</v>
      </c>
      <c r="R186" s="81">
        <f t="shared" si="125"/>
        <v>42889.301726733218</v>
      </c>
      <c r="S186" s="81">
        <f t="shared" si="125"/>
        <v>41897.774858857119</v>
      </c>
      <c r="T186" s="81">
        <f t="shared" si="125"/>
        <v>37447.817648338809</v>
      </c>
      <c r="U186" s="81">
        <f t="shared" si="125"/>
        <v>31215.834290881561</v>
      </c>
      <c r="V186" s="81">
        <f t="shared" si="125"/>
        <v>30690.385366656628</v>
      </c>
      <c r="W186" s="81">
        <f t="shared" si="125"/>
        <v>31587.686445961463</v>
      </c>
      <c r="X186" s="81">
        <f t="shared" si="125"/>
        <v>32393.739511750042</v>
      </c>
      <c r="Y186" s="81">
        <f t="shared" si="125"/>
        <v>33543.668838784877</v>
      </c>
      <c r="Z186" s="81">
        <f t="shared" si="125"/>
        <v>35149.14233389897</v>
      </c>
      <c r="AA186" s="81">
        <f t="shared" si="125"/>
        <v>37690.850286987807</v>
      </c>
      <c r="AB186" s="81">
        <f t="shared" si="125"/>
        <v>37760.327063591161</v>
      </c>
      <c r="AC186" s="81">
        <f t="shared" si="125"/>
        <v>37807.923054335079</v>
      </c>
      <c r="AD186" s="81">
        <f t="shared" si="125"/>
        <v>36466.208629041743</v>
      </c>
      <c r="AE186" s="81">
        <f t="shared" si="125"/>
        <v>35868.455919274886</v>
      </c>
      <c r="AF186" s="81">
        <f t="shared" si="125"/>
        <v>35304.96249844721</v>
      </c>
      <c r="AG186" s="81">
        <f t="shared" si="125"/>
        <v>35071.825191320233</v>
      </c>
      <c r="AH186" s="81">
        <f t="shared" si="125"/>
        <v>35347.672482721253</v>
      </c>
      <c r="AI186" s="81">
        <f t="shared" si="125"/>
        <v>35691.060102024952</v>
      </c>
      <c r="AJ186" s="81">
        <f t="shared" si="125"/>
        <v>35986.980789048976</v>
      </c>
      <c r="AK186" s="81">
        <f t="shared" si="125"/>
        <v>36239.215926731507</v>
      </c>
      <c r="AL186" s="81">
        <f t="shared" si="125"/>
        <v>36414.967627805789</v>
      </c>
      <c r="AM186" s="81">
        <f t="shared" si="125"/>
        <v>36469.236475049387</v>
      </c>
      <c r="AN186" s="81">
        <f t="shared" si="125"/>
        <v>36312.515151177111</v>
      </c>
      <c r="AO186" s="81">
        <f t="shared" si="125"/>
        <v>36136.842749448289</v>
      </c>
    </row>
    <row r="187" spans="2:41" x14ac:dyDescent="0.5">
      <c r="B187" s="3" t="e">
        <f>#REF!</f>
        <v>#REF!</v>
      </c>
      <c r="C187" s="3" t="e">
        <f>#REF!</f>
        <v>#REF!</v>
      </c>
      <c r="F187" s="81">
        <f t="shared" ref="F187:Z188" si="126">F33*F72</f>
        <v>325594.8</v>
      </c>
      <c r="G187" s="81">
        <f t="shared" si="126"/>
        <v>338706</v>
      </c>
      <c r="H187" s="81">
        <f t="shared" si="126"/>
        <v>349632</v>
      </c>
      <c r="I187" s="81">
        <f t="shared" si="126"/>
        <v>356187.60000000003</v>
      </c>
      <c r="J187" s="81">
        <f t="shared" si="126"/>
        <v>331057.8</v>
      </c>
      <c r="K187" s="81">
        <f t="shared" si="126"/>
        <v>269872.2</v>
      </c>
      <c r="L187" s="81">
        <f t="shared" si="126"/>
        <v>262224</v>
      </c>
      <c r="M187" s="81">
        <f t="shared" si="126"/>
        <v>371484</v>
      </c>
      <c r="N187" s="81">
        <f t="shared" si="126"/>
        <v>119093.40000000001</v>
      </c>
      <c r="O187" s="81">
        <f t="shared" si="126"/>
        <v>407539.80000000005</v>
      </c>
      <c r="P187" s="81">
        <f t="shared" si="126"/>
        <v>331057.8</v>
      </c>
      <c r="Q187" s="81">
        <f t="shared" si="126"/>
        <v>369298.8</v>
      </c>
      <c r="R187" s="81">
        <f t="shared" si="126"/>
        <v>337273.74235918728</v>
      </c>
      <c r="S187" s="81">
        <f t="shared" si="126"/>
        <v>336720.75575566135</v>
      </c>
      <c r="T187" s="81">
        <f t="shared" si="126"/>
        <v>334967.62793651223</v>
      </c>
      <c r="U187" s="81">
        <f t="shared" si="126"/>
        <v>332106.69030021504</v>
      </c>
      <c r="V187" s="81">
        <f t="shared" si="126"/>
        <v>328430.31169489503</v>
      </c>
      <c r="W187" s="81">
        <f t="shared" si="126"/>
        <v>326659.51461990201</v>
      </c>
      <c r="X187" s="81">
        <f t="shared" si="126"/>
        <v>330126.75978241902</v>
      </c>
      <c r="Y187" s="81">
        <f t="shared" si="126"/>
        <v>334556.14312436566</v>
      </c>
      <c r="Z187" s="81">
        <f t="shared" si="126"/>
        <v>329737.48342261836</v>
      </c>
      <c r="AA187" s="81">
        <f t="shared" ref="AA187:AO188" si="127">AA33*AA72</f>
        <v>346732.9044699833</v>
      </c>
      <c r="AB187" s="81">
        <f t="shared" si="127"/>
        <v>339755.31263404828</v>
      </c>
      <c r="AC187" s="81">
        <f t="shared" si="127"/>
        <v>338928.26563731791</v>
      </c>
      <c r="AD187" s="81">
        <f t="shared" si="127"/>
        <v>353491.34777209</v>
      </c>
      <c r="AE187" s="81">
        <f t="shared" si="127"/>
        <v>353261.83782589925</v>
      </c>
      <c r="AF187" s="81">
        <f t="shared" si="127"/>
        <v>353061.87640301173</v>
      </c>
      <c r="AG187" s="81">
        <f t="shared" si="127"/>
        <v>352999.56333304744</v>
      </c>
      <c r="AH187" s="81">
        <f t="shared" si="127"/>
        <v>353183.87967637402</v>
      </c>
      <c r="AI187" s="81">
        <f t="shared" si="127"/>
        <v>353707.15369319182</v>
      </c>
      <c r="AJ187" s="81">
        <f t="shared" si="127"/>
        <v>354429.90094586735</v>
      </c>
      <c r="AK187" s="81">
        <f t="shared" si="127"/>
        <v>354907.68726193148</v>
      </c>
      <c r="AL187" s="81">
        <f t="shared" si="127"/>
        <v>355035.41100741707</v>
      </c>
      <c r="AM187" s="81">
        <f t="shared" si="127"/>
        <v>355597.92093224649</v>
      </c>
      <c r="AN187" s="81">
        <f t="shared" si="127"/>
        <v>354711.35523837543</v>
      </c>
      <c r="AO187" s="81">
        <f t="shared" si="127"/>
        <v>354365.08265040879</v>
      </c>
    </row>
    <row r="188" spans="2:41" x14ac:dyDescent="0.5">
      <c r="B188" s="3" t="e">
        <f>#REF!</f>
        <v>#REF!</v>
      </c>
      <c r="C188" s="3" t="e">
        <f>#REF!</f>
        <v>#REF!</v>
      </c>
      <c r="F188" s="81">
        <f t="shared" si="126"/>
        <v>0</v>
      </c>
      <c r="G188" s="81">
        <f t="shared" si="126"/>
        <v>0</v>
      </c>
      <c r="H188" s="81">
        <f t="shared" si="126"/>
        <v>0</v>
      </c>
      <c r="I188" s="81">
        <f t="shared" si="126"/>
        <v>0</v>
      </c>
      <c r="J188" s="81">
        <f t="shared" si="126"/>
        <v>0</v>
      </c>
      <c r="K188" s="81">
        <f t="shared" si="126"/>
        <v>0</v>
      </c>
      <c r="L188" s="81">
        <f t="shared" si="126"/>
        <v>0</v>
      </c>
      <c r="M188" s="81">
        <f t="shared" si="126"/>
        <v>0</v>
      </c>
      <c r="N188" s="81">
        <f t="shared" si="126"/>
        <v>0</v>
      </c>
      <c r="O188" s="81">
        <f t="shared" si="126"/>
        <v>0</v>
      </c>
      <c r="P188" s="81">
        <f t="shared" si="126"/>
        <v>0</v>
      </c>
      <c r="Q188" s="81">
        <f t="shared" si="126"/>
        <v>0</v>
      </c>
      <c r="R188" s="81">
        <f t="shared" si="126"/>
        <v>0</v>
      </c>
      <c r="S188" s="81">
        <f t="shared" si="126"/>
        <v>0</v>
      </c>
      <c r="T188" s="81">
        <f t="shared" si="126"/>
        <v>0</v>
      </c>
      <c r="U188" s="81">
        <f t="shared" si="126"/>
        <v>0</v>
      </c>
      <c r="V188" s="81">
        <f t="shared" si="126"/>
        <v>0</v>
      </c>
      <c r="W188" s="81">
        <f t="shared" si="126"/>
        <v>0</v>
      </c>
      <c r="X188" s="81">
        <f t="shared" si="126"/>
        <v>0</v>
      </c>
      <c r="Y188" s="81">
        <f t="shared" si="126"/>
        <v>0</v>
      </c>
      <c r="Z188" s="81">
        <f t="shared" si="126"/>
        <v>0</v>
      </c>
      <c r="AA188" s="81">
        <f t="shared" si="127"/>
        <v>0</v>
      </c>
      <c r="AB188" s="81">
        <f t="shared" si="127"/>
        <v>0</v>
      </c>
      <c r="AC188" s="81">
        <f t="shared" si="127"/>
        <v>0</v>
      </c>
      <c r="AD188" s="81">
        <f t="shared" si="127"/>
        <v>0</v>
      </c>
      <c r="AE188" s="81">
        <f t="shared" si="127"/>
        <v>0</v>
      </c>
      <c r="AF188" s="81">
        <f t="shared" si="127"/>
        <v>0</v>
      </c>
      <c r="AG188" s="81">
        <f t="shared" si="127"/>
        <v>0</v>
      </c>
      <c r="AH188" s="81">
        <f t="shared" si="127"/>
        <v>0</v>
      </c>
      <c r="AI188" s="81">
        <f t="shared" si="127"/>
        <v>0</v>
      </c>
      <c r="AJ188" s="81">
        <f t="shared" si="127"/>
        <v>0</v>
      </c>
      <c r="AK188" s="81">
        <f t="shared" si="127"/>
        <v>0</v>
      </c>
      <c r="AL188" s="81">
        <f t="shared" si="127"/>
        <v>0</v>
      </c>
      <c r="AM188" s="81">
        <f t="shared" si="127"/>
        <v>0</v>
      </c>
      <c r="AN188" s="81">
        <f t="shared" si="127"/>
        <v>0</v>
      </c>
      <c r="AO188" s="81">
        <f t="shared" si="127"/>
        <v>0</v>
      </c>
    </row>
    <row r="189" spans="2:41" x14ac:dyDescent="0.5">
      <c r="B189" s="3" t="e">
        <f>#REF!</f>
        <v>#REF!</v>
      </c>
      <c r="C189" s="3" t="e">
        <f>#REF!</f>
        <v>#REF!</v>
      </c>
      <c r="F189" s="81">
        <f>F35*F74</f>
        <v>2391.4666666666667</v>
      </c>
      <c r="G189" s="81">
        <f t="shared" ref="G189:Z189" si="128">G35*G74</f>
        <v>2391.4666666666667</v>
      </c>
      <c r="H189" s="81">
        <f t="shared" si="128"/>
        <v>2391.4666666666667</v>
      </c>
      <c r="I189" s="81">
        <f t="shared" si="128"/>
        <v>2391.4666666666667</v>
      </c>
      <c r="J189" s="81">
        <f t="shared" si="128"/>
        <v>2391.4666666666667</v>
      </c>
      <c r="K189" s="81">
        <f t="shared" si="128"/>
        <v>2391.4666666666667</v>
      </c>
      <c r="L189" s="81">
        <f t="shared" si="128"/>
        <v>2391.4666666666667</v>
      </c>
      <c r="M189" s="81">
        <f t="shared" si="128"/>
        <v>2391.4666666666667</v>
      </c>
      <c r="N189" s="81">
        <f t="shared" si="128"/>
        <v>2391.4666666666667</v>
      </c>
      <c r="O189" s="81">
        <f t="shared" si="128"/>
        <v>2391.4666666666667</v>
      </c>
      <c r="P189" s="81">
        <f t="shared" si="128"/>
        <v>2391.4666666666667</v>
      </c>
      <c r="Q189" s="81">
        <f t="shared" si="128"/>
        <v>2391.4666666666667</v>
      </c>
      <c r="R189" s="81">
        <f t="shared" si="128"/>
        <v>34613.333333333328</v>
      </c>
      <c r="S189" s="81">
        <f t="shared" si="128"/>
        <v>5076.6222222222223</v>
      </c>
      <c r="T189" s="81">
        <f t="shared" si="128"/>
        <v>5300.3851851851841</v>
      </c>
      <c r="U189" s="81">
        <f t="shared" si="128"/>
        <v>5542.7950617283941</v>
      </c>
      <c r="V189" s="81">
        <f t="shared" si="128"/>
        <v>5805.4057613168725</v>
      </c>
      <c r="W189" s="81">
        <f t="shared" si="128"/>
        <v>6089.9006858710554</v>
      </c>
      <c r="X189" s="81">
        <f t="shared" si="128"/>
        <v>6398.1035208047542</v>
      </c>
      <c r="Y189" s="81">
        <f t="shared" si="128"/>
        <v>6731.9899253162621</v>
      </c>
      <c r="Z189" s="81">
        <f t="shared" si="128"/>
        <v>7093.7001968703953</v>
      </c>
      <c r="AA189" s="81">
        <f t="shared" ref="AA189:AO189" si="129">AA35*AA74</f>
        <v>7485.5529910540399</v>
      </c>
      <c r="AB189" s="81">
        <f t="shared" si="129"/>
        <v>7910.0601847529888</v>
      </c>
      <c r="AC189" s="81">
        <f t="shared" si="129"/>
        <v>8369.9429779268485</v>
      </c>
      <c r="AD189" s="81">
        <f t="shared" si="129"/>
        <v>8868.1493371985307</v>
      </c>
      <c r="AE189" s="81">
        <f t="shared" si="129"/>
        <v>6722.7173375206285</v>
      </c>
      <c r="AF189" s="81">
        <f t="shared" si="129"/>
        <v>6859.8919304621631</v>
      </c>
      <c r="AG189" s="81">
        <f t="shared" si="129"/>
        <v>6989.8508259019109</v>
      </c>
      <c r="AH189" s="81">
        <f t="shared" si="129"/>
        <v>7110.4388062497037</v>
      </c>
      <c r="AI189" s="81">
        <f t="shared" si="129"/>
        <v>7219.191559994104</v>
      </c>
      <c r="AJ189" s="81">
        <f t="shared" si="129"/>
        <v>7313.2991328376929</v>
      </c>
      <c r="AK189" s="81">
        <f t="shared" si="129"/>
        <v>7389.5654338404383</v>
      </c>
      <c r="AL189" s="81">
        <f t="shared" si="129"/>
        <v>7444.3633928841209</v>
      </c>
      <c r="AM189" s="81">
        <f t="shared" si="129"/>
        <v>7473.5853258852658</v>
      </c>
      <c r="AN189" s="81">
        <f t="shared" si="129"/>
        <v>7472.5880204545347</v>
      </c>
      <c r="AO189" s="81">
        <f t="shared" si="129"/>
        <v>7436.1320067629968</v>
      </c>
    </row>
    <row r="190" spans="2:41" x14ac:dyDescent="0.5">
      <c r="B190" s="3" t="e">
        <f>#REF!</f>
        <v>#REF!</v>
      </c>
      <c r="C190" s="3" t="e">
        <f>#REF!</f>
        <v>#REF!</v>
      </c>
      <c r="F190" s="81">
        <f>F36*F75</f>
        <v>119250.00000000001</v>
      </c>
      <c r="G190" s="81">
        <f t="shared" ref="G190:Z190" si="130">G36*G75</f>
        <v>119250.00000000001</v>
      </c>
      <c r="H190" s="81">
        <f t="shared" si="130"/>
        <v>119250.00000000001</v>
      </c>
      <c r="I190" s="81">
        <f t="shared" si="130"/>
        <v>119250.00000000001</v>
      </c>
      <c r="J190" s="81">
        <f t="shared" si="130"/>
        <v>119250.00000000001</v>
      </c>
      <c r="K190" s="81">
        <f t="shared" si="130"/>
        <v>119250.00000000001</v>
      </c>
      <c r="L190" s="81">
        <f t="shared" si="130"/>
        <v>119250.00000000001</v>
      </c>
      <c r="M190" s="81">
        <f t="shared" si="130"/>
        <v>119250.00000000001</v>
      </c>
      <c r="N190" s="81">
        <f t="shared" si="130"/>
        <v>119250.00000000001</v>
      </c>
      <c r="O190" s="81">
        <f t="shared" si="130"/>
        <v>119250.00000000001</v>
      </c>
      <c r="P190" s="81">
        <f t="shared" si="130"/>
        <v>119250.00000000001</v>
      </c>
      <c r="Q190" s="81">
        <f t="shared" si="130"/>
        <v>119250.00000000001</v>
      </c>
      <c r="R190" s="81">
        <f t="shared" si="130"/>
        <v>126041.66666666666</v>
      </c>
      <c r="S190" s="81">
        <f t="shared" si="130"/>
        <v>121840.27777777778</v>
      </c>
      <c r="T190" s="81">
        <f t="shared" si="130"/>
        <v>121872.10648148147</v>
      </c>
      <c r="U190" s="81">
        <f t="shared" si="130"/>
        <v>121906.58757716051</v>
      </c>
      <c r="V190" s="81">
        <f t="shared" si="130"/>
        <v>121943.94209747943</v>
      </c>
      <c r="W190" s="81">
        <f t="shared" si="130"/>
        <v>121984.40949449161</v>
      </c>
      <c r="X190" s="81">
        <f t="shared" si="130"/>
        <v>122028.24917458811</v>
      </c>
      <c r="Y190" s="81">
        <f t="shared" si="130"/>
        <v>122075.74216135935</v>
      </c>
      <c r="Z190" s="81">
        <f t="shared" si="130"/>
        <v>122127.19289702822</v>
      </c>
      <c r="AA190" s="81">
        <f t="shared" ref="AA190:AO190" si="131">AA36*AA75</f>
        <v>122182.93119400277</v>
      </c>
      <c r="AB190" s="81">
        <f t="shared" si="131"/>
        <v>122243.31434905854</v>
      </c>
      <c r="AC190" s="81">
        <f t="shared" si="131"/>
        <v>122308.72943370233</v>
      </c>
      <c r="AD190" s="81">
        <f t="shared" si="131"/>
        <v>124645.8845860553</v>
      </c>
      <c r="AE190" s="81">
        <f t="shared" si="131"/>
        <v>124335.06066781508</v>
      </c>
      <c r="AF190" s="81">
        <f t="shared" si="131"/>
        <v>124354.9341219574</v>
      </c>
      <c r="AG190" s="81">
        <f t="shared" si="131"/>
        <v>124373.76218693303</v>
      </c>
      <c r="AH190" s="81">
        <f t="shared" si="131"/>
        <v>124391.23262111598</v>
      </c>
      <c r="AI190" s="81">
        <f t="shared" si="131"/>
        <v>124406.98840225626</v>
      </c>
      <c r="AJ190" s="81">
        <f t="shared" si="131"/>
        <v>124420.62243238711</v>
      </c>
      <c r="AK190" s="81">
        <f t="shared" si="131"/>
        <v>124431.67167119353</v>
      </c>
      <c r="AL190" s="81">
        <f t="shared" si="131"/>
        <v>124439.61063935663</v>
      </c>
      <c r="AM190" s="81">
        <f t="shared" si="131"/>
        <v>124443.8442276108</v>
      </c>
      <c r="AN190" s="81">
        <f t="shared" si="131"/>
        <v>124443.69974091456</v>
      </c>
      <c r="AO190" s="81">
        <f t="shared" si="131"/>
        <v>124438.41810019105</v>
      </c>
    </row>
    <row r="191" spans="2:41" x14ac:dyDescent="0.5">
      <c r="B191" s="3" t="e">
        <f>#REF!</f>
        <v>#REF!</v>
      </c>
      <c r="C191" s="3" t="e">
        <f>#REF!</f>
        <v>#REF!</v>
      </c>
      <c r="F191" s="81">
        <f>F37*F76</f>
        <v>69015</v>
      </c>
      <c r="G191" s="81">
        <f t="shared" ref="G191:Z191" si="132">G37*G76</f>
        <v>69015</v>
      </c>
      <c r="H191" s="81">
        <f t="shared" si="132"/>
        <v>69015</v>
      </c>
      <c r="I191" s="81">
        <f t="shared" si="132"/>
        <v>69015</v>
      </c>
      <c r="J191" s="81">
        <f t="shared" si="132"/>
        <v>69015</v>
      </c>
      <c r="K191" s="81">
        <f t="shared" si="132"/>
        <v>69015</v>
      </c>
      <c r="L191" s="81">
        <f t="shared" si="132"/>
        <v>69015</v>
      </c>
      <c r="M191" s="81">
        <f t="shared" si="132"/>
        <v>69015</v>
      </c>
      <c r="N191" s="81">
        <f t="shared" si="132"/>
        <v>69015</v>
      </c>
      <c r="O191" s="81">
        <f t="shared" si="132"/>
        <v>69015</v>
      </c>
      <c r="P191" s="81">
        <f t="shared" si="132"/>
        <v>69015</v>
      </c>
      <c r="Q191" s="81">
        <f t="shared" si="132"/>
        <v>69015</v>
      </c>
      <c r="R191" s="81">
        <f t="shared" si="132"/>
        <v>49683.333333333336</v>
      </c>
      <c r="S191" s="81">
        <f t="shared" si="132"/>
        <v>66244.444444444438</v>
      </c>
      <c r="T191" s="81">
        <f t="shared" si="132"/>
        <v>66118.981481481489</v>
      </c>
      <c r="U191" s="81">
        <f t="shared" si="132"/>
        <v>65983.063271604944</v>
      </c>
      <c r="V191" s="81">
        <f t="shared" si="132"/>
        <v>65835.818544238689</v>
      </c>
      <c r="W191" s="81">
        <f t="shared" si="132"/>
        <v>65676.303422925237</v>
      </c>
      <c r="X191" s="81">
        <f t="shared" si="132"/>
        <v>65503.495374835678</v>
      </c>
      <c r="Y191" s="81">
        <f t="shared" si="132"/>
        <v>65316.286656071985</v>
      </c>
      <c r="Z191" s="81">
        <f t="shared" si="132"/>
        <v>65113.477210744655</v>
      </c>
      <c r="AA191" s="81">
        <f t="shared" ref="AA191:AO191" si="133">AA37*AA76</f>
        <v>64893.76697830671</v>
      </c>
      <c r="AB191" s="81">
        <f t="shared" si="133"/>
        <v>64655.747559832278</v>
      </c>
      <c r="AC191" s="81">
        <f t="shared" si="133"/>
        <v>64397.893189818307</v>
      </c>
      <c r="AD191" s="81">
        <f t="shared" si="133"/>
        <v>62943.299677524767</v>
      </c>
      <c r="AE191" s="81">
        <f t="shared" si="133"/>
        <v>64124.185467945987</v>
      </c>
      <c r="AF191" s="81">
        <f t="shared" si="133"/>
        <v>64048.682013333673</v>
      </c>
      <c r="AG191" s="81">
        <f t="shared" si="133"/>
        <v>63977.150213217574</v>
      </c>
      <c r="AH191" s="81">
        <f t="shared" si="133"/>
        <v>63910.776339559641</v>
      </c>
      <c r="AI191" s="81">
        <f t="shared" si="133"/>
        <v>63850.91679538149</v>
      </c>
      <c r="AJ191" s="81">
        <f t="shared" si="133"/>
        <v>63799.118231941255</v>
      </c>
      <c r="AK191" s="81">
        <f t="shared" si="133"/>
        <v>63757.139837307615</v>
      </c>
      <c r="AL191" s="81">
        <f t="shared" si="133"/>
        <v>63726.978018527763</v>
      </c>
      <c r="AM191" s="81">
        <f t="shared" si="133"/>
        <v>63710.893721540087</v>
      </c>
      <c r="AN191" s="81">
        <f t="shared" si="133"/>
        <v>63711.442657051462</v>
      </c>
      <c r="AO191" s="81">
        <f t="shared" si="133"/>
        <v>63731.508726985259</v>
      </c>
    </row>
    <row r="192" spans="2:41" x14ac:dyDescent="0.5">
      <c r="B192" s="3" t="e">
        <f>#REF!</f>
        <v>#REF!</v>
      </c>
      <c r="C192" s="3" t="e">
        <f>#REF!</f>
        <v>#REF!</v>
      </c>
      <c r="F192" s="81">
        <f>F38*F77</f>
        <v>96299</v>
      </c>
      <c r="G192" s="81">
        <f t="shared" ref="G192:Z192" si="134">G38*G77</f>
        <v>96299</v>
      </c>
      <c r="H192" s="81">
        <f t="shared" si="134"/>
        <v>96299</v>
      </c>
      <c r="I192" s="81">
        <f t="shared" si="134"/>
        <v>96299</v>
      </c>
      <c r="J192" s="81">
        <f t="shared" si="134"/>
        <v>96299</v>
      </c>
      <c r="K192" s="81">
        <f t="shared" si="134"/>
        <v>96299</v>
      </c>
      <c r="L192" s="81">
        <f t="shared" si="134"/>
        <v>96299</v>
      </c>
      <c r="M192" s="81">
        <f t="shared" si="134"/>
        <v>96299</v>
      </c>
      <c r="N192" s="81">
        <f t="shared" si="134"/>
        <v>96299</v>
      </c>
      <c r="O192" s="81">
        <f t="shared" si="134"/>
        <v>96299</v>
      </c>
      <c r="P192" s="81">
        <f t="shared" si="134"/>
        <v>96299</v>
      </c>
      <c r="Q192" s="81">
        <f t="shared" si="134"/>
        <v>96299</v>
      </c>
      <c r="R192" s="81">
        <f t="shared" si="134"/>
        <v>123749.99999999999</v>
      </c>
      <c r="S192" s="81">
        <f t="shared" si="134"/>
        <v>96937.5</v>
      </c>
      <c r="T192" s="81">
        <f t="shared" si="134"/>
        <v>97140.625000000015</v>
      </c>
      <c r="U192" s="81">
        <f t="shared" si="134"/>
        <v>97360.677083333343</v>
      </c>
      <c r="V192" s="81">
        <f t="shared" si="134"/>
        <v>97599.066840277766</v>
      </c>
      <c r="W192" s="81">
        <f t="shared" si="134"/>
        <v>97857.322410300912</v>
      </c>
      <c r="X192" s="81">
        <f t="shared" si="134"/>
        <v>98137.099277825997</v>
      </c>
      <c r="Y192" s="81">
        <f t="shared" si="134"/>
        <v>98440.190884311494</v>
      </c>
      <c r="Z192" s="81">
        <f t="shared" si="134"/>
        <v>98768.540124670777</v>
      </c>
      <c r="AA192" s="81">
        <f t="shared" ref="AA192:AO192" si="135">AA38*AA77</f>
        <v>99124.25180172667</v>
      </c>
      <c r="AB192" s="81">
        <f t="shared" si="135"/>
        <v>99509.606118537253</v>
      </c>
      <c r="AC192" s="81">
        <f t="shared" si="135"/>
        <v>99927.073295082038</v>
      </c>
      <c r="AD192" s="81">
        <f t="shared" si="135"/>
        <v>98504.103143168919</v>
      </c>
      <c r="AE192" s="81">
        <f t="shared" si="135"/>
        <v>96592.930327757203</v>
      </c>
      <c r="AF192" s="81">
        <f t="shared" si="135"/>
        <v>96715.12686115205</v>
      </c>
      <c r="AG192" s="81">
        <f t="shared" si="135"/>
        <v>96830.895577253366</v>
      </c>
      <c r="AH192" s="81">
        <f t="shared" si="135"/>
        <v>96938.316586141402</v>
      </c>
      <c r="AI192" s="81">
        <f t="shared" si="135"/>
        <v>97035.194653863276</v>
      </c>
      <c r="AJ192" s="81">
        <f t="shared" si="135"/>
        <v>97119.026644329555</v>
      </c>
      <c r="AK192" s="81">
        <f t="shared" si="135"/>
        <v>97186.965446971779</v>
      </c>
      <c r="AL192" s="81">
        <f t="shared" si="135"/>
        <v>97235.780030552181</v>
      </c>
      <c r="AM192" s="81">
        <f t="shared" si="135"/>
        <v>97261.811227986545</v>
      </c>
      <c r="AN192" s="81">
        <f t="shared" si="135"/>
        <v>97260.922818086736</v>
      </c>
      <c r="AO192" s="81">
        <f t="shared" si="135"/>
        <v>97228.447427426014</v>
      </c>
    </row>
    <row r="193" spans="1:41" x14ac:dyDescent="0.5">
      <c r="B193" s="3" t="e">
        <f>#REF!</f>
        <v>#REF!</v>
      </c>
      <c r="C193" s="3" t="e">
        <f>#REF!</f>
        <v>#REF!</v>
      </c>
      <c r="F193" s="81">
        <f>F39*F78</f>
        <v>2591.6666666666665</v>
      </c>
      <c r="G193" s="81">
        <f t="shared" ref="G193:Z193" si="136">G39*G78</f>
        <v>2591.6666666666665</v>
      </c>
      <c r="H193" s="81">
        <f t="shared" si="136"/>
        <v>2591.6666666666665</v>
      </c>
      <c r="I193" s="81">
        <f t="shared" si="136"/>
        <v>2591.6666666666665</v>
      </c>
      <c r="J193" s="81">
        <f t="shared" si="136"/>
        <v>2591.6666666666665</v>
      </c>
      <c r="K193" s="81">
        <f t="shared" si="136"/>
        <v>2591.6666666666665</v>
      </c>
      <c r="L193" s="81">
        <f t="shared" si="136"/>
        <v>2591.6666666666665</v>
      </c>
      <c r="M193" s="81">
        <f t="shared" si="136"/>
        <v>2591.6666666666665</v>
      </c>
      <c r="N193" s="81">
        <f t="shared" si="136"/>
        <v>2591.6666666666665</v>
      </c>
      <c r="O193" s="81">
        <f t="shared" si="136"/>
        <v>2591.6666666666665</v>
      </c>
      <c r="P193" s="81">
        <f t="shared" si="136"/>
        <v>2591.6666666666665</v>
      </c>
      <c r="Q193" s="81">
        <f t="shared" si="136"/>
        <v>2591.6666666666665</v>
      </c>
      <c r="R193" s="81">
        <f t="shared" si="136"/>
        <v>2937</v>
      </c>
      <c r="S193" s="81">
        <f t="shared" si="136"/>
        <v>2692.25</v>
      </c>
      <c r="T193" s="81">
        <f t="shared" si="136"/>
        <v>2694.1041666666665</v>
      </c>
      <c r="U193" s="81">
        <f t="shared" si="136"/>
        <v>2696.1128472222222</v>
      </c>
      <c r="V193" s="81">
        <f t="shared" si="136"/>
        <v>2698.2889178240739</v>
      </c>
      <c r="W193" s="81">
        <f t="shared" si="136"/>
        <v>2700.6463276427467</v>
      </c>
      <c r="X193" s="81">
        <f t="shared" si="136"/>
        <v>2703.2001882796421</v>
      </c>
      <c r="Y193" s="81">
        <f t="shared" si="136"/>
        <v>2705.9668706362791</v>
      </c>
      <c r="Z193" s="81">
        <f t="shared" si="136"/>
        <v>2708.9641098559691</v>
      </c>
      <c r="AA193" s="81">
        <f t="shared" ref="AA193:AO193" si="137">AA39*AA78</f>
        <v>2712.2111190106334</v>
      </c>
      <c r="AB193" s="81">
        <f t="shared" si="137"/>
        <v>2715.7287122615194</v>
      </c>
      <c r="AC193" s="81">
        <f t="shared" si="137"/>
        <v>2719.5394382833124</v>
      </c>
      <c r="AD193" s="81">
        <f t="shared" si="137"/>
        <v>2805.9908007335616</v>
      </c>
      <c r="AE193" s="81">
        <f t="shared" si="137"/>
        <v>2787.6757790369215</v>
      </c>
      <c r="AF193" s="81">
        <f t="shared" si="137"/>
        <v>2788.8468045675972</v>
      </c>
      <c r="AG193" s="81">
        <f t="shared" si="137"/>
        <v>2789.9562314755622</v>
      </c>
      <c r="AH193" s="81">
        <f t="shared" si="137"/>
        <v>2790.9856612019557</v>
      </c>
      <c r="AI193" s="81">
        <f t="shared" si="137"/>
        <v>2791.9140565296552</v>
      </c>
      <c r="AJ193" s="81">
        <f t="shared" si="137"/>
        <v>2792.7174295746668</v>
      </c>
      <c r="AK193" s="81">
        <f t="shared" si="137"/>
        <v>2793.3684961001027</v>
      </c>
      <c r="AL193" s="81">
        <f t="shared" si="137"/>
        <v>2793.8362927065518</v>
      </c>
      <c r="AM193" s="81">
        <f t="shared" si="137"/>
        <v>2794.0857531122015</v>
      </c>
      <c r="AN193" s="81">
        <f t="shared" si="137"/>
        <v>2794.0772393627071</v>
      </c>
      <c r="AO193" s="81">
        <f t="shared" si="137"/>
        <v>2793.7660234016171</v>
      </c>
    </row>
    <row r="194" spans="1:41" ht="14.7" thickBot="1" x14ac:dyDescent="0.55000000000000004">
      <c r="A194" s="80" t="s">
        <v>77</v>
      </c>
      <c r="B194" s="80"/>
      <c r="C194" s="80"/>
      <c r="D194" s="80"/>
      <c r="E194" s="80"/>
      <c r="F194" s="8">
        <f t="shared" ref="F194:Q194" si="138">SUM(F158:F193)</f>
        <v>5625784.1533333333</v>
      </c>
      <c r="G194" s="8">
        <f t="shared" si="138"/>
        <v>8337941.0933333337</v>
      </c>
      <c r="H194" s="8">
        <f t="shared" si="138"/>
        <v>7727369.8733333321</v>
      </c>
      <c r="I194" s="8">
        <f t="shared" si="138"/>
        <v>6466671.2833333323</v>
      </c>
      <c r="J194" s="8">
        <f t="shared" si="138"/>
        <v>5775783.373333334</v>
      </c>
      <c r="K194" s="8">
        <f t="shared" si="138"/>
        <v>4816848.8433333337</v>
      </c>
      <c r="L194" s="8">
        <f t="shared" si="138"/>
        <v>5450518.9433333334</v>
      </c>
      <c r="M194" s="8">
        <f t="shared" si="138"/>
        <v>5783364.0333333341</v>
      </c>
      <c r="N194" s="8">
        <f t="shared" si="138"/>
        <v>3793527.4533333331</v>
      </c>
      <c r="O194" s="8">
        <f t="shared" si="138"/>
        <v>7050612.0149333337</v>
      </c>
      <c r="P194" s="80">
        <f t="shared" si="138"/>
        <v>5672973.3233333323</v>
      </c>
      <c r="Q194" s="80">
        <f t="shared" si="138"/>
        <v>6705714.6533333324</v>
      </c>
      <c r="R194" s="80">
        <f t="shared" ref="R194:AO194" si="139">SUM(R158:R193)</f>
        <v>6391653.4938199557</v>
      </c>
      <c r="S194" s="80">
        <f t="shared" si="139"/>
        <v>6388387.6179443719</v>
      </c>
      <c r="T194" s="80">
        <f t="shared" si="139"/>
        <v>6197239.7631336274</v>
      </c>
      <c r="U194" s="80">
        <f t="shared" si="139"/>
        <v>6042519.3821376702</v>
      </c>
      <c r="V194" s="80">
        <f t="shared" si="139"/>
        <v>5985535.8087539217</v>
      </c>
      <c r="W194" s="80">
        <f t="shared" si="139"/>
        <v>5983903.95384923</v>
      </c>
      <c r="X194" s="80">
        <f t="shared" si="139"/>
        <v>6065370.9232217185</v>
      </c>
      <c r="Y194" s="80">
        <f t="shared" si="139"/>
        <v>6099085.9893855872</v>
      </c>
      <c r="Z194" s="80">
        <f t="shared" si="139"/>
        <v>6106563.0999695053</v>
      </c>
      <c r="AA194" s="80">
        <f t="shared" si="139"/>
        <v>6288186.9753299998</v>
      </c>
      <c r="AB194" s="80">
        <f t="shared" si="139"/>
        <v>6201312.4770732317</v>
      </c>
      <c r="AC194" s="80">
        <f t="shared" si="139"/>
        <v>6226858.7925771782</v>
      </c>
      <c r="AD194" s="80">
        <f t="shared" si="139"/>
        <v>6410015.1759427702</v>
      </c>
      <c r="AE194" s="80">
        <f t="shared" si="139"/>
        <v>6390272.2518693134</v>
      </c>
      <c r="AF194" s="80">
        <f t="shared" si="139"/>
        <v>6369025.2308561467</v>
      </c>
      <c r="AG194" s="80">
        <f t="shared" si="139"/>
        <v>6362669.8078727573</v>
      </c>
      <c r="AH194" s="80">
        <f t="shared" si="139"/>
        <v>6369345.771542022</v>
      </c>
      <c r="AI194" s="80">
        <f t="shared" si="139"/>
        <v>6381556.8656925745</v>
      </c>
      <c r="AJ194" s="80">
        <f t="shared" si="139"/>
        <v>6394949.2579397131</v>
      </c>
      <c r="AK194" s="80">
        <f t="shared" si="139"/>
        <v>6402407.9328563847</v>
      </c>
      <c r="AL194" s="80">
        <f t="shared" si="139"/>
        <v>6407545.9710311797</v>
      </c>
      <c r="AM194" s="80">
        <f t="shared" si="139"/>
        <v>6412460.6096312013</v>
      </c>
      <c r="AN194" s="80">
        <f t="shared" si="139"/>
        <v>6401940.8209417537</v>
      </c>
      <c r="AO194" s="80">
        <f t="shared" si="139"/>
        <v>6398087.8541163951</v>
      </c>
    </row>
    <row r="195" spans="1:41" ht="14.7" thickTop="1" x14ac:dyDescent="0.5">
      <c r="R195"/>
      <c r="S195"/>
      <c r="T195"/>
      <c r="U195"/>
      <c r="V195"/>
      <c r="W195"/>
      <c r="X195"/>
      <c r="Y195"/>
      <c r="Z195"/>
      <c r="AA195"/>
      <c r="AB195"/>
      <c r="AC195"/>
      <c r="AD195"/>
      <c r="AE195"/>
      <c r="AF195"/>
      <c r="AG195"/>
      <c r="AH195"/>
      <c r="AI195"/>
      <c r="AJ195"/>
      <c r="AK195"/>
      <c r="AL195"/>
      <c r="AM195"/>
      <c r="AN195"/>
      <c r="AO195"/>
    </row>
    <row r="196" spans="1:41" x14ac:dyDescent="0.5">
      <c r="A196" s="9" t="s">
        <v>5</v>
      </c>
      <c r="D196" s="5"/>
      <c r="F196" s="81" t="e">
        <f t="shared" ref="F196:AO196" si="140">F155-F194</f>
        <v>#REF!</v>
      </c>
      <c r="G196" s="81" t="e">
        <f t="shared" si="140"/>
        <v>#REF!</v>
      </c>
      <c r="H196" s="81" t="e">
        <f t="shared" si="140"/>
        <v>#REF!</v>
      </c>
      <c r="I196" s="81" t="e">
        <f t="shared" si="140"/>
        <v>#REF!</v>
      </c>
      <c r="J196" s="81" t="e">
        <f t="shared" si="140"/>
        <v>#REF!</v>
      </c>
      <c r="K196" s="81" t="e">
        <f t="shared" si="140"/>
        <v>#REF!</v>
      </c>
      <c r="L196" s="81" t="e">
        <f t="shared" si="140"/>
        <v>#REF!</v>
      </c>
      <c r="M196" s="81" t="e">
        <f t="shared" si="140"/>
        <v>#REF!</v>
      </c>
      <c r="N196" s="81" t="e">
        <f t="shared" si="140"/>
        <v>#REF!</v>
      </c>
      <c r="O196" s="81" t="e">
        <f t="shared" si="140"/>
        <v>#REF!</v>
      </c>
      <c r="P196" s="81" t="e">
        <f t="shared" si="140"/>
        <v>#REF!</v>
      </c>
      <c r="Q196" s="81" t="e">
        <f t="shared" si="140"/>
        <v>#REF!</v>
      </c>
      <c r="R196" s="81" t="e">
        <f t="shared" si="140"/>
        <v>#REF!</v>
      </c>
      <c r="S196" s="81" t="e">
        <f t="shared" si="140"/>
        <v>#REF!</v>
      </c>
      <c r="T196" s="81" t="e">
        <f t="shared" si="140"/>
        <v>#REF!</v>
      </c>
      <c r="U196" s="81" t="e">
        <f t="shared" si="140"/>
        <v>#REF!</v>
      </c>
      <c r="V196" s="81" t="e">
        <f t="shared" si="140"/>
        <v>#REF!</v>
      </c>
      <c r="W196" s="81" t="e">
        <f t="shared" si="140"/>
        <v>#REF!</v>
      </c>
      <c r="X196" s="81" t="e">
        <f t="shared" si="140"/>
        <v>#REF!</v>
      </c>
      <c r="Y196" s="81" t="e">
        <f t="shared" si="140"/>
        <v>#REF!</v>
      </c>
      <c r="Z196" s="81" t="e">
        <f t="shared" si="140"/>
        <v>#REF!</v>
      </c>
      <c r="AA196" s="81" t="e">
        <f t="shared" si="140"/>
        <v>#REF!</v>
      </c>
      <c r="AB196" s="81" t="e">
        <f t="shared" si="140"/>
        <v>#REF!</v>
      </c>
      <c r="AC196" s="81" t="e">
        <f t="shared" si="140"/>
        <v>#REF!</v>
      </c>
      <c r="AD196" s="81" t="e">
        <f t="shared" si="140"/>
        <v>#REF!</v>
      </c>
      <c r="AE196" s="81" t="e">
        <f t="shared" si="140"/>
        <v>#REF!</v>
      </c>
      <c r="AF196" s="81" t="e">
        <f t="shared" si="140"/>
        <v>#REF!</v>
      </c>
      <c r="AG196" s="81" t="e">
        <f t="shared" si="140"/>
        <v>#REF!</v>
      </c>
      <c r="AH196" s="81" t="e">
        <f t="shared" si="140"/>
        <v>#REF!</v>
      </c>
      <c r="AI196" s="81" t="e">
        <f t="shared" si="140"/>
        <v>#REF!</v>
      </c>
      <c r="AJ196" s="81" t="e">
        <f t="shared" si="140"/>
        <v>#REF!</v>
      </c>
      <c r="AK196" s="81" t="e">
        <f t="shared" si="140"/>
        <v>#REF!</v>
      </c>
      <c r="AL196" s="81" t="e">
        <f t="shared" si="140"/>
        <v>#REF!</v>
      </c>
      <c r="AM196" s="81" t="e">
        <f t="shared" si="140"/>
        <v>#REF!</v>
      </c>
      <c r="AN196" s="81" t="e">
        <f t="shared" si="140"/>
        <v>#REF!</v>
      </c>
      <c r="AO196" s="81" t="e">
        <f t="shared" si="140"/>
        <v>#REF!</v>
      </c>
    </row>
    <row r="197" spans="1:41" x14ac:dyDescent="0.5">
      <c r="R197"/>
      <c r="S197"/>
      <c r="T197"/>
      <c r="U197"/>
      <c r="V197"/>
      <c r="W197"/>
      <c r="X197"/>
      <c r="Y197"/>
      <c r="Z197"/>
      <c r="AA197"/>
      <c r="AB197"/>
      <c r="AC197"/>
      <c r="AD197"/>
      <c r="AE197"/>
      <c r="AF197"/>
      <c r="AG197"/>
      <c r="AH197"/>
      <c r="AI197"/>
      <c r="AJ197"/>
      <c r="AK197"/>
      <c r="AL197"/>
      <c r="AM197"/>
      <c r="AN197"/>
      <c r="AO197"/>
    </row>
    <row r="198" spans="1:41" x14ac:dyDescent="0.5">
      <c r="A198" s="9" t="s">
        <v>6</v>
      </c>
      <c r="D198" s="4" t="s">
        <v>0</v>
      </c>
      <c r="R198"/>
      <c r="S198"/>
      <c r="T198"/>
      <c r="U198"/>
      <c r="V198"/>
      <c r="W198"/>
      <c r="X198"/>
      <c r="Y198"/>
      <c r="Z198"/>
      <c r="AA198"/>
      <c r="AB198"/>
      <c r="AC198"/>
      <c r="AD198"/>
      <c r="AE198"/>
      <c r="AF198"/>
      <c r="AG198"/>
      <c r="AH198"/>
      <c r="AI198"/>
      <c r="AJ198"/>
      <c r="AK198"/>
      <c r="AL198"/>
      <c r="AM198"/>
      <c r="AN198"/>
      <c r="AO198"/>
    </row>
    <row r="199" spans="1:41" x14ac:dyDescent="0.5">
      <c r="A199" s="4" t="s">
        <v>1</v>
      </c>
      <c r="D199" s="6"/>
      <c r="F199" s="81" t="e">
        <f>-F$155*#REF!</f>
        <v>#REF!</v>
      </c>
      <c r="G199" s="81" t="e">
        <f>-G$155*#REF!</f>
        <v>#REF!</v>
      </c>
      <c r="H199" s="81" t="e">
        <f>-H$155*#REF!</f>
        <v>#REF!</v>
      </c>
      <c r="I199" s="81" t="e">
        <f>-I$155*#REF!</f>
        <v>#REF!</v>
      </c>
      <c r="J199" s="81" t="e">
        <f>-J$155*#REF!</f>
        <v>#REF!</v>
      </c>
      <c r="K199" s="81" t="e">
        <f>-K$155*#REF!</f>
        <v>#REF!</v>
      </c>
      <c r="L199" s="81" t="e">
        <f>-L$155*#REF!</f>
        <v>#REF!</v>
      </c>
      <c r="M199" s="81" t="e">
        <f>-M$155*#REF!</f>
        <v>#REF!</v>
      </c>
      <c r="N199" s="81" t="e">
        <f>-N$155*#REF!</f>
        <v>#REF!</v>
      </c>
      <c r="O199" s="81" t="e">
        <f>-O$155*#REF!</f>
        <v>#REF!</v>
      </c>
      <c r="P199" s="81" t="e">
        <f>-P$155*#REF!</f>
        <v>#REF!</v>
      </c>
      <c r="Q199" s="81" t="e">
        <f>-Q$155*#REF!</f>
        <v>#REF!</v>
      </c>
      <c r="R199" s="81" t="e">
        <f>-R$155*#REF!</f>
        <v>#REF!</v>
      </c>
      <c r="S199" s="81" t="e">
        <f>-S$155*#REF!</f>
        <v>#REF!</v>
      </c>
      <c r="T199" s="81" t="e">
        <f>-T$155*#REF!</f>
        <v>#REF!</v>
      </c>
      <c r="U199" s="81" t="e">
        <f>-U$155*#REF!</f>
        <v>#REF!</v>
      </c>
      <c r="V199" s="81" t="e">
        <f>-V$155*#REF!</f>
        <v>#REF!</v>
      </c>
      <c r="W199" s="81" t="e">
        <f>-W$155*#REF!</f>
        <v>#REF!</v>
      </c>
      <c r="X199" s="81" t="e">
        <f>-X$155*#REF!</f>
        <v>#REF!</v>
      </c>
      <c r="Y199" s="81" t="e">
        <f>-Y$155*#REF!</f>
        <v>#REF!</v>
      </c>
      <c r="Z199" s="81" t="e">
        <f>-Z$155*#REF!</f>
        <v>#REF!</v>
      </c>
      <c r="AA199" s="81" t="e">
        <f>-AA$155*#REF!</f>
        <v>#REF!</v>
      </c>
      <c r="AB199" s="81" t="e">
        <f>-AB$155*#REF!</f>
        <v>#REF!</v>
      </c>
      <c r="AC199" s="81" t="e">
        <f>-AC$155*#REF!</f>
        <v>#REF!</v>
      </c>
      <c r="AD199" s="81" t="e">
        <f>-AD$155*#REF!</f>
        <v>#REF!</v>
      </c>
      <c r="AE199" s="81" t="e">
        <f>-AE$155*#REF!</f>
        <v>#REF!</v>
      </c>
      <c r="AF199" s="81" t="e">
        <f>-AF$155*#REF!</f>
        <v>#REF!</v>
      </c>
      <c r="AG199" s="81" t="e">
        <f>-AG$155*#REF!</f>
        <v>#REF!</v>
      </c>
      <c r="AH199" s="81" t="e">
        <f>-AH$155*#REF!</f>
        <v>#REF!</v>
      </c>
      <c r="AI199" s="81" t="e">
        <f>-AI$155*#REF!</f>
        <v>#REF!</v>
      </c>
      <c r="AJ199" s="81" t="e">
        <f>-AJ$155*#REF!</f>
        <v>#REF!</v>
      </c>
      <c r="AK199" s="81" t="e">
        <f>-AK$155*#REF!</f>
        <v>#REF!</v>
      </c>
      <c r="AL199" s="81" t="e">
        <f>-AL$155*#REF!</f>
        <v>#REF!</v>
      </c>
      <c r="AM199" s="81" t="e">
        <f>-AM$155*#REF!</f>
        <v>#REF!</v>
      </c>
      <c r="AN199" s="81" t="e">
        <f>-AN$155*#REF!</f>
        <v>#REF!</v>
      </c>
      <c r="AO199" s="81" t="e">
        <f>-AO$155*#REF!</f>
        <v>#REF!</v>
      </c>
    </row>
    <row r="200" spans="1:41" x14ac:dyDescent="0.5">
      <c r="A200" s="4" t="s">
        <v>84</v>
      </c>
      <c r="D200" s="6"/>
      <c r="F200" s="81" t="e">
        <f>-F$155*#REF!</f>
        <v>#REF!</v>
      </c>
      <c r="G200" s="81" t="e">
        <f>-G$155*#REF!</f>
        <v>#REF!</v>
      </c>
      <c r="H200" s="81" t="e">
        <f>-H$155*#REF!</f>
        <v>#REF!</v>
      </c>
      <c r="I200" s="81" t="e">
        <f>-I$155*#REF!</f>
        <v>#REF!</v>
      </c>
      <c r="J200" s="81" t="e">
        <f>-J$155*#REF!</f>
        <v>#REF!</v>
      </c>
      <c r="K200" s="81" t="e">
        <f>-K$155*#REF!</f>
        <v>#REF!</v>
      </c>
      <c r="L200" s="81" t="e">
        <f>-L$155*#REF!</f>
        <v>#REF!</v>
      </c>
      <c r="M200" s="81" t="e">
        <f>-M$155*#REF!</f>
        <v>#REF!</v>
      </c>
      <c r="N200" s="81" t="e">
        <f>-N$155*#REF!</f>
        <v>#REF!</v>
      </c>
      <c r="O200" s="81" t="e">
        <f>-O$155*#REF!</f>
        <v>#REF!</v>
      </c>
      <c r="P200" s="81" t="e">
        <f>-P$155*#REF!</f>
        <v>#REF!</v>
      </c>
      <c r="Q200" s="81" t="e">
        <f>-Q$155*#REF!</f>
        <v>#REF!</v>
      </c>
      <c r="R200" s="81" t="e">
        <f>-R$155*#REF!</f>
        <v>#REF!</v>
      </c>
      <c r="S200" s="81" t="e">
        <f>-S$155*#REF!</f>
        <v>#REF!</v>
      </c>
      <c r="T200" s="81" t="e">
        <f>-T$155*#REF!</f>
        <v>#REF!</v>
      </c>
      <c r="U200" s="81" t="e">
        <f>-U$155*#REF!</f>
        <v>#REF!</v>
      </c>
      <c r="V200" s="81" t="e">
        <f>-V$155*#REF!</f>
        <v>#REF!</v>
      </c>
      <c r="W200" s="81" t="e">
        <f>-W$155*#REF!</f>
        <v>#REF!</v>
      </c>
      <c r="X200" s="81" t="e">
        <f>-X$155*#REF!</f>
        <v>#REF!</v>
      </c>
      <c r="Y200" s="81" t="e">
        <f>-Y$155*#REF!</f>
        <v>#REF!</v>
      </c>
      <c r="Z200" s="81" t="e">
        <f>-Z$155*#REF!</f>
        <v>#REF!</v>
      </c>
      <c r="AA200" s="81" t="e">
        <f>-AA$155*#REF!</f>
        <v>#REF!</v>
      </c>
      <c r="AB200" s="81" t="e">
        <f>-AB$155*#REF!</f>
        <v>#REF!</v>
      </c>
      <c r="AC200" s="81" t="e">
        <f>-AC$155*#REF!</f>
        <v>#REF!</v>
      </c>
      <c r="AD200" s="81" t="e">
        <f>-AD$155*#REF!</f>
        <v>#REF!</v>
      </c>
      <c r="AE200" s="81" t="e">
        <f>-AE$155*#REF!</f>
        <v>#REF!</v>
      </c>
      <c r="AF200" s="81" t="e">
        <f>-AF$155*#REF!</f>
        <v>#REF!</v>
      </c>
      <c r="AG200" s="81" t="e">
        <f>-AG$155*#REF!</f>
        <v>#REF!</v>
      </c>
      <c r="AH200" s="81" t="e">
        <f>-AH$155*#REF!</f>
        <v>#REF!</v>
      </c>
      <c r="AI200" s="81" t="e">
        <f>-AI$155*#REF!</f>
        <v>#REF!</v>
      </c>
      <c r="AJ200" s="81" t="e">
        <f>-AJ$155*#REF!</f>
        <v>#REF!</v>
      </c>
      <c r="AK200" s="81" t="e">
        <f>-AK$155*#REF!</f>
        <v>#REF!</v>
      </c>
      <c r="AL200" s="81" t="e">
        <f>-AL$155*#REF!</f>
        <v>#REF!</v>
      </c>
      <c r="AM200" s="81" t="e">
        <f>-AM$155*#REF!</f>
        <v>#REF!</v>
      </c>
      <c r="AN200" s="81" t="e">
        <f>-AN$155*#REF!</f>
        <v>#REF!</v>
      </c>
      <c r="AO200" s="81" t="e">
        <f>-AO$155*#REF!</f>
        <v>#REF!</v>
      </c>
    </row>
    <row r="201" spans="1:41" x14ac:dyDescent="0.5">
      <c r="A201" s="4" t="s">
        <v>2</v>
      </c>
      <c r="D201" s="6"/>
      <c r="F201" s="81" t="e">
        <f>-F$155*#REF!</f>
        <v>#REF!</v>
      </c>
      <c r="G201" s="81" t="e">
        <f>-G$155*#REF!</f>
        <v>#REF!</v>
      </c>
      <c r="H201" s="81" t="e">
        <f>-H$155*#REF!</f>
        <v>#REF!</v>
      </c>
      <c r="I201" s="81" t="e">
        <f>-I$155*#REF!</f>
        <v>#REF!</v>
      </c>
      <c r="J201" s="81" t="e">
        <f>-J$155*#REF!</f>
        <v>#REF!</v>
      </c>
      <c r="K201" s="81" t="e">
        <f>-K$155*#REF!</f>
        <v>#REF!</v>
      </c>
      <c r="L201" s="81" t="e">
        <f>-L$155*#REF!</f>
        <v>#REF!</v>
      </c>
      <c r="M201" s="81" t="e">
        <f>-M$155*#REF!</f>
        <v>#REF!</v>
      </c>
      <c r="N201" s="81" t="e">
        <f>-N$155*#REF!</f>
        <v>#REF!</v>
      </c>
      <c r="O201" s="81" t="e">
        <f>-O$155*#REF!</f>
        <v>#REF!</v>
      </c>
      <c r="P201" s="81" t="e">
        <f>-P$155*#REF!</f>
        <v>#REF!</v>
      </c>
      <c r="Q201" s="81" t="e">
        <f>-Q$155*#REF!</f>
        <v>#REF!</v>
      </c>
      <c r="R201" s="81" t="e">
        <f>-R$155*#REF!</f>
        <v>#REF!</v>
      </c>
      <c r="S201" s="81" t="e">
        <f>-S$155*#REF!</f>
        <v>#REF!</v>
      </c>
      <c r="T201" s="81" t="e">
        <f>-T$155*#REF!</f>
        <v>#REF!</v>
      </c>
      <c r="U201" s="81" t="e">
        <f>-U$155*#REF!</f>
        <v>#REF!</v>
      </c>
      <c r="V201" s="81" t="e">
        <f>-V$155*#REF!</f>
        <v>#REF!</v>
      </c>
      <c r="W201" s="81" t="e">
        <f>-W$155*#REF!</f>
        <v>#REF!</v>
      </c>
      <c r="X201" s="81" t="e">
        <f>-X$155*#REF!</f>
        <v>#REF!</v>
      </c>
      <c r="Y201" s="81" t="e">
        <f>-Y$155*#REF!</f>
        <v>#REF!</v>
      </c>
      <c r="Z201" s="81" t="e">
        <f>-Z$155*#REF!</f>
        <v>#REF!</v>
      </c>
      <c r="AA201" s="81" t="e">
        <f>-AA$155*#REF!</f>
        <v>#REF!</v>
      </c>
      <c r="AB201" s="81" t="e">
        <f>-AB$155*#REF!</f>
        <v>#REF!</v>
      </c>
      <c r="AC201" s="81" t="e">
        <f>-AC$155*#REF!</f>
        <v>#REF!</v>
      </c>
      <c r="AD201" s="81" t="e">
        <f>-AD$155*#REF!</f>
        <v>#REF!</v>
      </c>
      <c r="AE201" s="81" t="e">
        <f>-AE$155*#REF!</f>
        <v>#REF!</v>
      </c>
      <c r="AF201" s="81" t="e">
        <f>-AF$155*#REF!</f>
        <v>#REF!</v>
      </c>
      <c r="AG201" s="81" t="e">
        <f>-AG$155*#REF!</f>
        <v>#REF!</v>
      </c>
      <c r="AH201" s="81" t="e">
        <f>-AH$155*#REF!</f>
        <v>#REF!</v>
      </c>
      <c r="AI201" s="81" t="e">
        <f>-AI$155*#REF!</f>
        <v>#REF!</v>
      </c>
      <c r="AJ201" s="81" t="e">
        <f>-AJ$155*#REF!</f>
        <v>#REF!</v>
      </c>
      <c r="AK201" s="81" t="e">
        <f>-AK$155*#REF!</f>
        <v>#REF!</v>
      </c>
      <c r="AL201" s="81" t="e">
        <f>-AL$155*#REF!</f>
        <v>#REF!</v>
      </c>
      <c r="AM201" s="81" t="e">
        <f>-AM$155*#REF!</f>
        <v>#REF!</v>
      </c>
      <c r="AN201" s="81" t="e">
        <f>-AN$155*#REF!</f>
        <v>#REF!</v>
      </c>
      <c r="AO201" s="81" t="e">
        <f>-AO$155*#REF!</f>
        <v>#REF!</v>
      </c>
    </row>
    <row r="202" spans="1:41" x14ac:dyDescent="0.5">
      <c r="A202" s="4" t="s">
        <v>3</v>
      </c>
      <c r="D202" s="6"/>
      <c r="F202" s="81" t="e">
        <f>-F$155*#REF!</f>
        <v>#REF!</v>
      </c>
      <c r="G202" s="81" t="e">
        <f>-G$155*#REF!</f>
        <v>#REF!</v>
      </c>
      <c r="H202" s="81" t="e">
        <f>-H$155*#REF!</f>
        <v>#REF!</v>
      </c>
      <c r="I202" s="81" t="e">
        <f>-I$155*#REF!</f>
        <v>#REF!</v>
      </c>
      <c r="J202" s="81" t="e">
        <f>-J$155*#REF!</f>
        <v>#REF!</v>
      </c>
      <c r="K202" s="81" t="e">
        <f>-K$155*#REF!</f>
        <v>#REF!</v>
      </c>
      <c r="L202" s="81" t="e">
        <f>-L$155*#REF!</f>
        <v>#REF!</v>
      </c>
      <c r="M202" s="81" t="e">
        <f>-M$155*#REF!</f>
        <v>#REF!</v>
      </c>
      <c r="N202" s="81" t="e">
        <f>-N$155*#REF!</f>
        <v>#REF!</v>
      </c>
      <c r="O202" s="81" t="e">
        <f>-O$155*#REF!</f>
        <v>#REF!</v>
      </c>
      <c r="P202" s="81" t="e">
        <f>-P$155*#REF!</f>
        <v>#REF!</v>
      </c>
      <c r="Q202" s="81" t="e">
        <f>-Q$155*#REF!</f>
        <v>#REF!</v>
      </c>
      <c r="R202" s="81" t="e">
        <f>-R$155*#REF!</f>
        <v>#REF!</v>
      </c>
      <c r="S202" s="81" t="e">
        <f>-S$155*#REF!</f>
        <v>#REF!</v>
      </c>
      <c r="T202" s="81" t="e">
        <f>-T$155*#REF!</f>
        <v>#REF!</v>
      </c>
      <c r="U202" s="81" t="e">
        <f>-U$155*#REF!</f>
        <v>#REF!</v>
      </c>
      <c r="V202" s="81" t="e">
        <f>-V$155*#REF!</f>
        <v>#REF!</v>
      </c>
      <c r="W202" s="81" t="e">
        <f>-W$155*#REF!</f>
        <v>#REF!</v>
      </c>
      <c r="X202" s="81" t="e">
        <f>-X$155*#REF!</f>
        <v>#REF!</v>
      </c>
      <c r="Y202" s="81" t="e">
        <f>-Y$155*#REF!</f>
        <v>#REF!</v>
      </c>
      <c r="Z202" s="81" t="e">
        <f>-Z$155*#REF!</f>
        <v>#REF!</v>
      </c>
      <c r="AA202" s="81" t="e">
        <f>-AA$155*#REF!</f>
        <v>#REF!</v>
      </c>
      <c r="AB202" s="81" t="e">
        <f>-AB$155*#REF!</f>
        <v>#REF!</v>
      </c>
      <c r="AC202" s="81" t="e">
        <f>-AC$155*#REF!</f>
        <v>#REF!</v>
      </c>
      <c r="AD202" s="81" t="e">
        <f>-AD$155*#REF!</f>
        <v>#REF!</v>
      </c>
      <c r="AE202" s="81" t="e">
        <f>-AE$155*#REF!</f>
        <v>#REF!</v>
      </c>
      <c r="AF202" s="81" t="e">
        <f>-AF$155*#REF!</f>
        <v>#REF!</v>
      </c>
      <c r="AG202" s="81" t="e">
        <f>-AG$155*#REF!</f>
        <v>#REF!</v>
      </c>
      <c r="AH202" s="81" t="e">
        <f>-AH$155*#REF!</f>
        <v>#REF!</v>
      </c>
      <c r="AI202" s="81" t="e">
        <f>-AI$155*#REF!</f>
        <v>#REF!</v>
      </c>
      <c r="AJ202" s="81" t="e">
        <f>-AJ$155*#REF!</f>
        <v>#REF!</v>
      </c>
      <c r="AK202" s="81" t="e">
        <f>-AK$155*#REF!</f>
        <v>#REF!</v>
      </c>
      <c r="AL202" s="81" t="e">
        <f>-AL$155*#REF!</f>
        <v>#REF!</v>
      </c>
      <c r="AM202" s="81" t="e">
        <f>-AM$155*#REF!</f>
        <v>#REF!</v>
      </c>
      <c r="AN202" s="81" t="e">
        <f>-AN$155*#REF!</f>
        <v>#REF!</v>
      </c>
      <c r="AO202" s="81" t="e">
        <f>-AO$155*#REF!</f>
        <v>#REF!</v>
      </c>
    </row>
    <row r="203" spans="1:41" x14ac:dyDescent="0.5">
      <c r="A203" s="4" t="s">
        <v>4</v>
      </c>
      <c r="D203" s="6"/>
      <c r="F203" s="81" t="e">
        <f>F$155*#REF!</f>
        <v>#REF!</v>
      </c>
      <c r="G203" s="81" t="e">
        <f>G$155*#REF!</f>
        <v>#REF!</v>
      </c>
      <c r="H203" s="81" t="e">
        <f>H$155*#REF!</f>
        <v>#REF!</v>
      </c>
      <c r="I203" s="81" t="e">
        <f>I$155*#REF!</f>
        <v>#REF!</v>
      </c>
      <c r="J203" s="81" t="e">
        <f>J$155*#REF!</f>
        <v>#REF!</v>
      </c>
      <c r="K203" s="81" t="e">
        <f>K$155*#REF!</f>
        <v>#REF!</v>
      </c>
      <c r="L203" s="81" t="e">
        <f>L$155*#REF!</f>
        <v>#REF!</v>
      </c>
      <c r="M203" s="81" t="e">
        <f>M$155*#REF!</f>
        <v>#REF!</v>
      </c>
      <c r="N203" s="81" t="e">
        <f>N$155*#REF!</f>
        <v>#REF!</v>
      </c>
      <c r="O203" s="81" t="e">
        <f>O$155*#REF!</f>
        <v>#REF!</v>
      </c>
      <c r="P203" s="81" t="e">
        <f>P$155*#REF!</f>
        <v>#REF!</v>
      </c>
      <c r="Q203" s="81" t="e">
        <f>Q$155*#REF!</f>
        <v>#REF!</v>
      </c>
      <c r="R203" s="81" t="e">
        <f>R$155*#REF!</f>
        <v>#REF!</v>
      </c>
      <c r="S203" s="81" t="e">
        <f>S$155*#REF!</f>
        <v>#REF!</v>
      </c>
      <c r="T203" s="81" t="e">
        <f>T$155*#REF!</f>
        <v>#REF!</v>
      </c>
      <c r="U203" s="81" t="e">
        <f>U$155*#REF!</f>
        <v>#REF!</v>
      </c>
      <c r="V203" s="81" t="e">
        <f>V$155*#REF!</f>
        <v>#REF!</v>
      </c>
      <c r="W203" s="81" t="e">
        <f>W$155*#REF!</f>
        <v>#REF!</v>
      </c>
      <c r="X203" s="81" t="e">
        <f>X$155*#REF!</f>
        <v>#REF!</v>
      </c>
      <c r="Y203" s="81" t="e">
        <f>Y$155*#REF!</f>
        <v>#REF!</v>
      </c>
      <c r="Z203" s="81" t="e">
        <f>Z$155*#REF!</f>
        <v>#REF!</v>
      </c>
      <c r="AA203" s="81" t="e">
        <f>AA$155*#REF!</f>
        <v>#REF!</v>
      </c>
      <c r="AB203" s="81" t="e">
        <f>AB$155*#REF!</f>
        <v>#REF!</v>
      </c>
      <c r="AC203" s="81" t="e">
        <f>AC$155*#REF!</f>
        <v>#REF!</v>
      </c>
      <c r="AD203" s="81" t="e">
        <f>AD$155*#REF!</f>
        <v>#REF!</v>
      </c>
      <c r="AE203" s="81" t="e">
        <f>AE$155*#REF!</f>
        <v>#REF!</v>
      </c>
      <c r="AF203" s="81" t="e">
        <f>AF$155*#REF!</f>
        <v>#REF!</v>
      </c>
      <c r="AG203" s="81" t="e">
        <f>AG$155*#REF!</f>
        <v>#REF!</v>
      </c>
      <c r="AH203" s="81" t="e">
        <f>AH$155*#REF!</f>
        <v>#REF!</v>
      </c>
      <c r="AI203" s="81" t="e">
        <f>AI$155*#REF!</f>
        <v>#REF!</v>
      </c>
      <c r="AJ203" s="81" t="e">
        <f>AJ$155*#REF!</f>
        <v>#REF!</v>
      </c>
      <c r="AK203" s="81" t="e">
        <f>AK$155*#REF!</f>
        <v>#REF!</v>
      </c>
      <c r="AL203" s="81" t="e">
        <f>AL$155*#REF!</f>
        <v>#REF!</v>
      </c>
      <c r="AM203" s="81" t="e">
        <f>AM$155*#REF!</f>
        <v>#REF!</v>
      </c>
      <c r="AN203" s="81" t="e">
        <f>AN$155*#REF!</f>
        <v>#REF!</v>
      </c>
      <c r="AO203" s="81" t="e">
        <f>AO$155*#REF!</f>
        <v>#REF!</v>
      </c>
    </row>
    <row r="204" spans="1:41" x14ac:dyDescent="0.5">
      <c r="A204" s="10" t="s">
        <v>7</v>
      </c>
      <c r="D204" s="14"/>
      <c r="F204" s="81">
        <f>-$D$204</f>
        <v>0</v>
      </c>
      <c r="G204" s="81">
        <f t="shared" ref="G204:AO204" si="141">-$D$204</f>
        <v>0</v>
      </c>
      <c r="H204" s="81">
        <f t="shared" si="141"/>
        <v>0</v>
      </c>
      <c r="I204" s="81">
        <f t="shared" si="141"/>
        <v>0</v>
      </c>
      <c r="J204" s="81">
        <f t="shared" si="141"/>
        <v>0</v>
      </c>
      <c r="K204" s="81">
        <f t="shared" si="141"/>
        <v>0</v>
      </c>
      <c r="L204" s="81">
        <f t="shared" si="141"/>
        <v>0</v>
      </c>
      <c r="M204" s="81">
        <f t="shared" si="141"/>
        <v>0</v>
      </c>
      <c r="N204" s="81">
        <f t="shared" si="141"/>
        <v>0</v>
      </c>
      <c r="O204" s="81">
        <f t="shared" si="141"/>
        <v>0</v>
      </c>
      <c r="P204" s="81">
        <f t="shared" si="141"/>
        <v>0</v>
      </c>
      <c r="Q204" s="81">
        <f t="shared" si="141"/>
        <v>0</v>
      </c>
      <c r="R204" s="81">
        <f t="shared" si="141"/>
        <v>0</v>
      </c>
      <c r="S204" s="81">
        <f t="shared" si="141"/>
        <v>0</v>
      </c>
      <c r="T204" s="81">
        <f t="shared" si="141"/>
        <v>0</v>
      </c>
      <c r="U204" s="81">
        <f t="shared" si="141"/>
        <v>0</v>
      </c>
      <c r="V204" s="81">
        <f t="shared" si="141"/>
        <v>0</v>
      </c>
      <c r="W204" s="81">
        <f t="shared" si="141"/>
        <v>0</v>
      </c>
      <c r="X204" s="81">
        <f t="shared" si="141"/>
        <v>0</v>
      </c>
      <c r="Y204" s="81">
        <f t="shared" si="141"/>
        <v>0</v>
      </c>
      <c r="Z204" s="81">
        <f t="shared" si="141"/>
        <v>0</v>
      </c>
      <c r="AA204" s="81">
        <f t="shared" si="141"/>
        <v>0</v>
      </c>
      <c r="AB204" s="81">
        <f t="shared" si="141"/>
        <v>0</v>
      </c>
      <c r="AC204" s="81">
        <f t="shared" si="141"/>
        <v>0</v>
      </c>
      <c r="AD204" s="81">
        <f t="shared" si="141"/>
        <v>0</v>
      </c>
      <c r="AE204" s="81">
        <f t="shared" si="141"/>
        <v>0</v>
      </c>
      <c r="AF204" s="81">
        <f t="shared" si="141"/>
        <v>0</v>
      </c>
      <c r="AG204" s="81">
        <f t="shared" si="141"/>
        <v>0</v>
      </c>
      <c r="AH204" s="81">
        <f t="shared" si="141"/>
        <v>0</v>
      </c>
      <c r="AI204" s="81">
        <f t="shared" si="141"/>
        <v>0</v>
      </c>
      <c r="AJ204" s="81">
        <f t="shared" si="141"/>
        <v>0</v>
      </c>
      <c r="AK204" s="81">
        <f t="shared" si="141"/>
        <v>0</v>
      </c>
      <c r="AL204" s="81">
        <f t="shared" si="141"/>
        <v>0</v>
      </c>
      <c r="AM204" s="81">
        <f t="shared" si="141"/>
        <v>0</v>
      </c>
      <c r="AN204" s="81">
        <f t="shared" si="141"/>
        <v>0</v>
      </c>
      <c r="AO204" s="81">
        <f t="shared" si="141"/>
        <v>0</v>
      </c>
    </row>
    <row r="205" spans="1:41" ht="14.7" thickBot="1" x14ac:dyDescent="0.55000000000000004">
      <c r="A205" s="80" t="s">
        <v>77</v>
      </c>
      <c r="B205" s="80"/>
      <c r="C205" s="80"/>
      <c r="D205" s="80"/>
      <c r="E205" s="80"/>
      <c r="F205" s="8" t="e">
        <f>SUM(F199:F204)</f>
        <v>#REF!</v>
      </c>
      <c r="G205" s="8" t="e">
        <f t="shared" ref="G205:Q205" si="142">SUM(G199:G204)</f>
        <v>#REF!</v>
      </c>
      <c r="H205" s="8" t="e">
        <f t="shared" si="142"/>
        <v>#REF!</v>
      </c>
      <c r="I205" s="8" t="e">
        <f t="shared" si="142"/>
        <v>#REF!</v>
      </c>
      <c r="J205" s="8" t="e">
        <f t="shared" si="142"/>
        <v>#REF!</v>
      </c>
      <c r="K205" s="8" t="e">
        <f t="shared" si="142"/>
        <v>#REF!</v>
      </c>
      <c r="L205" s="8" t="e">
        <f t="shared" si="142"/>
        <v>#REF!</v>
      </c>
      <c r="M205" s="8" t="e">
        <f t="shared" si="142"/>
        <v>#REF!</v>
      </c>
      <c r="N205" s="8" t="e">
        <f t="shared" si="142"/>
        <v>#REF!</v>
      </c>
      <c r="O205" s="8" t="e">
        <f t="shared" si="142"/>
        <v>#REF!</v>
      </c>
      <c r="P205" s="8" t="e">
        <f t="shared" si="142"/>
        <v>#REF!</v>
      </c>
      <c r="Q205" s="8" t="e">
        <f t="shared" si="142"/>
        <v>#REF!</v>
      </c>
      <c r="R205" s="8" t="e">
        <f t="shared" ref="R205:AO205" si="143">SUM(R199:R204)</f>
        <v>#REF!</v>
      </c>
      <c r="S205" s="8" t="e">
        <f t="shared" si="143"/>
        <v>#REF!</v>
      </c>
      <c r="T205" s="8" t="e">
        <f t="shared" si="143"/>
        <v>#REF!</v>
      </c>
      <c r="U205" s="8" t="e">
        <f t="shared" si="143"/>
        <v>#REF!</v>
      </c>
      <c r="V205" s="8" t="e">
        <f t="shared" si="143"/>
        <v>#REF!</v>
      </c>
      <c r="W205" s="8" t="e">
        <f t="shared" si="143"/>
        <v>#REF!</v>
      </c>
      <c r="X205" s="8" t="e">
        <f t="shared" si="143"/>
        <v>#REF!</v>
      </c>
      <c r="Y205" s="8" t="e">
        <f t="shared" si="143"/>
        <v>#REF!</v>
      </c>
      <c r="Z205" s="8" t="e">
        <f t="shared" si="143"/>
        <v>#REF!</v>
      </c>
      <c r="AA205" s="8" t="e">
        <f t="shared" si="143"/>
        <v>#REF!</v>
      </c>
      <c r="AB205" s="8" t="e">
        <f t="shared" si="143"/>
        <v>#REF!</v>
      </c>
      <c r="AC205" s="8" t="e">
        <f t="shared" si="143"/>
        <v>#REF!</v>
      </c>
      <c r="AD205" s="8" t="e">
        <f t="shared" si="143"/>
        <v>#REF!</v>
      </c>
      <c r="AE205" s="8" t="e">
        <f t="shared" si="143"/>
        <v>#REF!</v>
      </c>
      <c r="AF205" s="8" t="e">
        <f t="shared" si="143"/>
        <v>#REF!</v>
      </c>
      <c r="AG205" s="8" t="e">
        <f t="shared" si="143"/>
        <v>#REF!</v>
      </c>
      <c r="AH205" s="8" t="e">
        <f t="shared" si="143"/>
        <v>#REF!</v>
      </c>
      <c r="AI205" s="8" t="e">
        <f t="shared" si="143"/>
        <v>#REF!</v>
      </c>
      <c r="AJ205" s="8" t="e">
        <f t="shared" si="143"/>
        <v>#REF!</v>
      </c>
      <c r="AK205" s="8" t="e">
        <f t="shared" si="143"/>
        <v>#REF!</v>
      </c>
      <c r="AL205" s="8" t="e">
        <f t="shared" si="143"/>
        <v>#REF!</v>
      </c>
      <c r="AM205" s="8" t="e">
        <f t="shared" si="143"/>
        <v>#REF!</v>
      </c>
      <c r="AN205" s="8" t="e">
        <f t="shared" si="143"/>
        <v>#REF!</v>
      </c>
      <c r="AO205" s="8" t="e">
        <f t="shared" si="143"/>
        <v>#REF!</v>
      </c>
    </row>
    <row r="206" spans="1:41" ht="14.7" thickTop="1" x14ac:dyDescent="0.5">
      <c r="R206"/>
      <c r="S206"/>
      <c r="T206"/>
      <c r="U206"/>
      <c r="V206"/>
      <c r="W206"/>
      <c r="X206"/>
      <c r="Y206"/>
      <c r="Z206"/>
      <c r="AA206"/>
      <c r="AB206"/>
      <c r="AC206"/>
      <c r="AD206"/>
      <c r="AE206"/>
      <c r="AF206"/>
      <c r="AG206"/>
      <c r="AH206"/>
      <c r="AI206"/>
      <c r="AJ206"/>
      <c r="AK206"/>
      <c r="AL206"/>
      <c r="AM206"/>
      <c r="AN206"/>
      <c r="AO206"/>
    </row>
    <row r="207" spans="1:41" x14ac:dyDescent="0.5">
      <c r="A207" s="9" t="s">
        <v>8</v>
      </c>
      <c r="F207" s="81" t="e">
        <f t="shared" ref="F207:Q207" si="144">F196+F205</f>
        <v>#REF!</v>
      </c>
      <c r="G207" s="81" t="e">
        <f t="shared" si="144"/>
        <v>#REF!</v>
      </c>
      <c r="H207" s="81" t="e">
        <f t="shared" si="144"/>
        <v>#REF!</v>
      </c>
      <c r="I207" s="81" t="e">
        <f t="shared" si="144"/>
        <v>#REF!</v>
      </c>
      <c r="J207" s="81" t="e">
        <f t="shared" si="144"/>
        <v>#REF!</v>
      </c>
      <c r="K207" s="81" t="e">
        <f t="shared" si="144"/>
        <v>#REF!</v>
      </c>
      <c r="L207" s="81" t="e">
        <f t="shared" si="144"/>
        <v>#REF!</v>
      </c>
      <c r="M207" s="81" t="e">
        <f t="shared" si="144"/>
        <v>#REF!</v>
      </c>
      <c r="N207" s="81" t="e">
        <f t="shared" si="144"/>
        <v>#REF!</v>
      </c>
      <c r="O207" s="81" t="e">
        <f t="shared" si="144"/>
        <v>#REF!</v>
      </c>
      <c r="P207" s="81" t="e">
        <f t="shared" si="144"/>
        <v>#REF!</v>
      </c>
      <c r="Q207" s="81" t="e">
        <f t="shared" si="144"/>
        <v>#REF!</v>
      </c>
      <c r="R207" s="81" t="e">
        <f t="shared" ref="R207:AO207" si="145">R196+R205</f>
        <v>#REF!</v>
      </c>
      <c r="S207" s="81" t="e">
        <f t="shared" si="145"/>
        <v>#REF!</v>
      </c>
      <c r="T207" s="81" t="e">
        <f t="shared" si="145"/>
        <v>#REF!</v>
      </c>
      <c r="U207" s="81" t="e">
        <f t="shared" si="145"/>
        <v>#REF!</v>
      </c>
      <c r="V207" s="81" t="e">
        <f t="shared" si="145"/>
        <v>#REF!</v>
      </c>
      <c r="W207" s="81" t="e">
        <f t="shared" si="145"/>
        <v>#REF!</v>
      </c>
      <c r="X207" s="81" t="e">
        <f t="shared" si="145"/>
        <v>#REF!</v>
      </c>
      <c r="Y207" s="81" t="e">
        <f t="shared" si="145"/>
        <v>#REF!</v>
      </c>
      <c r="Z207" s="81" t="e">
        <f t="shared" si="145"/>
        <v>#REF!</v>
      </c>
      <c r="AA207" s="81" t="e">
        <f t="shared" si="145"/>
        <v>#REF!</v>
      </c>
      <c r="AB207" s="81" t="e">
        <f t="shared" si="145"/>
        <v>#REF!</v>
      </c>
      <c r="AC207" s="81" t="e">
        <f t="shared" si="145"/>
        <v>#REF!</v>
      </c>
      <c r="AD207" s="81" t="e">
        <f t="shared" si="145"/>
        <v>#REF!</v>
      </c>
      <c r="AE207" s="81" t="e">
        <f t="shared" si="145"/>
        <v>#REF!</v>
      </c>
      <c r="AF207" s="81" t="e">
        <f t="shared" si="145"/>
        <v>#REF!</v>
      </c>
      <c r="AG207" s="81" t="e">
        <f t="shared" si="145"/>
        <v>#REF!</v>
      </c>
      <c r="AH207" s="81" t="e">
        <f t="shared" si="145"/>
        <v>#REF!</v>
      </c>
      <c r="AI207" s="81" t="e">
        <f t="shared" si="145"/>
        <v>#REF!</v>
      </c>
      <c r="AJ207" s="81" t="e">
        <f t="shared" si="145"/>
        <v>#REF!</v>
      </c>
      <c r="AK207" s="81" t="e">
        <f t="shared" si="145"/>
        <v>#REF!</v>
      </c>
      <c r="AL207" s="81" t="e">
        <f t="shared" si="145"/>
        <v>#REF!</v>
      </c>
      <c r="AM207" s="81" t="e">
        <f t="shared" si="145"/>
        <v>#REF!</v>
      </c>
      <c r="AN207" s="81" t="e">
        <f t="shared" si="145"/>
        <v>#REF!</v>
      </c>
      <c r="AO207" s="81" t="e">
        <f t="shared" si="145"/>
        <v>#REF!</v>
      </c>
    </row>
    <row r="208" spans="1:41" x14ac:dyDescent="0.5">
      <c r="R208"/>
      <c r="S208"/>
      <c r="T208"/>
      <c r="U208"/>
      <c r="V208"/>
      <c r="W208"/>
      <c r="X208"/>
      <c r="Y208"/>
      <c r="Z208"/>
      <c r="AA208"/>
      <c r="AB208"/>
      <c r="AC208"/>
      <c r="AD208"/>
      <c r="AE208"/>
      <c r="AF208"/>
      <c r="AG208"/>
      <c r="AH208"/>
      <c r="AI208"/>
      <c r="AJ208"/>
      <c r="AK208"/>
      <c r="AL208"/>
      <c r="AM208"/>
      <c r="AN208"/>
      <c r="AO208"/>
    </row>
    <row r="209" spans="1:41" x14ac:dyDescent="0.5">
      <c r="A209" s="9" t="s">
        <v>9</v>
      </c>
      <c r="F209" s="81" t="e">
        <f>#REF!</f>
        <v>#REF!</v>
      </c>
      <c r="G209" s="81" t="e">
        <f t="shared" ref="G209:Q209" si="146">F211</f>
        <v>#REF!</v>
      </c>
      <c r="H209" s="81" t="e">
        <f t="shared" si="146"/>
        <v>#REF!</v>
      </c>
      <c r="I209" s="81" t="e">
        <f t="shared" si="146"/>
        <v>#REF!</v>
      </c>
      <c r="J209" s="81" t="e">
        <f t="shared" si="146"/>
        <v>#REF!</v>
      </c>
      <c r="K209" s="81" t="e">
        <f t="shared" si="146"/>
        <v>#REF!</v>
      </c>
      <c r="L209" s="81" t="e">
        <f t="shared" si="146"/>
        <v>#REF!</v>
      </c>
      <c r="M209" s="81" t="e">
        <f t="shared" si="146"/>
        <v>#REF!</v>
      </c>
      <c r="N209" s="81" t="e">
        <f t="shared" si="146"/>
        <v>#REF!</v>
      </c>
      <c r="O209" s="81" t="e">
        <f t="shared" si="146"/>
        <v>#REF!</v>
      </c>
      <c r="P209" s="81" t="e">
        <f t="shared" si="146"/>
        <v>#REF!</v>
      </c>
      <c r="Q209" s="81" t="e">
        <f t="shared" si="146"/>
        <v>#REF!</v>
      </c>
      <c r="R209" s="81" t="e">
        <f t="shared" ref="R209:AO209" si="147">Q211</f>
        <v>#REF!</v>
      </c>
      <c r="S209" s="81" t="e">
        <f t="shared" si="147"/>
        <v>#REF!</v>
      </c>
      <c r="T209" s="81" t="e">
        <f t="shared" si="147"/>
        <v>#REF!</v>
      </c>
      <c r="U209" s="81" t="e">
        <f t="shared" si="147"/>
        <v>#REF!</v>
      </c>
      <c r="V209" s="81" t="e">
        <f t="shared" si="147"/>
        <v>#REF!</v>
      </c>
      <c r="W209" s="81" t="e">
        <f t="shared" si="147"/>
        <v>#REF!</v>
      </c>
      <c r="X209" s="81" t="e">
        <f t="shared" si="147"/>
        <v>#REF!</v>
      </c>
      <c r="Y209" s="81" t="e">
        <f t="shared" si="147"/>
        <v>#REF!</v>
      </c>
      <c r="Z209" s="81" t="e">
        <f t="shared" si="147"/>
        <v>#REF!</v>
      </c>
      <c r="AA209" s="81" t="e">
        <f t="shared" si="147"/>
        <v>#REF!</v>
      </c>
      <c r="AB209" s="81" t="e">
        <f t="shared" si="147"/>
        <v>#REF!</v>
      </c>
      <c r="AC209" s="81" t="e">
        <f t="shared" si="147"/>
        <v>#REF!</v>
      </c>
      <c r="AD209" s="81" t="e">
        <f t="shared" si="147"/>
        <v>#REF!</v>
      </c>
      <c r="AE209" s="81" t="e">
        <f t="shared" si="147"/>
        <v>#REF!</v>
      </c>
      <c r="AF209" s="81" t="e">
        <f t="shared" si="147"/>
        <v>#REF!</v>
      </c>
      <c r="AG209" s="81" t="e">
        <f t="shared" si="147"/>
        <v>#REF!</v>
      </c>
      <c r="AH209" s="81" t="e">
        <f t="shared" si="147"/>
        <v>#REF!</v>
      </c>
      <c r="AI209" s="81" t="e">
        <f t="shared" si="147"/>
        <v>#REF!</v>
      </c>
      <c r="AJ209" s="81" t="e">
        <f t="shared" si="147"/>
        <v>#REF!</v>
      </c>
      <c r="AK209" s="81" t="e">
        <f t="shared" si="147"/>
        <v>#REF!</v>
      </c>
      <c r="AL209" s="81" t="e">
        <f t="shared" si="147"/>
        <v>#REF!</v>
      </c>
      <c r="AM209" s="81" t="e">
        <f t="shared" si="147"/>
        <v>#REF!</v>
      </c>
      <c r="AN209" s="81" t="e">
        <f t="shared" si="147"/>
        <v>#REF!</v>
      </c>
      <c r="AO209" s="81" t="e">
        <f t="shared" si="147"/>
        <v>#REF!</v>
      </c>
    </row>
    <row r="210" spans="1:41" x14ac:dyDescent="0.5">
      <c r="A210" s="9" t="s">
        <v>85</v>
      </c>
      <c r="F210" s="81" t="e">
        <f t="shared" ref="F210:Q210" si="148">F207</f>
        <v>#REF!</v>
      </c>
      <c r="G210" s="81" t="e">
        <f t="shared" si="148"/>
        <v>#REF!</v>
      </c>
      <c r="H210" s="81" t="e">
        <f t="shared" si="148"/>
        <v>#REF!</v>
      </c>
      <c r="I210" s="81" t="e">
        <f t="shared" si="148"/>
        <v>#REF!</v>
      </c>
      <c r="J210" s="81" t="e">
        <f t="shared" si="148"/>
        <v>#REF!</v>
      </c>
      <c r="K210" s="81" t="e">
        <f t="shared" si="148"/>
        <v>#REF!</v>
      </c>
      <c r="L210" s="81" t="e">
        <f t="shared" si="148"/>
        <v>#REF!</v>
      </c>
      <c r="M210" s="81" t="e">
        <f t="shared" si="148"/>
        <v>#REF!</v>
      </c>
      <c r="N210" s="81" t="e">
        <f t="shared" si="148"/>
        <v>#REF!</v>
      </c>
      <c r="O210" s="81" t="e">
        <f t="shared" si="148"/>
        <v>#REF!</v>
      </c>
      <c r="P210" s="81" t="e">
        <f t="shared" si="148"/>
        <v>#REF!</v>
      </c>
      <c r="Q210" s="81" t="e">
        <f t="shared" si="148"/>
        <v>#REF!</v>
      </c>
      <c r="R210" s="81" t="e">
        <f t="shared" ref="R210:AO210" si="149">R207</f>
        <v>#REF!</v>
      </c>
      <c r="S210" s="81" t="e">
        <f t="shared" si="149"/>
        <v>#REF!</v>
      </c>
      <c r="T210" s="81" t="e">
        <f t="shared" si="149"/>
        <v>#REF!</v>
      </c>
      <c r="U210" s="81" t="e">
        <f t="shared" si="149"/>
        <v>#REF!</v>
      </c>
      <c r="V210" s="81" t="e">
        <f t="shared" si="149"/>
        <v>#REF!</v>
      </c>
      <c r="W210" s="81" t="e">
        <f t="shared" si="149"/>
        <v>#REF!</v>
      </c>
      <c r="X210" s="81" t="e">
        <f t="shared" si="149"/>
        <v>#REF!</v>
      </c>
      <c r="Y210" s="81" t="e">
        <f t="shared" si="149"/>
        <v>#REF!</v>
      </c>
      <c r="Z210" s="81" t="e">
        <f t="shared" si="149"/>
        <v>#REF!</v>
      </c>
      <c r="AA210" s="81" t="e">
        <f t="shared" si="149"/>
        <v>#REF!</v>
      </c>
      <c r="AB210" s="81" t="e">
        <f t="shared" si="149"/>
        <v>#REF!</v>
      </c>
      <c r="AC210" s="81" t="e">
        <f t="shared" si="149"/>
        <v>#REF!</v>
      </c>
      <c r="AD210" s="81" t="e">
        <f t="shared" si="149"/>
        <v>#REF!</v>
      </c>
      <c r="AE210" s="81" t="e">
        <f t="shared" si="149"/>
        <v>#REF!</v>
      </c>
      <c r="AF210" s="81" t="e">
        <f t="shared" si="149"/>
        <v>#REF!</v>
      </c>
      <c r="AG210" s="81" t="e">
        <f t="shared" si="149"/>
        <v>#REF!</v>
      </c>
      <c r="AH210" s="81" t="e">
        <f t="shared" si="149"/>
        <v>#REF!</v>
      </c>
      <c r="AI210" s="81" t="e">
        <f t="shared" si="149"/>
        <v>#REF!</v>
      </c>
      <c r="AJ210" s="81" t="e">
        <f t="shared" si="149"/>
        <v>#REF!</v>
      </c>
      <c r="AK210" s="81" t="e">
        <f t="shared" si="149"/>
        <v>#REF!</v>
      </c>
      <c r="AL210" s="81" t="e">
        <f t="shared" si="149"/>
        <v>#REF!</v>
      </c>
      <c r="AM210" s="81" t="e">
        <f t="shared" si="149"/>
        <v>#REF!</v>
      </c>
      <c r="AN210" s="81" t="e">
        <f t="shared" si="149"/>
        <v>#REF!</v>
      </c>
      <c r="AO210" s="81" t="e">
        <f t="shared" si="149"/>
        <v>#REF!</v>
      </c>
    </row>
    <row r="211" spans="1:41" x14ac:dyDescent="0.5">
      <c r="A211" s="9" t="s">
        <v>10</v>
      </c>
      <c r="F211" s="81" t="e">
        <f t="shared" ref="F211:Q211" si="150">F209+F210</f>
        <v>#REF!</v>
      </c>
      <c r="G211" s="81" t="e">
        <f t="shared" si="150"/>
        <v>#REF!</v>
      </c>
      <c r="H211" s="81" t="e">
        <f t="shared" si="150"/>
        <v>#REF!</v>
      </c>
      <c r="I211" s="81" t="e">
        <f t="shared" si="150"/>
        <v>#REF!</v>
      </c>
      <c r="J211" s="81" t="e">
        <f t="shared" si="150"/>
        <v>#REF!</v>
      </c>
      <c r="K211" s="81" t="e">
        <f t="shared" si="150"/>
        <v>#REF!</v>
      </c>
      <c r="L211" s="81" t="e">
        <f t="shared" si="150"/>
        <v>#REF!</v>
      </c>
      <c r="M211" s="81" t="e">
        <f t="shared" si="150"/>
        <v>#REF!</v>
      </c>
      <c r="N211" s="81" t="e">
        <f t="shared" si="150"/>
        <v>#REF!</v>
      </c>
      <c r="O211" s="81" t="e">
        <f t="shared" si="150"/>
        <v>#REF!</v>
      </c>
      <c r="P211" s="81" t="e">
        <f t="shared" si="150"/>
        <v>#REF!</v>
      </c>
      <c r="Q211" s="81" t="e">
        <f t="shared" si="150"/>
        <v>#REF!</v>
      </c>
      <c r="R211" s="81" t="e">
        <f t="shared" ref="R211:AO211" si="151">R209+R210</f>
        <v>#REF!</v>
      </c>
      <c r="S211" s="81" t="e">
        <f t="shared" si="151"/>
        <v>#REF!</v>
      </c>
      <c r="T211" s="81" t="e">
        <f t="shared" si="151"/>
        <v>#REF!</v>
      </c>
      <c r="U211" s="81" t="e">
        <f t="shared" si="151"/>
        <v>#REF!</v>
      </c>
      <c r="V211" s="81" t="e">
        <f t="shared" si="151"/>
        <v>#REF!</v>
      </c>
      <c r="W211" s="81" t="e">
        <f t="shared" si="151"/>
        <v>#REF!</v>
      </c>
      <c r="X211" s="81" t="e">
        <f t="shared" si="151"/>
        <v>#REF!</v>
      </c>
      <c r="Y211" s="81" t="e">
        <f t="shared" si="151"/>
        <v>#REF!</v>
      </c>
      <c r="Z211" s="81" t="e">
        <f t="shared" si="151"/>
        <v>#REF!</v>
      </c>
      <c r="AA211" s="81" t="e">
        <f t="shared" si="151"/>
        <v>#REF!</v>
      </c>
      <c r="AB211" s="81" t="e">
        <f t="shared" si="151"/>
        <v>#REF!</v>
      </c>
      <c r="AC211" s="81" t="e">
        <f t="shared" si="151"/>
        <v>#REF!</v>
      </c>
      <c r="AD211" s="81" t="e">
        <f t="shared" si="151"/>
        <v>#REF!</v>
      </c>
      <c r="AE211" s="81" t="e">
        <f t="shared" si="151"/>
        <v>#REF!</v>
      </c>
      <c r="AF211" s="81" t="e">
        <f t="shared" si="151"/>
        <v>#REF!</v>
      </c>
      <c r="AG211" s="81" t="e">
        <f t="shared" si="151"/>
        <v>#REF!</v>
      </c>
      <c r="AH211" s="81" t="e">
        <f t="shared" si="151"/>
        <v>#REF!</v>
      </c>
      <c r="AI211" s="81" t="e">
        <f t="shared" si="151"/>
        <v>#REF!</v>
      </c>
      <c r="AJ211" s="81" t="e">
        <f t="shared" si="151"/>
        <v>#REF!</v>
      </c>
      <c r="AK211" s="81" t="e">
        <f t="shared" si="151"/>
        <v>#REF!</v>
      </c>
      <c r="AL211" s="81" t="e">
        <f t="shared" si="151"/>
        <v>#REF!</v>
      </c>
      <c r="AM211" s="81" t="e">
        <f t="shared" si="151"/>
        <v>#REF!</v>
      </c>
      <c r="AN211" s="81" t="e">
        <f t="shared" si="151"/>
        <v>#REF!</v>
      </c>
      <c r="AO211" s="81" t="e">
        <f t="shared" si="151"/>
        <v>#REF!</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P211"/>
  <sheetViews>
    <sheetView workbookViewId="0"/>
  </sheetViews>
  <sheetFormatPr defaultColWidth="9.29296875" defaultRowHeight="14.35" x14ac:dyDescent="0.5"/>
  <cols>
    <col min="1" max="1" width="30.41015625" bestFit="1" customWidth="1"/>
    <col min="2" max="2" width="33.29296875" customWidth="1"/>
    <col min="3" max="3" width="13.5859375" bestFit="1" customWidth="1"/>
    <col min="4" max="4" width="13.5859375" customWidth="1"/>
    <col min="5" max="5" width="13.5859375" style="5" customWidth="1"/>
    <col min="6" max="7" width="15.29296875" bestFit="1" customWidth="1"/>
    <col min="8" max="17" width="16" bestFit="1" customWidth="1"/>
    <col min="18" max="41" width="15.29296875" style="5" bestFit="1" customWidth="1"/>
    <col min="42" max="16384" width="9.29296875" style="5"/>
  </cols>
  <sheetData>
    <row r="1" spans="1:42" x14ac:dyDescent="0.5">
      <c r="A1" s="9" t="s">
        <v>78</v>
      </c>
      <c r="F1">
        <v>1</v>
      </c>
      <c r="G1">
        <v>1</v>
      </c>
      <c r="H1">
        <v>1</v>
      </c>
      <c r="I1">
        <v>1</v>
      </c>
      <c r="J1">
        <v>1</v>
      </c>
      <c r="K1">
        <v>1</v>
      </c>
      <c r="L1">
        <v>1</v>
      </c>
      <c r="M1">
        <v>1</v>
      </c>
      <c r="N1">
        <v>1</v>
      </c>
      <c r="O1">
        <v>1</v>
      </c>
      <c r="P1">
        <v>1</v>
      </c>
      <c r="Q1">
        <v>1</v>
      </c>
      <c r="R1" s="5">
        <f>F1+1</f>
        <v>2</v>
      </c>
      <c r="S1" s="5">
        <f t="shared" ref="S1:AO1" si="0">G1+1</f>
        <v>2</v>
      </c>
      <c r="T1" s="5">
        <f t="shared" si="0"/>
        <v>2</v>
      </c>
      <c r="U1" s="5">
        <f t="shared" si="0"/>
        <v>2</v>
      </c>
      <c r="V1" s="5">
        <f t="shared" si="0"/>
        <v>2</v>
      </c>
      <c r="W1" s="5">
        <f t="shared" si="0"/>
        <v>2</v>
      </c>
      <c r="X1" s="5">
        <f t="shared" si="0"/>
        <v>2</v>
      </c>
      <c r="Y1" s="5">
        <f t="shared" si="0"/>
        <v>2</v>
      </c>
      <c r="Z1" s="5">
        <f t="shared" si="0"/>
        <v>2</v>
      </c>
      <c r="AA1" s="5">
        <f t="shared" si="0"/>
        <v>2</v>
      </c>
      <c r="AB1" s="5">
        <f t="shared" si="0"/>
        <v>2</v>
      </c>
      <c r="AC1" s="5">
        <f t="shared" si="0"/>
        <v>2</v>
      </c>
      <c r="AD1" s="5">
        <f t="shared" si="0"/>
        <v>3</v>
      </c>
      <c r="AE1" s="5">
        <f t="shared" si="0"/>
        <v>3</v>
      </c>
      <c r="AF1" s="5">
        <f t="shared" si="0"/>
        <v>3</v>
      </c>
      <c r="AG1" s="5">
        <f t="shared" si="0"/>
        <v>3</v>
      </c>
      <c r="AH1" s="5">
        <f t="shared" si="0"/>
        <v>3</v>
      </c>
      <c r="AI1" s="5">
        <f t="shared" si="0"/>
        <v>3</v>
      </c>
      <c r="AJ1" s="5">
        <f t="shared" si="0"/>
        <v>3</v>
      </c>
      <c r="AK1" s="5">
        <f t="shared" si="0"/>
        <v>3</v>
      </c>
      <c r="AL1" s="5">
        <f t="shared" si="0"/>
        <v>3</v>
      </c>
      <c r="AM1" s="5">
        <f t="shared" si="0"/>
        <v>3</v>
      </c>
      <c r="AN1" s="5">
        <f t="shared" si="0"/>
        <v>3</v>
      </c>
      <c r="AO1" s="5">
        <f t="shared" si="0"/>
        <v>3</v>
      </c>
    </row>
    <row r="2" spans="1:42" x14ac:dyDescent="0.5">
      <c r="A2" s="9" t="s">
        <v>79</v>
      </c>
      <c r="B2" s="1"/>
      <c r="C2" s="1"/>
      <c r="D2" s="1"/>
      <c r="F2" s="2">
        <v>44013</v>
      </c>
      <c r="G2" s="2">
        <v>44044</v>
      </c>
      <c r="H2" s="2">
        <v>44075</v>
      </c>
      <c r="I2" s="2">
        <v>44105</v>
      </c>
      <c r="J2" s="2">
        <v>44136</v>
      </c>
      <c r="K2" s="2">
        <v>44166</v>
      </c>
      <c r="L2" s="2">
        <v>44197</v>
      </c>
      <c r="M2" s="2">
        <v>44228</v>
      </c>
      <c r="N2" s="2">
        <v>44256</v>
      </c>
      <c r="O2" s="2">
        <v>44287</v>
      </c>
      <c r="P2" s="2">
        <v>44317</v>
      </c>
      <c r="Q2" s="2">
        <v>44348</v>
      </c>
      <c r="R2" s="2">
        <v>44378</v>
      </c>
      <c r="S2" s="2">
        <v>44409</v>
      </c>
      <c r="T2" s="2">
        <v>44440</v>
      </c>
      <c r="U2" s="2">
        <v>44470</v>
      </c>
      <c r="V2" s="2">
        <v>44501</v>
      </c>
      <c r="W2" s="2">
        <v>44531</v>
      </c>
      <c r="X2" s="2">
        <v>44562</v>
      </c>
      <c r="Y2" s="2">
        <v>44593</v>
      </c>
      <c r="Z2" s="2">
        <v>44621</v>
      </c>
      <c r="AA2" s="2">
        <v>44652</v>
      </c>
      <c r="AB2" s="2">
        <v>44682</v>
      </c>
      <c r="AC2" s="2">
        <v>44713</v>
      </c>
      <c r="AD2" s="2">
        <v>44743</v>
      </c>
      <c r="AE2" s="2">
        <v>44774</v>
      </c>
      <c r="AF2" s="2">
        <v>44805</v>
      </c>
      <c r="AG2" s="2">
        <v>44835</v>
      </c>
      <c r="AH2" s="2">
        <v>44866</v>
      </c>
      <c r="AI2" s="2">
        <v>44896</v>
      </c>
      <c r="AJ2" s="2">
        <v>44927</v>
      </c>
      <c r="AK2" s="2">
        <v>44958</v>
      </c>
      <c r="AL2" s="2">
        <v>44986</v>
      </c>
      <c r="AM2" s="2">
        <v>45017</v>
      </c>
      <c r="AN2" s="2">
        <v>45047</v>
      </c>
      <c r="AO2" s="2">
        <v>45078</v>
      </c>
      <c r="AP2" s="2"/>
    </row>
    <row r="3" spans="1:42" x14ac:dyDescent="0.5">
      <c r="A3" s="9" t="s">
        <v>12</v>
      </c>
      <c r="B3" s="4" t="s">
        <v>14</v>
      </c>
      <c r="C3" s="4" t="s">
        <v>15</v>
      </c>
      <c r="D3" s="4" t="s">
        <v>0</v>
      </c>
    </row>
    <row r="4" spans="1:42" x14ac:dyDescent="0.5">
      <c r="B4" s="3" t="e">
        <f>#REF!</f>
        <v>#REF!</v>
      </c>
      <c r="C4" s="3" t="e">
        <f>#REF!</f>
        <v>#REF!</v>
      </c>
      <c r="F4" s="3">
        <v>2320</v>
      </c>
      <c r="G4" s="3">
        <v>3190</v>
      </c>
      <c r="H4" s="3">
        <v>2340</v>
      </c>
      <c r="I4" s="3">
        <v>3000</v>
      </c>
      <c r="J4" s="3">
        <v>2320</v>
      </c>
      <c r="K4" s="3">
        <v>1880</v>
      </c>
      <c r="L4" s="3">
        <v>2240</v>
      </c>
      <c r="M4" s="3">
        <v>2530</v>
      </c>
      <c r="N4" s="3">
        <v>1710</v>
      </c>
      <c r="O4" s="3">
        <v>3139.6</v>
      </c>
      <c r="P4" s="3">
        <v>2900</v>
      </c>
      <c r="Q4" s="3">
        <v>2570</v>
      </c>
      <c r="R4" s="15">
        <f>AVERAGE(F4:Q4)</f>
        <v>2511.6333333333332</v>
      </c>
      <c r="S4" s="15">
        <f t="shared" ref="S4:AO4" si="1">AVERAGE(G4:R4)</f>
        <v>2527.6027777777776</v>
      </c>
      <c r="T4" s="15">
        <f t="shared" si="1"/>
        <v>2472.4030092592589</v>
      </c>
      <c r="U4" s="15">
        <f t="shared" si="1"/>
        <v>2483.4365933641971</v>
      </c>
      <c r="V4" s="15">
        <f t="shared" si="1"/>
        <v>2440.3896428112134</v>
      </c>
      <c r="W4" s="15">
        <f t="shared" si="1"/>
        <v>2450.4221130454812</v>
      </c>
      <c r="X4" s="15">
        <f t="shared" si="1"/>
        <v>2497.9572891326052</v>
      </c>
      <c r="Y4" s="15">
        <f t="shared" si="1"/>
        <v>2519.4537298936557</v>
      </c>
      <c r="Z4" s="15">
        <f t="shared" si="1"/>
        <v>2518.5748740514605</v>
      </c>
      <c r="AA4" s="15">
        <f t="shared" si="1"/>
        <v>2585.9561135557487</v>
      </c>
      <c r="AB4" s="15">
        <f t="shared" si="1"/>
        <v>2539.8191230187281</v>
      </c>
      <c r="AC4" s="15">
        <f t="shared" si="1"/>
        <v>2509.8040499369549</v>
      </c>
      <c r="AD4" s="15">
        <f t="shared" si="1"/>
        <v>2504.7877207650349</v>
      </c>
      <c r="AE4" s="15">
        <f t="shared" si="1"/>
        <v>2504.2172530510097</v>
      </c>
      <c r="AF4" s="15">
        <f t="shared" si="1"/>
        <v>2502.2684593237796</v>
      </c>
      <c r="AG4" s="15">
        <f t="shared" si="1"/>
        <v>2504.757246829156</v>
      </c>
      <c r="AH4" s="15">
        <f t="shared" si="1"/>
        <v>2506.5339679512358</v>
      </c>
      <c r="AI4" s="15">
        <f t="shared" si="1"/>
        <v>2512.0459950462377</v>
      </c>
      <c r="AJ4" s="15">
        <f t="shared" si="1"/>
        <v>2517.1813185463006</v>
      </c>
      <c r="AK4" s="15">
        <f t="shared" si="1"/>
        <v>2518.7833209974419</v>
      </c>
      <c r="AL4" s="15">
        <f t="shared" si="1"/>
        <v>2518.7274535894239</v>
      </c>
      <c r="AM4" s="15">
        <f t="shared" si="1"/>
        <v>2518.7401685509208</v>
      </c>
      <c r="AN4" s="15">
        <f t="shared" si="1"/>
        <v>2513.1388398005188</v>
      </c>
      <c r="AO4" s="15">
        <f t="shared" si="1"/>
        <v>2510.9154828656679</v>
      </c>
    </row>
    <row r="5" spans="1:42" x14ac:dyDescent="0.5">
      <c r="B5" s="3" t="e">
        <f>#REF!</f>
        <v>#REF!</v>
      </c>
      <c r="C5" s="3" t="e">
        <f>#REF!</f>
        <v>#REF!</v>
      </c>
      <c r="F5" s="3">
        <v>470</v>
      </c>
      <c r="G5" s="3">
        <v>560</v>
      </c>
      <c r="H5" s="3">
        <v>540</v>
      </c>
      <c r="I5" s="3">
        <v>410</v>
      </c>
      <c r="J5" s="3">
        <v>560</v>
      </c>
      <c r="K5" s="3">
        <v>340</v>
      </c>
      <c r="L5" s="3">
        <v>360</v>
      </c>
      <c r="M5" s="3">
        <v>500</v>
      </c>
      <c r="N5" s="3">
        <v>400</v>
      </c>
      <c r="O5" s="3">
        <v>480</v>
      </c>
      <c r="P5" s="3">
        <v>470</v>
      </c>
      <c r="Q5" s="3">
        <v>420</v>
      </c>
      <c r="R5" s="15">
        <f t="shared" ref="R5:R28" si="2">AVERAGE(F5:Q5)</f>
        <v>459.16666666666669</v>
      </c>
      <c r="S5" s="15">
        <f t="shared" ref="S5:S39" si="3">AVERAGE(G5:R5)</f>
        <v>458.26388888888891</v>
      </c>
      <c r="T5" s="15">
        <f t="shared" ref="T5:T39" si="4">AVERAGE(H5:S5)</f>
        <v>449.78587962962962</v>
      </c>
      <c r="U5" s="15">
        <f t="shared" ref="U5:U39" si="5">AVERAGE(I5:T5)</f>
        <v>442.2680362654321</v>
      </c>
      <c r="V5" s="15">
        <f t="shared" ref="V5:V39" si="6">AVERAGE(J5:U5)</f>
        <v>444.95703928755142</v>
      </c>
      <c r="W5" s="15">
        <f t="shared" ref="W5:W39" si="7">AVERAGE(K5:V5)</f>
        <v>435.37012589484738</v>
      </c>
      <c r="X5" s="15">
        <f t="shared" ref="X5:X39" si="8">AVERAGE(L5:W5)</f>
        <v>443.31763638608464</v>
      </c>
      <c r="Y5" s="15">
        <f t="shared" ref="Y5:Y39" si="9">AVERAGE(M5:X5)</f>
        <v>450.26077275159173</v>
      </c>
      <c r="Z5" s="15">
        <f t="shared" ref="Z5:Z39" si="10">AVERAGE(N5:Y5)</f>
        <v>446.11583714755767</v>
      </c>
      <c r="AA5" s="15">
        <f t="shared" ref="AA5:AA39" si="11">AVERAGE(O5:Z5)</f>
        <v>449.95882357652073</v>
      </c>
      <c r="AB5" s="15">
        <f t="shared" ref="AB5:AB39" si="12">AVERAGE(P5:AA5)</f>
        <v>447.45539220789755</v>
      </c>
      <c r="AC5" s="15">
        <f t="shared" ref="AC5:AC39" si="13">AVERAGE(Q5:AB5)</f>
        <v>445.57667489188901</v>
      </c>
      <c r="AD5" s="15">
        <f t="shared" ref="AD5:AD39" si="14">AVERAGE(R5:AC5)</f>
        <v>447.70806446621305</v>
      </c>
      <c r="AE5" s="15">
        <f t="shared" ref="AE5:AE39" si="15">AVERAGE(S5:AD5)</f>
        <v>446.75318094950859</v>
      </c>
      <c r="AF5" s="15">
        <f t="shared" ref="AF5:AF39" si="16">AVERAGE(T5:AE5)</f>
        <v>445.7939552878936</v>
      </c>
      <c r="AG5" s="15">
        <f t="shared" ref="AG5:AG39" si="17">AVERAGE(U5:AF5)</f>
        <v>445.46129492608225</v>
      </c>
      <c r="AH5" s="15">
        <f t="shared" ref="AH5:AH39" si="18">AVERAGE(V5:AG5)</f>
        <v>445.72739981446983</v>
      </c>
      <c r="AI5" s="15">
        <f t="shared" ref="AI5:AI39" si="19">AVERAGE(W5:AH5)</f>
        <v>445.79159652504632</v>
      </c>
      <c r="AJ5" s="15">
        <f t="shared" ref="AJ5:AJ39" si="20">AVERAGE(X5:AI5)</f>
        <v>446.66005241089624</v>
      </c>
      <c r="AK5" s="15">
        <f t="shared" ref="AK5:AK39" si="21">AVERAGE(Y5:AJ5)</f>
        <v>446.93858707963045</v>
      </c>
      <c r="AL5" s="15">
        <f t="shared" ref="AL5:AL39" si="22">AVERAGE(Z5:AK5)</f>
        <v>446.66173827363372</v>
      </c>
      <c r="AM5" s="15">
        <f t="shared" ref="AM5:AM39" si="23">AVERAGE(AA5:AL5)</f>
        <v>446.70723003414008</v>
      </c>
      <c r="AN5" s="15">
        <f t="shared" ref="AN5:AN39" si="24">AVERAGE(AB5:AM5)</f>
        <v>446.43626390560831</v>
      </c>
      <c r="AO5" s="15">
        <f t="shared" ref="AO5:AO39" si="25">AVERAGE(AC5:AN5)</f>
        <v>446.3513365470842</v>
      </c>
    </row>
    <row r="6" spans="1:42" x14ac:dyDescent="0.5">
      <c r="B6" s="3" t="e">
        <f>#REF!</f>
        <v>#REF!</v>
      </c>
      <c r="C6" s="3" t="e">
        <f>#REF!</f>
        <v>#REF!</v>
      </c>
      <c r="F6" s="3">
        <v>600</v>
      </c>
      <c r="G6" s="3">
        <v>1000</v>
      </c>
      <c r="H6" s="3">
        <v>960</v>
      </c>
      <c r="I6" s="3">
        <v>920</v>
      </c>
      <c r="J6" s="3">
        <v>710</v>
      </c>
      <c r="K6" s="3">
        <v>830</v>
      </c>
      <c r="L6" s="3">
        <v>350</v>
      </c>
      <c r="M6" s="3">
        <v>870</v>
      </c>
      <c r="N6" s="3">
        <v>490</v>
      </c>
      <c r="O6" s="3">
        <v>1040</v>
      </c>
      <c r="P6" s="3">
        <v>610</v>
      </c>
      <c r="Q6" s="3">
        <v>1100</v>
      </c>
      <c r="R6" s="15">
        <f t="shared" si="2"/>
        <v>790</v>
      </c>
      <c r="S6" s="15">
        <f t="shared" si="3"/>
        <v>805.83333333333337</v>
      </c>
      <c r="T6" s="15">
        <f t="shared" si="4"/>
        <v>789.65277777777783</v>
      </c>
      <c r="U6" s="15">
        <f t="shared" si="5"/>
        <v>775.45717592592598</v>
      </c>
      <c r="V6" s="15">
        <f t="shared" si="6"/>
        <v>763.41194058641975</v>
      </c>
      <c r="W6" s="15">
        <f t="shared" si="7"/>
        <v>767.86293563528807</v>
      </c>
      <c r="X6" s="15">
        <f t="shared" si="8"/>
        <v>762.68484693822882</v>
      </c>
      <c r="Y6" s="15">
        <f t="shared" si="9"/>
        <v>797.07525084974793</v>
      </c>
      <c r="Z6" s="15">
        <f t="shared" si="10"/>
        <v>790.99818842056027</v>
      </c>
      <c r="AA6" s="15">
        <f t="shared" si="11"/>
        <v>816.08137078894026</v>
      </c>
      <c r="AB6" s="15">
        <f t="shared" si="12"/>
        <v>797.42148502135194</v>
      </c>
      <c r="AC6" s="15">
        <f t="shared" si="13"/>
        <v>813.03994210646454</v>
      </c>
      <c r="AD6" s="15">
        <f t="shared" si="14"/>
        <v>789.12660394866987</v>
      </c>
      <c r="AE6" s="15">
        <f t="shared" si="15"/>
        <v>789.05382094439221</v>
      </c>
      <c r="AF6" s="15">
        <f t="shared" si="16"/>
        <v>787.65552824531403</v>
      </c>
      <c r="AG6" s="15">
        <f t="shared" si="17"/>
        <v>787.48909078427539</v>
      </c>
      <c r="AH6" s="15">
        <f t="shared" si="18"/>
        <v>788.49175035580447</v>
      </c>
      <c r="AI6" s="15">
        <f t="shared" si="19"/>
        <v>790.58173450325319</v>
      </c>
      <c r="AJ6" s="15">
        <f t="shared" si="20"/>
        <v>792.47496774225021</v>
      </c>
      <c r="AK6" s="15">
        <f t="shared" si="21"/>
        <v>794.95747780925194</v>
      </c>
      <c r="AL6" s="15">
        <f t="shared" si="22"/>
        <v>794.78099672254393</v>
      </c>
      <c r="AM6" s="15">
        <f t="shared" si="23"/>
        <v>795.09623074770934</v>
      </c>
      <c r="AN6" s="15">
        <f t="shared" si="24"/>
        <v>793.34746907760689</v>
      </c>
      <c r="AO6" s="15">
        <f t="shared" si="25"/>
        <v>793.00796774896128</v>
      </c>
    </row>
    <row r="7" spans="1:42" x14ac:dyDescent="0.5">
      <c r="B7" s="3" t="e">
        <f>#REF!</f>
        <v>#REF!</v>
      </c>
      <c r="C7" s="3" t="e">
        <f>#REF!</f>
        <v>#REF!</v>
      </c>
      <c r="F7" s="3">
        <v>2320</v>
      </c>
      <c r="G7" s="3">
        <v>2750</v>
      </c>
      <c r="H7" s="3">
        <v>2300</v>
      </c>
      <c r="I7" s="3">
        <v>2500</v>
      </c>
      <c r="J7" s="3">
        <v>1950</v>
      </c>
      <c r="K7" s="3">
        <v>1460</v>
      </c>
      <c r="L7" s="3">
        <v>1540</v>
      </c>
      <c r="M7" s="3">
        <v>2050</v>
      </c>
      <c r="N7" s="3">
        <v>1540</v>
      </c>
      <c r="O7" s="3">
        <v>2540</v>
      </c>
      <c r="P7" s="3">
        <v>2020</v>
      </c>
      <c r="Q7" s="3">
        <v>2390</v>
      </c>
      <c r="R7" s="15">
        <f t="shared" si="2"/>
        <v>2113.3333333333335</v>
      </c>
      <c r="S7" s="15">
        <f t="shared" si="3"/>
        <v>2096.1111111111109</v>
      </c>
      <c r="T7" s="15">
        <f t="shared" si="4"/>
        <v>2041.6203703703702</v>
      </c>
      <c r="U7" s="15">
        <f t="shared" si="5"/>
        <v>2020.0887345679009</v>
      </c>
      <c r="V7" s="15">
        <f t="shared" si="6"/>
        <v>1980.0961291152259</v>
      </c>
      <c r="W7" s="15">
        <f t="shared" si="7"/>
        <v>1982.6041398748284</v>
      </c>
      <c r="X7" s="15">
        <f t="shared" si="8"/>
        <v>2026.1544848643973</v>
      </c>
      <c r="Y7" s="15">
        <f t="shared" si="9"/>
        <v>2066.667358603097</v>
      </c>
      <c r="Z7" s="15">
        <f t="shared" si="10"/>
        <v>2068.0563051533554</v>
      </c>
      <c r="AA7" s="15">
        <f t="shared" si="11"/>
        <v>2112.0609972494681</v>
      </c>
      <c r="AB7" s="15">
        <f t="shared" si="12"/>
        <v>2076.3994136869237</v>
      </c>
      <c r="AC7" s="15">
        <f t="shared" si="13"/>
        <v>2081.0993648275007</v>
      </c>
      <c r="AD7" s="15">
        <f t="shared" si="14"/>
        <v>2055.3576452297925</v>
      </c>
      <c r="AE7" s="15">
        <f t="shared" si="15"/>
        <v>2050.5263378878308</v>
      </c>
      <c r="AF7" s="15">
        <f t="shared" si="16"/>
        <v>2046.7276067858909</v>
      </c>
      <c r="AG7" s="15">
        <f t="shared" si="17"/>
        <v>2047.1532098205178</v>
      </c>
      <c r="AH7" s="15">
        <f t="shared" si="18"/>
        <v>2049.4085827582358</v>
      </c>
      <c r="AI7" s="15">
        <f t="shared" si="19"/>
        <v>2055.1846205618199</v>
      </c>
      <c r="AJ7" s="15">
        <f t="shared" si="20"/>
        <v>2061.2329939524025</v>
      </c>
      <c r="AK7" s="15">
        <f t="shared" si="21"/>
        <v>2064.1562030430696</v>
      </c>
      <c r="AL7" s="15">
        <f t="shared" si="22"/>
        <v>2063.9469400797338</v>
      </c>
      <c r="AM7" s="15">
        <f t="shared" si="23"/>
        <v>2063.6044929902655</v>
      </c>
      <c r="AN7" s="15">
        <f t="shared" si="24"/>
        <v>2059.5664509686653</v>
      </c>
      <c r="AO7" s="15">
        <f t="shared" si="25"/>
        <v>2058.1637040754767</v>
      </c>
    </row>
    <row r="8" spans="1:42" x14ac:dyDescent="0.5">
      <c r="B8" s="3" t="e">
        <f>#REF!</f>
        <v>#REF!</v>
      </c>
      <c r="C8" s="3" t="e">
        <f>#REF!</f>
        <v>#REF!</v>
      </c>
      <c r="F8" s="3">
        <v>3280</v>
      </c>
      <c r="G8" s="3">
        <v>4630</v>
      </c>
      <c r="H8" s="3">
        <v>3670</v>
      </c>
      <c r="I8" s="3">
        <v>4100</v>
      </c>
      <c r="J8" s="3">
        <v>4020</v>
      </c>
      <c r="K8" s="3">
        <v>3380</v>
      </c>
      <c r="L8" s="3">
        <v>4520</v>
      </c>
      <c r="M8" s="3">
        <v>4200</v>
      </c>
      <c r="N8" s="3">
        <v>3330</v>
      </c>
      <c r="O8" s="3">
        <v>5190</v>
      </c>
      <c r="P8" s="3">
        <v>3820</v>
      </c>
      <c r="Q8" s="3">
        <v>3830</v>
      </c>
      <c r="R8" s="15">
        <f t="shared" si="2"/>
        <v>3997.5</v>
      </c>
      <c r="S8" s="15">
        <f t="shared" si="3"/>
        <v>4057.2916666666665</v>
      </c>
      <c r="T8" s="15">
        <f t="shared" si="4"/>
        <v>4009.5659722222222</v>
      </c>
      <c r="U8" s="15">
        <f t="shared" si="5"/>
        <v>4037.8631365740735</v>
      </c>
      <c r="V8" s="15">
        <f t="shared" si="6"/>
        <v>4032.6850646219132</v>
      </c>
      <c r="W8" s="15">
        <f t="shared" si="7"/>
        <v>4033.7421533404054</v>
      </c>
      <c r="X8" s="15">
        <f t="shared" si="8"/>
        <v>4088.2206661187724</v>
      </c>
      <c r="Y8" s="15">
        <f t="shared" si="9"/>
        <v>4052.2390549620045</v>
      </c>
      <c r="Z8" s="15">
        <f t="shared" si="10"/>
        <v>4039.9256428755048</v>
      </c>
      <c r="AA8" s="15">
        <f t="shared" si="11"/>
        <v>4099.0861131151296</v>
      </c>
      <c r="AB8" s="15">
        <f t="shared" si="12"/>
        <v>4008.1766225413908</v>
      </c>
      <c r="AC8" s="15">
        <f t="shared" si="13"/>
        <v>4023.8580077531738</v>
      </c>
      <c r="AD8" s="15">
        <f t="shared" si="14"/>
        <v>4040.0128417326046</v>
      </c>
      <c r="AE8" s="15">
        <f t="shared" si="15"/>
        <v>4043.555578543655</v>
      </c>
      <c r="AF8" s="15">
        <f t="shared" si="16"/>
        <v>4042.4109045334039</v>
      </c>
      <c r="AG8" s="15">
        <f t="shared" si="17"/>
        <v>4045.1479822260026</v>
      </c>
      <c r="AH8" s="15">
        <f t="shared" si="18"/>
        <v>4045.7550526969958</v>
      </c>
      <c r="AI8" s="15">
        <f t="shared" si="19"/>
        <v>4046.8442183699203</v>
      </c>
      <c r="AJ8" s="15">
        <f t="shared" si="20"/>
        <v>4047.9360571223801</v>
      </c>
      <c r="AK8" s="15">
        <f t="shared" si="21"/>
        <v>4044.5790063726804</v>
      </c>
      <c r="AL8" s="15">
        <f t="shared" si="22"/>
        <v>4043.9406689902371</v>
      </c>
      <c r="AM8" s="15">
        <f t="shared" si="23"/>
        <v>4044.2752544997984</v>
      </c>
      <c r="AN8" s="15">
        <f t="shared" si="24"/>
        <v>4039.7076829485209</v>
      </c>
      <c r="AO8" s="15">
        <f t="shared" si="25"/>
        <v>4042.3352713157819</v>
      </c>
    </row>
    <row r="9" spans="1:42" x14ac:dyDescent="0.5">
      <c r="B9" s="3" t="e">
        <f>#REF!</f>
        <v>#REF!</v>
      </c>
      <c r="C9" s="3" t="e">
        <f>#REF!</f>
        <v>#REF!</v>
      </c>
      <c r="F9" s="3">
        <v>3610</v>
      </c>
      <c r="G9" s="3">
        <v>5470</v>
      </c>
      <c r="H9" s="3">
        <v>4460</v>
      </c>
      <c r="I9" s="3">
        <v>5020</v>
      </c>
      <c r="J9" s="3">
        <v>4890</v>
      </c>
      <c r="K9" s="3">
        <v>4430</v>
      </c>
      <c r="L9" s="3">
        <v>5300</v>
      </c>
      <c r="M9" s="3">
        <v>5800</v>
      </c>
      <c r="N9" s="3">
        <v>3990</v>
      </c>
      <c r="O9" s="3">
        <v>5840</v>
      </c>
      <c r="P9" s="3">
        <v>4770</v>
      </c>
      <c r="Q9" s="3">
        <v>4980</v>
      </c>
      <c r="R9" s="15">
        <f t="shared" si="2"/>
        <v>4880</v>
      </c>
      <c r="S9" s="15">
        <f t="shared" si="3"/>
        <v>4985.833333333333</v>
      </c>
      <c r="T9" s="15">
        <f t="shared" si="4"/>
        <v>4945.4861111111113</v>
      </c>
      <c r="U9" s="15">
        <f t="shared" si="5"/>
        <v>4985.9432870370374</v>
      </c>
      <c r="V9" s="15">
        <f t="shared" si="6"/>
        <v>4983.1052276234568</v>
      </c>
      <c r="W9" s="15">
        <f t="shared" si="7"/>
        <v>4990.8639965920784</v>
      </c>
      <c r="X9" s="15">
        <f t="shared" si="8"/>
        <v>5037.6026629747512</v>
      </c>
      <c r="Y9" s="15">
        <f t="shared" si="9"/>
        <v>5015.736218222647</v>
      </c>
      <c r="Z9" s="15">
        <f t="shared" si="10"/>
        <v>4950.3809030745351</v>
      </c>
      <c r="AA9" s="15">
        <f t="shared" si="11"/>
        <v>5030.4126449974128</v>
      </c>
      <c r="AB9" s="15">
        <f t="shared" si="12"/>
        <v>4962.9470320805303</v>
      </c>
      <c r="AC9" s="15">
        <f t="shared" si="13"/>
        <v>4979.0259514205745</v>
      </c>
      <c r="AD9" s="15">
        <f t="shared" si="14"/>
        <v>4978.9447807056222</v>
      </c>
      <c r="AE9" s="15">
        <f t="shared" si="15"/>
        <v>4987.1901790977572</v>
      </c>
      <c r="AF9" s="15">
        <f t="shared" si="16"/>
        <v>4987.3032495781263</v>
      </c>
      <c r="AG9" s="15">
        <f t="shared" si="17"/>
        <v>4990.7880111170443</v>
      </c>
      <c r="AH9" s="15">
        <f t="shared" si="18"/>
        <v>4991.1917381237117</v>
      </c>
      <c r="AI9" s="15">
        <f t="shared" si="19"/>
        <v>4991.8656139987334</v>
      </c>
      <c r="AJ9" s="15">
        <f t="shared" si="20"/>
        <v>4991.9490821159552</v>
      </c>
      <c r="AK9" s="15">
        <f t="shared" si="21"/>
        <v>4988.1446170443887</v>
      </c>
      <c r="AL9" s="15">
        <f t="shared" si="22"/>
        <v>4985.8453169462</v>
      </c>
      <c r="AM9" s="15">
        <f t="shared" si="23"/>
        <v>4988.8006847688384</v>
      </c>
      <c r="AN9" s="15">
        <f t="shared" si="24"/>
        <v>4985.3330214164571</v>
      </c>
      <c r="AO9" s="15">
        <f t="shared" si="25"/>
        <v>4987.1985205277842</v>
      </c>
    </row>
    <row r="10" spans="1:42" x14ac:dyDescent="0.5">
      <c r="B10" s="3" t="e">
        <f>#REF!</f>
        <v>#REF!</v>
      </c>
      <c r="C10" s="3" t="e">
        <f>#REF!</f>
        <v>#REF!</v>
      </c>
      <c r="F10" s="3">
        <v>900</v>
      </c>
      <c r="G10" s="3">
        <v>1500</v>
      </c>
      <c r="H10" s="3">
        <v>1720</v>
      </c>
      <c r="I10" s="3">
        <v>1650</v>
      </c>
      <c r="J10" s="3">
        <v>140</v>
      </c>
      <c r="K10" s="3">
        <v>1170</v>
      </c>
      <c r="L10" s="3">
        <v>1200</v>
      </c>
      <c r="M10" s="3">
        <v>1130</v>
      </c>
      <c r="N10" s="3">
        <v>0</v>
      </c>
      <c r="O10" s="3">
        <v>1570</v>
      </c>
      <c r="P10" s="3">
        <v>1060</v>
      </c>
      <c r="Q10" s="3">
        <v>1250</v>
      </c>
      <c r="R10" s="15">
        <f t="shared" si="2"/>
        <v>1107.5</v>
      </c>
      <c r="S10" s="15">
        <f t="shared" si="3"/>
        <v>1124.7916666666667</v>
      </c>
      <c r="T10" s="15">
        <f t="shared" si="4"/>
        <v>1093.5243055555554</v>
      </c>
      <c r="U10" s="15">
        <f t="shared" si="5"/>
        <v>1041.317997685185</v>
      </c>
      <c r="V10" s="15">
        <f t="shared" si="6"/>
        <v>990.59449749228372</v>
      </c>
      <c r="W10" s="15">
        <f t="shared" si="7"/>
        <v>1061.4773722833074</v>
      </c>
      <c r="X10" s="15">
        <f t="shared" si="8"/>
        <v>1052.433819973583</v>
      </c>
      <c r="Y10" s="15">
        <f t="shared" si="9"/>
        <v>1040.136638304715</v>
      </c>
      <c r="Z10" s="15">
        <f t="shared" si="10"/>
        <v>1032.6480248301079</v>
      </c>
      <c r="AA10" s="15">
        <f t="shared" si="11"/>
        <v>1118.7020268992837</v>
      </c>
      <c r="AB10" s="15">
        <f t="shared" si="12"/>
        <v>1081.0938624742241</v>
      </c>
      <c r="AC10" s="15">
        <f t="shared" si="13"/>
        <v>1082.8516843470763</v>
      </c>
      <c r="AD10" s="15">
        <f t="shared" si="14"/>
        <v>1068.9226580426659</v>
      </c>
      <c r="AE10" s="15">
        <f t="shared" si="15"/>
        <v>1065.7078795462214</v>
      </c>
      <c r="AF10" s="15">
        <f t="shared" si="16"/>
        <v>1060.7842306195178</v>
      </c>
      <c r="AG10" s="15">
        <f t="shared" si="17"/>
        <v>1058.0558910415145</v>
      </c>
      <c r="AH10" s="15">
        <f t="shared" si="18"/>
        <v>1059.4507154878752</v>
      </c>
      <c r="AI10" s="15">
        <f t="shared" si="19"/>
        <v>1065.1887336541745</v>
      </c>
      <c r="AJ10" s="15">
        <f t="shared" si="20"/>
        <v>1065.4980137684133</v>
      </c>
      <c r="AK10" s="15">
        <f t="shared" si="21"/>
        <v>1066.5866965846492</v>
      </c>
      <c r="AL10" s="15">
        <f t="shared" si="22"/>
        <v>1068.7908681079768</v>
      </c>
      <c r="AM10" s="15">
        <f t="shared" si="23"/>
        <v>1071.802771714466</v>
      </c>
      <c r="AN10" s="15">
        <f t="shared" si="24"/>
        <v>1067.8945004490645</v>
      </c>
      <c r="AO10" s="15">
        <f t="shared" si="25"/>
        <v>1066.7945536136347</v>
      </c>
    </row>
    <row r="11" spans="1:42" x14ac:dyDescent="0.5">
      <c r="B11" s="3" t="e">
        <f>#REF!</f>
        <v>#REF!</v>
      </c>
      <c r="C11" s="3" t="e">
        <f>#REF!</f>
        <v>#REF!</v>
      </c>
      <c r="F11" s="3">
        <v>840</v>
      </c>
      <c r="G11" s="3">
        <v>1460</v>
      </c>
      <c r="H11" s="3">
        <v>860</v>
      </c>
      <c r="I11" s="3">
        <v>1160</v>
      </c>
      <c r="J11" s="3">
        <v>1470</v>
      </c>
      <c r="K11" s="3">
        <v>990</v>
      </c>
      <c r="L11" s="3">
        <v>1100</v>
      </c>
      <c r="M11" s="3">
        <v>1230</v>
      </c>
      <c r="N11" s="3">
        <v>400</v>
      </c>
      <c r="O11" s="3">
        <v>1420</v>
      </c>
      <c r="P11" s="3">
        <v>1320</v>
      </c>
      <c r="Q11" s="3">
        <v>1270</v>
      </c>
      <c r="R11" s="15">
        <f t="shared" si="2"/>
        <v>1126.6666666666667</v>
      </c>
      <c r="S11" s="15">
        <f t="shared" si="3"/>
        <v>1150.5555555555554</v>
      </c>
      <c r="T11" s="15">
        <f t="shared" si="4"/>
        <v>1124.7685185185185</v>
      </c>
      <c r="U11" s="15">
        <f t="shared" si="5"/>
        <v>1146.8325617283949</v>
      </c>
      <c r="V11" s="15">
        <f t="shared" si="6"/>
        <v>1145.7352752057611</v>
      </c>
      <c r="W11" s="15">
        <f t="shared" si="7"/>
        <v>1118.7132148062412</v>
      </c>
      <c r="X11" s="15">
        <f t="shared" si="8"/>
        <v>1129.4393160400948</v>
      </c>
      <c r="Y11" s="15">
        <f t="shared" si="9"/>
        <v>1131.8925923767695</v>
      </c>
      <c r="Z11" s="15">
        <f t="shared" si="10"/>
        <v>1123.7169750748335</v>
      </c>
      <c r="AA11" s="15">
        <f t="shared" si="11"/>
        <v>1184.0267229977362</v>
      </c>
      <c r="AB11" s="15">
        <f t="shared" si="12"/>
        <v>1164.3622832475476</v>
      </c>
      <c r="AC11" s="15">
        <f t="shared" si="13"/>
        <v>1151.3924735181765</v>
      </c>
      <c r="AD11" s="15">
        <f t="shared" si="14"/>
        <v>1141.508512978025</v>
      </c>
      <c r="AE11" s="15">
        <f t="shared" si="15"/>
        <v>1142.7453335039711</v>
      </c>
      <c r="AF11" s="15">
        <f t="shared" si="16"/>
        <v>1142.0944816663393</v>
      </c>
      <c r="AG11" s="15">
        <f t="shared" si="17"/>
        <v>1143.5383119286578</v>
      </c>
      <c r="AH11" s="15">
        <f t="shared" si="18"/>
        <v>1143.263791112013</v>
      </c>
      <c r="AI11" s="15">
        <f t="shared" si="19"/>
        <v>1143.0578341042005</v>
      </c>
      <c r="AJ11" s="15">
        <f t="shared" si="20"/>
        <v>1145.0865523790305</v>
      </c>
      <c r="AK11" s="15">
        <f t="shared" si="21"/>
        <v>1146.3904887406081</v>
      </c>
      <c r="AL11" s="15">
        <f t="shared" si="22"/>
        <v>1147.5986467709281</v>
      </c>
      <c r="AM11" s="15">
        <f t="shared" si="23"/>
        <v>1149.5887860789362</v>
      </c>
      <c r="AN11" s="15">
        <f t="shared" si="24"/>
        <v>1146.7189580023696</v>
      </c>
      <c r="AO11" s="15">
        <f t="shared" si="25"/>
        <v>1145.2486808986048</v>
      </c>
    </row>
    <row r="12" spans="1:42" x14ac:dyDescent="0.5">
      <c r="B12" s="3" t="e">
        <f>#REF!</f>
        <v>#REF!</v>
      </c>
      <c r="C12" s="3" t="e">
        <f>#REF!</f>
        <v>#REF!</v>
      </c>
      <c r="F12" s="3">
        <v>4950</v>
      </c>
      <c r="G12" s="3">
        <v>6760</v>
      </c>
      <c r="H12" s="3">
        <v>6390</v>
      </c>
      <c r="I12" s="3">
        <v>6380</v>
      </c>
      <c r="J12" s="3">
        <v>5760</v>
      </c>
      <c r="K12" s="3">
        <v>4340</v>
      </c>
      <c r="L12" s="3">
        <v>5200</v>
      </c>
      <c r="M12" s="3">
        <v>5840</v>
      </c>
      <c r="N12" s="3">
        <v>2340</v>
      </c>
      <c r="O12" s="3">
        <v>6950</v>
      </c>
      <c r="P12" s="3">
        <v>6190</v>
      </c>
      <c r="Q12" s="3">
        <v>6080</v>
      </c>
      <c r="R12" s="15">
        <f t="shared" si="2"/>
        <v>5598.333333333333</v>
      </c>
      <c r="S12" s="15">
        <f t="shared" si="3"/>
        <v>5652.3611111111104</v>
      </c>
      <c r="T12" s="15">
        <f t="shared" si="4"/>
        <v>5560.0578703703713</v>
      </c>
      <c r="U12" s="15">
        <f t="shared" si="5"/>
        <v>5490.8960262345681</v>
      </c>
      <c r="V12" s="15">
        <f t="shared" si="6"/>
        <v>5416.8040284207818</v>
      </c>
      <c r="W12" s="15">
        <f t="shared" si="7"/>
        <v>5388.2043641225137</v>
      </c>
      <c r="X12" s="15">
        <f t="shared" si="8"/>
        <v>5475.5547277993901</v>
      </c>
      <c r="Y12" s="15">
        <f t="shared" si="9"/>
        <v>5498.5176217826729</v>
      </c>
      <c r="Z12" s="15">
        <f t="shared" si="10"/>
        <v>5470.0607569312278</v>
      </c>
      <c r="AA12" s="15">
        <f t="shared" si="11"/>
        <v>5730.8991533421649</v>
      </c>
      <c r="AB12" s="15">
        <f t="shared" si="12"/>
        <v>5629.3074161206778</v>
      </c>
      <c r="AC12" s="15">
        <f t="shared" si="13"/>
        <v>5582.5830341307346</v>
      </c>
      <c r="AD12" s="15">
        <f t="shared" si="14"/>
        <v>5541.1316203082961</v>
      </c>
      <c r="AE12" s="15">
        <f t="shared" si="15"/>
        <v>5536.3648108895422</v>
      </c>
      <c r="AF12" s="15">
        <f t="shared" si="16"/>
        <v>5526.6984525377447</v>
      </c>
      <c r="AG12" s="15">
        <f t="shared" si="17"/>
        <v>5523.9185010516931</v>
      </c>
      <c r="AH12" s="15">
        <f t="shared" si="18"/>
        <v>5526.6703739531195</v>
      </c>
      <c r="AI12" s="15">
        <f t="shared" si="19"/>
        <v>5535.8259027474824</v>
      </c>
      <c r="AJ12" s="15">
        <f t="shared" si="20"/>
        <v>5548.1276976328963</v>
      </c>
      <c r="AK12" s="15">
        <f t="shared" si="21"/>
        <v>5554.1754451190218</v>
      </c>
      <c r="AL12" s="15">
        <f t="shared" si="22"/>
        <v>5558.8135970637168</v>
      </c>
      <c r="AM12" s="15">
        <f t="shared" si="23"/>
        <v>5566.2096670747587</v>
      </c>
      <c r="AN12" s="15">
        <f t="shared" si="24"/>
        <v>5552.4855432191407</v>
      </c>
      <c r="AO12" s="15">
        <f t="shared" si="25"/>
        <v>5546.0837204773452</v>
      </c>
    </row>
    <row r="13" spans="1:42" x14ac:dyDescent="0.5">
      <c r="B13" s="3" t="e">
        <f>#REF!</f>
        <v>#REF!</v>
      </c>
      <c r="C13" s="3" t="e">
        <f>#REF!</f>
        <v>#REF!</v>
      </c>
      <c r="F13" s="3">
        <v>3900</v>
      </c>
      <c r="G13" s="3">
        <v>5300</v>
      </c>
      <c r="H13" s="3">
        <v>4800</v>
      </c>
      <c r="I13" s="3">
        <v>5200</v>
      </c>
      <c r="J13" s="3">
        <v>5260</v>
      </c>
      <c r="K13" s="3">
        <v>4630</v>
      </c>
      <c r="L13" s="3">
        <v>4700</v>
      </c>
      <c r="M13" s="3">
        <v>5500</v>
      </c>
      <c r="N13" s="3">
        <v>3000</v>
      </c>
      <c r="O13" s="3">
        <v>4010</v>
      </c>
      <c r="P13" s="3">
        <v>4100</v>
      </c>
      <c r="Q13" s="3">
        <v>4100</v>
      </c>
      <c r="R13" s="15">
        <f t="shared" si="2"/>
        <v>4541.666666666667</v>
      </c>
      <c r="S13" s="15">
        <f t="shared" si="3"/>
        <v>4595.1388888888887</v>
      </c>
      <c r="T13" s="15">
        <f t="shared" si="4"/>
        <v>4536.4004629629626</v>
      </c>
      <c r="U13" s="15">
        <f t="shared" si="5"/>
        <v>4514.4338348765432</v>
      </c>
      <c r="V13" s="15">
        <f t="shared" si="6"/>
        <v>4457.3033211162556</v>
      </c>
      <c r="W13" s="15">
        <f t="shared" si="7"/>
        <v>4390.4119312092762</v>
      </c>
      <c r="X13" s="15">
        <f t="shared" si="8"/>
        <v>4370.4462588100496</v>
      </c>
      <c r="Y13" s="15">
        <f t="shared" si="9"/>
        <v>4342.9834470442202</v>
      </c>
      <c r="Z13" s="15">
        <f t="shared" si="10"/>
        <v>4246.5654009645723</v>
      </c>
      <c r="AA13" s="15">
        <f t="shared" si="11"/>
        <v>4350.4458510449531</v>
      </c>
      <c r="AB13" s="15">
        <f t="shared" si="12"/>
        <v>4378.816338632033</v>
      </c>
      <c r="AC13" s="15">
        <f t="shared" si="13"/>
        <v>4402.0510335180352</v>
      </c>
      <c r="AD13" s="15">
        <f t="shared" si="14"/>
        <v>4427.2219529778713</v>
      </c>
      <c r="AE13" s="15">
        <f t="shared" si="15"/>
        <v>4417.6848935038061</v>
      </c>
      <c r="AF13" s="15">
        <f t="shared" si="16"/>
        <v>4402.8970605550485</v>
      </c>
      <c r="AG13" s="15">
        <f t="shared" si="17"/>
        <v>4391.7717770210556</v>
      </c>
      <c r="AH13" s="15">
        <f t="shared" si="18"/>
        <v>4381.5499388664321</v>
      </c>
      <c r="AI13" s="15">
        <f t="shared" si="19"/>
        <v>4375.2371570122805</v>
      </c>
      <c r="AJ13" s="15">
        <f t="shared" si="20"/>
        <v>4373.972592495863</v>
      </c>
      <c r="AK13" s="15">
        <f t="shared" si="21"/>
        <v>4374.2664536363473</v>
      </c>
      <c r="AL13" s="15">
        <f t="shared" si="22"/>
        <v>4376.8733708523578</v>
      </c>
      <c r="AM13" s="15">
        <f t="shared" si="23"/>
        <v>4387.7323683430068</v>
      </c>
      <c r="AN13" s="15">
        <f t="shared" si="24"/>
        <v>4390.8395781178442</v>
      </c>
      <c r="AO13" s="15">
        <f t="shared" si="25"/>
        <v>4391.8415147416626</v>
      </c>
    </row>
    <row r="14" spans="1:42" x14ac:dyDescent="0.5">
      <c r="B14" s="3" t="e">
        <f>#REF!</f>
        <v>#REF!</v>
      </c>
      <c r="C14" s="3" t="e">
        <f>#REF!</f>
        <v>#REF!</v>
      </c>
      <c r="F14" s="3">
        <v>300</v>
      </c>
      <c r="G14" s="3">
        <v>400</v>
      </c>
      <c r="H14" s="3">
        <v>500</v>
      </c>
      <c r="I14" s="3">
        <v>400</v>
      </c>
      <c r="J14" s="3">
        <v>300</v>
      </c>
      <c r="K14" s="3">
        <v>200</v>
      </c>
      <c r="L14" s="3">
        <v>500</v>
      </c>
      <c r="M14" s="3">
        <v>700</v>
      </c>
      <c r="N14" s="3">
        <v>800</v>
      </c>
      <c r="O14" s="3">
        <v>1000</v>
      </c>
      <c r="P14" s="3">
        <v>1500</v>
      </c>
      <c r="Q14" s="3">
        <v>1100</v>
      </c>
      <c r="R14" s="15">
        <f t="shared" si="2"/>
        <v>641.66666666666663</v>
      </c>
      <c r="S14" s="15">
        <f t="shared" si="3"/>
        <v>670.13888888888891</v>
      </c>
      <c r="T14" s="15">
        <f t="shared" si="4"/>
        <v>692.65046296296305</v>
      </c>
      <c r="U14" s="15">
        <f t="shared" si="5"/>
        <v>708.70466820987656</v>
      </c>
      <c r="V14" s="15">
        <f t="shared" si="6"/>
        <v>734.43005722736632</v>
      </c>
      <c r="W14" s="15">
        <f t="shared" si="7"/>
        <v>770.63256199631348</v>
      </c>
      <c r="X14" s="15">
        <f t="shared" si="8"/>
        <v>818.18527549600628</v>
      </c>
      <c r="Y14" s="15">
        <f t="shared" si="9"/>
        <v>844.70071512067341</v>
      </c>
      <c r="Z14" s="15">
        <f t="shared" si="10"/>
        <v>856.7591080473959</v>
      </c>
      <c r="AA14" s="15">
        <f t="shared" si="11"/>
        <v>861.48903371801237</v>
      </c>
      <c r="AB14" s="15">
        <f t="shared" si="12"/>
        <v>849.94645319451354</v>
      </c>
      <c r="AC14" s="15">
        <f t="shared" si="13"/>
        <v>795.77532429405653</v>
      </c>
      <c r="AD14" s="15">
        <f t="shared" si="14"/>
        <v>770.42326798522765</v>
      </c>
      <c r="AE14" s="15">
        <f t="shared" si="15"/>
        <v>781.15298476177452</v>
      </c>
      <c r="AF14" s="15">
        <f t="shared" si="16"/>
        <v>790.40415941784829</v>
      </c>
      <c r="AG14" s="15">
        <f t="shared" si="17"/>
        <v>798.55030078908874</v>
      </c>
      <c r="AH14" s="15">
        <f t="shared" si="18"/>
        <v>806.03743683735638</v>
      </c>
      <c r="AI14" s="15">
        <f t="shared" si="19"/>
        <v>812.00471847152221</v>
      </c>
      <c r="AJ14" s="15">
        <f t="shared" si="20"/>
        <v>815.45239817778963</v>
      </c>
      <c r="AK14" s="15">
        <f t="shared" si="21"/>
        <v>815.22465840127154</v>
      </c>
      <c r="AL14" s="15">
        <f t="shared" si="22"/>
        <v>812.76832034132133</v>
      </c>
      <c r="AM14" s="15">
        <f t="shared" si="23"/>
        <v>809.10242136581519</v>
      </c>
      <c r="AN14" s="15">
        <f t="shared" si="24"/>
        <v>804.73687033646547</v>
      </c>
      <c r="AO14" s="15">
        <f t="shared" si="25"/>
        <v>800.96940509829471</v>
      </c>
    </row>
    <row r="15" spans="1:42" x14ac:dyDescent="0.5">
      <c r="B15" s="3" t="e">
        <f>#REF!</f>
        <v>#REF!</v>
      </c>
      <c r="C15" s="3" t="e">
        <f>#REF!</f>
        <v>#REF!</v>
      </c>
      <c r="F15" s="3">
        <v>2000</v>
      </c>
      <c r="G15" s="3">
        <v>2670</v>
      </c>
      <c r="H15" s="3">
        <v>2070</v>
      </c>
      <c r="I15" s="3">
        <v>2280</v>
      </c>
      <c r="J15" s="3">
        <v>2180</v>
      </c>
      <c r="K15" s="3">
        <v>1860</v>
      </c>
      <c r="L15" s="3">
        <v>2330</v>
      </c>
      <c r="M15" s="3">
        <v>2440</v>
      </c>
      <c r="N15" s="3">
        <v>1940</v>
      </c>
      <c r="O15" s="3">
        <v>2770</v>
      </c>
      <c r="P15" s="3">
        <v>2250</v>
      </c>
      <c r="Q15" s="3">
        <v>2150</v>
      </c>
      <c r="R15" s="15">
        <f t="shared" si="2"/>
        <v>2245</v>
      </c>
      <c r="S15" s="15">
        <f t="shared" si="3"/>
        <v>2265.4166666666665</v>
      </c>
      <c r="T15" s="15">
        <f t="shared" si="4"/>
        <v>2231.7013888888891</v>
      </c>
      <c r="U15" s="15">
        <f t="shared" si="5"/>
        <v>2245.17650462963</v>
      </c>
      <c r="V15" s="15">
        <f t="shared" si="6"/>
        <v>2242.2745466820993</v>
      </c>
      <c r="W15" s="15">
        <f t="shared" si="7"/>
        <v>2247.4640922389408</v>
      </c>
      <c r="X15" s="15">
        <f t="shared" si="8"/>
        <v>2279.7527665921857</v>
      </c>
      <c r="Y15" s="15">
        <f t="shared" si="9"/>
        <v>2275.5654971415343</v>
      </c>
      <c r="Z15" s="15">
        <f t="shared" si="10"/>
        <v>2261.862621903329</v>
      </c>
      <c r="AA15" s="15">
        <f t="shared" si="11"/>
        <v>2288.6845070619393</v>
      </c>
      <c r="AB15" s="15">
        <f t="shared" si="12"/>
        <v>2248.5748826504346</v>
      </c>
      <c r="AC15" s="15">
        <f t="shared" si="13"/>
        <v>2248.4561228713042</v>
      </c>
      <c r="AD15" s="15">
        <f t="shared" si="14"/>
        <v>2256.6607997772458</v>
      </c>
      <c r="AE15" s="15">
        <f t="shared" si="15"/>
        <v>2257.6325330920163</v>
      </c>
      <c r="AF15" s="15">
        <f t="shared" si="16"/>
        <v>2256.9838552941287</v>
      </c>
      <c r="AG15" s="15">
        <f t="shared" si="17"/>
        <v>2259.0907274945653</v>
      </c>
      <c r="AH15" s="15">
        <f t="shared" si="18"/>
        <v>2260.2502460666433</v>
      </c>
      <c r="AI15" s="15">
        <f t="shared" si="19"/>
        <v>2261.7482210153557</v>
      </c>
      <c r="AJ15" s="15">
        <f t="shared" si="20"/>
        <v>2262.9385650800564</v>
      </c>
      <c r="AK15" s="15">
        <f t="shared" si="21"/>
        <v>2261.5373816207129</v>
      </c>
      <c r="AL15" s="15">
        <f t="shared" si="22"/>
        <v>2260.3683719939777</v>
      </c>
      <c r="AM15" s="15">
        <f t="shared" si="23"/>
        <v>2260.243851168198</v>
      </c>
      <c r="AN15" s="15">
        <f t="shared" si="24"/>
        <v>2257.8737965103869</v>
      </c>
      <c r="AO15" s="15">
        <f t="shared" si="25"/>
        <v>2258.6487059987162</v>
      </c>
    </row>
    <row r="16" spans="1:42" x14ac:dyDescent="0.5">
      <c r="B16" s="3" t="e">
        <f>#REF!</f>
        <v>#REF!</v>
      </c>
      <c r="C16" s="3" t="e">
        <f>#REF!</f>
        <v>#REF!</v>
      </c>
      <c r="F16" s="3">
        <v>3020</v>
      </c>
      <c r="G16" s="3">
        <v>4190</v>
      </c>
      <c r="H16" s="3">
        <v>2870</v>
      </c>
      <c r="I16" s="3">
        <v>4080</v>
      </c>
      <c r="J16" s="3">
        <v>3540</v>
      </c>
      <c r="K16" s="3">
        <v>2600</v>
      </c>
      <c r="L16" s="3">
        <v>3790</v>
      </c>
      <c r="M16" s="3">
        <v>3830</v>
      </c>
      <c r="N16" s="3">
        <v>3200</v>
      </c>
      <c r="O16" s="3">
        <v>4410</v>
      </c>
      <c r="P16" s="3">
        <v>3250</v>
      </c>
      <c r="Q16" s="3">
        <v>3810</v>
      </c>
      <c r="R16" s="15">
        <f t="shared" si="2"/>
        <v>3549.1666666666665</v>
      </c>
      <c r="S16" s="15">
        <f t="shared" si="3"/>
        <v>3593.2638888888887</v>
      </c>
      <c r="T16" s="15">
        <f t="shared" si="4"/>
        <v>3543.5358796296296</v>
      </c>
      <c r="U16" s="15">
        <f t="shared" si="5"/>
        <v>3599.6638695987654</v>
      </c>
      <c r="V16" s="15">
        <f t="shared" si="6"/>
        <v>3559.6358587319955</v>
      </c>
      <c r="W16" s="15">
        <f t="shared" si="7"/>
        <v>3561.2721802929955</v>
      </c>
      <c r="X16" s="15">
        <f t="shared" si="8"/>
        <v>3641.3781953174116</v>
      </c>
      <c r="Y16" s="15">
        <f t="shared" si="9"/>
        <v>3628.993044927196</v>
      </c>
      <c r="Z16" s="15">
        <f t="shared" si="10"/>
        <v>3612.2424653377952</v>
      </c>
      <c r="AA16" s="15">
        <f t="shared" si="11"/>
        <v>3646.5960041159451</v>
      </c>
      <c r="AB16" s="15">
        <f t="shared" si="12"/>
        <v>3582.9790044589404</v>
      </c>
      <c r="AC16" s="15">
        <f t="shared" si="13"/>
        <v>3610.7272548305186</v>
      </c>
      <c r="AD16" s="15">
        <f t="shared" si="14"/>
        <v>3594.1211927330623</v>
      </c>
      <c r="AE16" s="15">
        <f t="shared" si="15"/>
        <v>3597.8674032385957</v>
      </c>
      <c r="AF16" s="15">
        <f t="shared" si="16"/>
        <v>3598.2510294344047</v>
      </c>
      <c r="AG16" s="15">
        <f t="shared" si="17"/>
        <v>3602.8106252514685</v>
      </c>
      <c r="AH16" s="15">
        <f t="shared" si="18"/>
        <v>3603.0728548891943</v>
      </c>
      <c r="AI16" s="15">
        <f t="shared" si="19"/>
        <v>3606.6926045689611</v>
      </c>
      <c r="AJ16" s="15">
        <f t="shared" si="20"/>
        <v>3610.4776399252914</v>
      </c>
      <c r="AK16" s="15">
        <f t="shared" si="21"/>
        <v>3607.9025936426151</v>
      </c>
      <c r="AL16" s="15">
        <f t="shared" si="22"/>
        <v>3606.1450560355661</v>
      </c>
      <c r="AM16" s="15">
        <f t="shared" si="23"/>
        <v>3605.6369385937137</v>
      </c>
      <c r="AN16" s="15">
        <f t="shared" si="24"/>
        <v>3602.2236831335281</v>
      </c>
      <c r="AO16" s="15">
        <f t="shared" si="25"/>
        <v>3603.8274063564099</v>
      </c>
    </row>
    <row r="17" spans="2:41" x14ac:dyDescent="0.5">
      <c r="B17" s="3" t="e">
        <f>#REF!</f>
        <v>#REF!</v>
      </c>
      <c r="C17" s="3" t="e">
        <f>#REF!</f>
        <v>#REF!</v>
      </c>
      <c r="F17" s="3">
        <v>0</v>
      </c>
      <c r="G17" s="3">
        <v>0</v>
      </c>
      <c r="H17" s="3">
        <v>0</v>
      </c>
      <c r="I17" s="3">
        <v>0</v>
      </c>
      <c r="J17" s="3">
        <v>0</v>
      </c>
      <c r="K17" s="3">
        <v>0</v>
      </c>
      <c r="L17" s="3">
        <v>0</v>
      </c>
      <c r="M17" s="3">
        <v>0</v>
      </c>
      <c r="N17" s="3">
        <v>0</v>
      </c>
      <c r="O17" s="3">
        <v>0</v>
      </c>
      <c r="P17" s="3">
        <v>100</v>
      </c>
      <c r="Q17" s="3">
        <v>0</v>
      </c>
      <c r="R17" s="15">
        <f t="shared" si="2"/>
        <v>8.3333333333333339</v>
      </c>
      <c r="S17" s="15">
        <f t="shared" si="3"/>
        <v>9.0277777777777768</v>
      </c>
      <c r="T17" s="15">
        <f t="shared" si="4"/>
        <v>9.7800925925925917</v>
      </c>
      <c r="U17" s="15">
        <f t="shared" si="5"/>
        <v>10.595100308641975</v>
      </c>
      <c r="V17" s="15">
        <f t="shared" si="6"/>
        <v>11.478025334362139</v>
      </c>
      <c r="W17" s="15">
        <f t="shared" si="7"/>
        <v>12.434527445558984</v>
      </c>
      <c r="X17" s="15">
        <f t="shared" si="8"/>
        <v>13.470738066022234</v>
      </c>
      <c r="Y17" s="15">
        <f t="shared" si="9"/>
        <v>14.593299571524085</v>
      </c>
      <c r="Z17" s="15">
        <f t="shared" si="10"/>
        <v>15.809407869151093</v>
      </c>
      <c r="AA17" s="15">
        <f t="shared" si="11"/>
        <v>17.126858524913683</v>
      </c>
      <c r="AB17" s="15">
        <f t="shared" si="12"/>
        <v>18.554096735323157</v>
      </c>
      <c r="AC17" s="15">
        <f t="shared" si="13"/>
        <v>11.766938129933422</v>
      </c>
      <c r="AD17" s="15">
        <f t="shared" si="14"/>
        <v>12.747516307427873</v>
      </c>
      <c r="AE17" s="15">
        <f t="shared" si="15"/>
        <v>13.115364888602414</v>
      </c>
      <c r="AF17" s="15">
        <f t="shared" si="16"/>
        <v>13.455997147837806</v>
      </c>
      <c r="AG17" s="15">
        <f t="shared" si="17"/>
        <v>13.762322527441574</v>
      </c>
      <c r="AH17" s="15">
        <f t="shared" si="18"/>
        <v>14.02625771234154</v>
      </c>
      <c r="AI17" s="15">
        <f t="shared" si="19"/>
        <v>14.238610410506489</v>
      </c>
      <c r="AJ17" s="15">
        <f t="shared" si="20"/>
        <v>14.388950657585445</v>
      </c>
      <c r="AK17" s="15">
        <f t="shared" si="21"/>
        <v>14.465468373549045</v>
      </c>
      <c r="AL17" s="15">
        <f t="shared" si="22"/>
        <v>14.454815773717792</v>
      </c>
      <c r="AM17" s="15">
        <f t="shared" si="23"/>
        <v>14.341933099098354</v>
      </c>
      <c r="AN17" s="15">
        <f t="shared" si="24"/>
        <v>14.109855980280408</v>
      </c>
      <c r="AO17" s="15">
        <f t="shared" si="25"/>
        <v>13.739502584026845</v>
      </c>
    </row>
    <row r="18" spans="2:41" x14ac:dyDescent="0.5">
      <c r="B18" s="3" t="e">
        <f>#REF!</f>
        <v>#REF!</v>
      </c>
      <c r="C18" s="3" t="e">
        <f>#REF!</f>
        <v>#REF!</v>
      </c>
      <c r="F18" s="3">
        <v>6520</v>
      </c>
      <c r="G18" s="3">
        <v>11500</v>
      </c>
      <c r="H18" s="3">
        <v>12100</v>
      </c>
      <c r="I18" s="3">
        <v>6450</v>
      </c>
      <c r="J18" s="3">
        <v>5080</v>
      </c>
      <c r="K18" s="3">
        <v>4290</v>
      </c>
      <c r="L18" s="3">
        <v>4260</v>
      </c>
      <c r="M18" s="3">
        <v>4100</v>
      </c>
      <c r="N18" s="3">
        <v>1420</v>
      </c>
      <c r="O18" s="3">
        <v>6640</v>
      </c>
      <c r="P18" s="3">
        <v>5160</v>
      </c>
      <c r="Q18" s="3">
        <v>6660</v>
      </c>
      <c r="R18" s="15">
        <f t="shared" si="2"/>
        <v>6181.666666666667</v>
      </c>
      <c r="S18" s="15">
        <f t="shared" si="3"/>
        <v>6153.4722222222226</v>
      </c>
      <c r="T18" s="15">
        <f t="shared" si="4"/>
        <v>5707.9282407407409</v>
      </c>
      <c r="U18" s="15">
        <f t="shared" si="5"/>
        <v>5175.2555941358032</v>
      </c>
      <c r="V18" s="15">
        <f t="shared" si="6"/>
        <v>5069.0268936471193</v>
      </c>
      <c r="W18" s="15">
        <f t="shared" si="7"/>
        <v>5068.1124681177125</v>
      </c>
      <c r="X18" s="15">
        <f t="shared" si="8"/>
        <v>5132.9551737941883</v>
      </c>
      <c r="Y18" s="15">
        <f t="shared" si="9"/>
        <v>5205.7014382770376</v>
      </c>
      <c r="Z18" s="15">
        <f t="shared" si="10"/>
        <v>5297.8432248001236</v>
      </c>
      <c r="AA18" s="15">
        <f t="shared" si="11"/>
        <v>5620.9968268668008</v>
      </c>
      <c r="AB18" s="15">
        <f t="shared" si="12"/>
        <v>5536.0798957723673</v>
      </c>
      <c r="AC18" s="15">
        <f t="shared" si="13"/>
        <v>5567.4198870867322</v>
      </c>
      <c r="AD18" s="15">
        <f t="shared" si="14"/>
        <v>5476.3715443439587</v>
      </c>
      <c r="AE18" s="15">
        <f t="shared" si="15"/>
        <v>5417.5969508170674</v>
      </c>
      <c r="AF18" s="15">
        <f t="shared" si="16"/>
        <v>5356.2740115333045</v>
      </c>
      <c r="AG18" s="15">
        <f t="shared" si="17"/>
        <v>5326.9694924326841</v>
      </c>
      <c r="AH18" s="15">
        <f t="shared" si="18"/>
        <v>5339.6123172907583</v>
      </c>
      <c r="AI18" s="15">
        <f t="shared" si="19"/>
        <v>5362.1611025943948</v>
      </c>
      <c r="AJ18" s="15">
        <f t="shared" si="20"/>
        <v>5386.6651554674518</v>
      </c>
      <c r="AK18" s="15">
        <f t="shared" si="21"/>
        <v>5407.8076539402236</v>
      </c>
      <c r="AL18" s="15">
        <f t="shared" si="22"/>
        <v>5424.6498385788227</v>
      </c>
      <c r="AM18" s="15">
        <f t="shared" si="23"/>
        <v>5435.2170563937143</v>
      </c>
      <c r="AN18" s="15">
        <f t="shared" si="24"/>
        <v>5419.7354088542897</v>
      </c>
      <c r="AO18" s="15">
        <f t="shared" si="25"/>
        <v>5410.0400349444499</v>
      </c>
    </row>
    <row r="19" spans="2:41" x14ac:dyDescent="0.5">
      <c r="B19" s="3" t="e">
        <f>#REF!</f>
        <v>#REF!</v>
      </c>
      <c r="C19" s="3" t="e">
        <f>#REF!</f>
        <v>#REF!</v>
      </c>
      <c r="F19" s="3">
        <v>190</v>
      </c>
      <c r="G19" s="3">
        <v>280</v>
      </c>
      <c r="H19" s="3">
        <v>130</v>
      </c>
      <c r="I19" s="3">
        <v>140</v>
      </c>
      <c r="J19" s="3">
        <v>100</v>
      </c>
      <c r="K19" s="3">
        <v>0</v>
      </c>
      <c r="L19" s="3">
        <v>190</v>
      </c>
      <c r="M19" s="3">
        <v>100</v>
      </c>
      <c r="N19" s="3">
        <v>100</v>
      </c>
      <c r="O19" s="3">
        <v>180</v>
      </c>
      <c r="P19" s="3">
        <v>110</v>
      </c>
      <c r="Q19" s="3">
        <v>100</v>
      </c>
      <c r="R19" s="15">
        <f t="shared" si="2"/>
        <v>135</v>
      </c>
      <c r="S19" s="15">
        <f t="shared" si="3"/>
        <v>130.41666666666666</v>
      </c>
      <c r="T19" s="15">
        <f t="shared" si="4"/>
        <v>117.9513888888889</v>
      </c>
      <c r="U19" s="15">
        <f t="shared" si="5"/>
        <v>116.94733796296298</v>
      </c>
      <c r="V19" s="15">
        <f t="shared" si="6"/>
        <v>115.02628279320989</v>
      </c>
      <c r="W19" s="15">
        <f t="shared" si="7"/>
        <v>116.27847302597739</v>
      </c>
      <c r="X19" s="15">
        <f t="shared" si="8"/>
        <v>125.96834577814217</v>
      </c>
      <c r="Y19" s="15">
        <f t="shared" si="9"/>
        <v>120.63237459298732</v>
      </c>
      <c r="Z19" s="15">
        <f t="shared" si="10"/>
        <v>122.35173914240293</v>
      </c>
      <c r="AA19" s="15">
        <f t="shared" si="11"/>
        <v>124.2143840709365</v>
      </c>
      <c r="AB19" s="15">
        <f t="shared" si="12"/>
        <v>119.56558274351458</v>
      </c>
      <c r="AC19" s="15">
        <f t="shared" si="13"/>
        <v>120.36271463880746</v>
      </c>
      <c r="AD19" s="15">
        <f t="shared" si="14"/>
        <v>122.05960752537472</v>
      </c>
      <c r="AE19" s="15">
        <f t="shared" si="15"/>
        <v>120.98124148582262</v>
      </c>
      <c r="AF19" s="15">
        <f t="shared" si="16"/>
        <v>120.19495605408564</v>
      </c>
      <c r="AG19" s="15">
        <f t="shared" si="17"/>
        <v>120.38191998451869</v>
      </c>
      <c r="AH19" s="15">
        <f t="shared" si="18"/>
        <v>120.66813515298166</v>
      </c>
      <c r="AI19" s="15">
        <f t="shared" si="19"/>
        <v>121.13828951629597</v>
      </c>
      <c r="AJ19" s="15">
        <f t="shared" si="20"/>
        <v>121.54327422382251</v>
      </c>
      <c r="AK19" s="15">
        <f t="shared" si="21"/>
        <v>121.17451826096256</v>
      </c>
      <c r="AL19" s="15">
        <f t="shared" si="22"/>
        <v>121.21969689996048</v>
      </c>
      <c r="AM19" s="15">
        <f t="shared" si="23"/>
        <v>121.12536004642362</v>
      </c>
      <c r="AN19" s="15">
        <f t="shared" si="24"/>
        <v>120.8679413777142</v>
      </c>
      <c r="AO19" s="15">
        <f t="shared" si="25"/>
        <v>120.97647126389752</v>
      </c>
    </row>
    <row r="20" spans="2:41" x14ac:dyDescent="0.5">
      <c r="B20" s="3" t="e">
        <f>#REF!</f>
        <v>#REF!</v>
      </c>
      <c r="C20" s="3" t="e">
        <f>#REF!</f>
        <v>#REF!</v>
      </c>
      <c r="F20" s="3">
        <v>1270</v>
      </c>
      <c r="G20" s="3">
        <v>2080</v>
      </c>
      <c r="H20" s="3">
        <v>1420</v>
      </c>
      <c r="I20" s="3">
        <v>900</v>
      </c>
      <c r="J20" s="3">
        <v>370</v>
      </c>
      <c r="K20" s="3">
        <v>520</v>
      </c>
      <c r="L20" s="3">
        <v>530</v>
      </c>
      <c r="M20" s="3">
        <v>430</v>
      </c>
      <c r="N20" s="3">
        <v>420</v>
      </c>
      <c r="O20" s="3">
        <v>590</v>
      </c>
      <c r="P20" s="3">
        <v>750</v>
      </c>
      <c r="Q20" s="3">
        <v>1220</v>
      </c>
      <c r="R20" s="15">
        <f t="shared" si="2"/>
        <v>875</v>
      </c>
      <c r="S20" s="15">
        <f t="shared" si="3"/>
        <v>842.08333333333337</v>
      </c>
      <c r="T20" s="15">
        <f t="shared" si="4"/>
        <v>738.9236111111112</v>
      </c>
      <c r="U20" s="15">
        <f t="shared" si="5"/>
        <v>682.16724537037032</v>
      </c>
      <c r="V20" s="15">
        <f t="shared" si="6"/>
        <v>664.01451581790127</v>
      </c>
      <c r="W20" s="15">
        <f t="shared" si="7"/>
        <v>688.51572546939303</v>
      </c>
      <c r="X20" s="15">
        <f t="shared" si="8"/>
        <v>702.55870259184246</v>
      </c>
      <c r="Y20" s="15">
        <f t="shared" si="9"/>
        <v>716.93859447449597</v>
      </c>
      <c r="Z20" s="15">
        <f t="shared" si="10"/>
        <v>740.85014401403726</v>
      </c>
      <c r="AA20" s="15">
        <f t="shared" si="11"/>
        <v>767.58765601520702</v>
      </c>
      <c r="AB20" s="15">
        <f t="shared" si="12"/>
        <v>782.38662734980755</v>
      </c>
      <c r="AC20" s="15">
        <f t="shared" si="13"/>
        <v>785.08551296229155</v>
      </c>
      <c r="AD20" s="15">
        <f t="shared" si="14"/>
        <v>748.84263904248257</v>
      </c>
      <c r="AE20" s="15">
        <f t="shared" si="15"/>
        <v>738.32952562935623</v>
      </c>
      <c r="AF20" s="15">
        <f t="shared" si="16"/>
        <v>729.68337498735809</v>
      </c>
      <c r="AG20" s="15">
        <f t="shared" si="17"/>
        <v>728.91335531037873</v>
      </c>
      <c r="AH20" s="15">
        <f t="shared" si="18"/>
        <v>732.80886447204603</v>
      </c>
      <c r="AI20" s="15">
        <f t="shared" si="19"/>
        <v>738.54172685989136</v>
      </c>
      <c r="AJ20" s="15">
        <f t="shared" si="20"/>
        <v>742.71056030909961</v>
      </c>
      <c r="AK20" s="15">
        <f t="shared" si="21"/>
        <v>746.05654845220442</v>
      </c>
      <c r="AL20" s="15">
        <f t="shared" si="22"/>
        <v>748.48304461701343</v>
      </c>
      <c r="AM20" s="15">
        <f t="shared" si="23"/>
        <v>749.11911966726132</v>
      </c>
      <c r="AN20" s="15">
        <f t="shared" si="24"/>
        <v>747.58007497159917</v>
      </c>
      <c r="AO20" s="15">
        <f t="shared" si="25"/>
        <v>744.67952894008204</v>
      </c>
    </row>
    <row r="21" spans="2:41" x14ac:dyDescent="0.5">
      <c r="B21" s="3" t="e">
        <f>#REF!</f>
        <v>#REF!</v>
      </c>
      <c r="C21" s="3" t="e">
        <f>#REF!</f>
        <v>#REF!</v>
      </c>
      <c r="F21" s="3">
        <v>5390</v>
      </c>
      <c r="G21" s="3">
        <v>8870</v>
      </c>
      <c r="H21" s="3">
        <v>9270</v>
      </c>
      <c r="I21" s="3">
        <v>4490</v>
      </c>
      <c r="J21" s="3">
        <v>3020</v>
      </c>
      <c r="K21" s="3">
        <v>2830</v>
      </c>
      <c r="L21" s="3">
        <v>2800</v>
      </c>
      <c r="M21" s="3">
        <v>2800</v>
      </c>
      <c r="N21" s="3">
        <v>1210</v>
      </c>
      <c r="O21" s="3">
        <v>4190</v>
      </c>
      <c r="P21" s="3">
        <v>4020</v>
      </c>
      <c r="Q21" s="3">
        <v>5310</v>
      </c>
      <c r="R21" s="15">
        <f t="shared" si="2"/>
        <v>4516.666666666667</v>
      </c>
      <c r="S21" s="15">
        <f t="shared" si="3"/>
        <v>4443.8888888888887</v>
      </c>
      <c r="T21" s="15">
        <f t="shared" si="4"/>
        <v>4075.0462962962961</v>
      </c>
      <c r="U21" s="15">
        <f t="shared" si="5"/>
        <v>3642.133487654321</v>
      </c>
      <c r="V21" s="15">
        <f t="shared" si="6"/>
        <v>3571.4779449588477</v>
      </c>
      <c r="W21" s="15">
        <f t="shared" si="7"/>
        <v>3617.4344403720847</v>
      </c>
      <c r="X21" s="15">
        <f t="shared" si="8"/>
        <v>3683.0539770697583</v>
      </c>
      <c r="Y21" s="15">
        <f t="shared" si="9"/>
        <v>3756.6418084922384</v>
      </c>
      <c r="Z21" s="15">
        <f t="shared" si="10"/>
        <v>3836.361959199925</v>
      </c>
      <c r="AA21" s="15">
        <f t="shared" si="11"/>
        <v>4055.2254557999186</v>
      </c>
      <c r="AB21" s="15">
        <f t="shared" si="12"/>
        <v>4043.9942437832451</v>
      </c>
      <c r="AC21" s="15">
        <f t="shared" si="13"/>
        <v>4045.9937640985167</v>
      </c>
      <c r="AD21" s="15">
        <f t="shared" si="14"/>
        <v>3940.6599111067248</v>
      </c>
      <c r="AE21" s="15">
        <f t="shared" si="15"/>
        <v>3892.659348143397</v>
      </c>
      <c r="AF21" s="15">
        <f t="shared" si="16"/>
        <v>3846.7235530812723</v>
      </c>
      <c r="AG21" s="15">
        <f t="shared" si="17"/>
        <v>3827.6966578133542</v>
      </c>
      <c r="AH21" s="15">
        <f t="shared" si="18"/>
        <v>3843.1602553266071</v>
      </c>
      <c r="AI21" s="15">
        <f t="shared" si="19"/>
        <v>3865.8004478572529</v>
      </c>
      <c r="AJ21" s="15">
        <f t="shared" si="20"/>
        <v>3886.4976151476844</v>
      </c>
      <c r="AK21" s="15">
        <f t="shared" si="21"/>
        <v>3903.4512516541781</v>
      </c>
      <c r="AL21" s="15">
        <f t="shared" si="22"/>
        <v>3915.6853719176738</v>
      </c>
      <c r="AM21" s="15">
        <f t="shared" si="23"/>
        <v>3922.2956563108187</v>
      </c>
      <c r="AN21" s="15">
        <f t="shared" si="24"/>
        <v>3911.2181730200605</v>
      </c>
      <c r="AO21" s="15">
        <f t="shared" si="25"/>
        <v>3900.1535004564612</v>
      </c>
    </row>
    <row r="22" spans="2:41" x14ac:dyDescent="0.5">
      <c r="B22" s="3" t="e">
        <f>#REF!</f>
        <v>#REF!</v>
      </c>
      <c r="C22" s="3" t="e">
        <f>#REF!</f>
        <v>#REF!</v>
      </c>
      <c r="F22" s="3">
        <v>810</v>
      </c>
      <c r="G22" s="3">
        <v>1290</v>
      </c>
      <c r="H22" s="3">
        <v>1660</v>
      </c>
      <c r="I22" s="3">
        <v>370</v>
      </c>
      <c r="J22" s="3">
        <v>440</v>
      </c>
      <c r="K22" s="3">
        <v>460</v>
      </c>
      <c r="L22" s="3">
        <v>280</v>
      </c>
      <c r="M22" s="3">
        <v>330</v>
      </c>
      <c r="N22" s="3">
        <v>100</v>
      </c>
      <c r="O22" s="3">
        <v>630</v>
      </c>
      <c r="P22" s="3">
        <v>490</v>
      </c>
      <c r="Q22" s="3">
        <v>710</v>
      </c>
      <c r="R22" s="15">
        <f t="shared" si="2"/>
        <v>630.83333333333337</v>
      </c>
      <c r="S22" s="15">
        <f t="shared" si="3"/>
        <v>615.90277777777771</v>
      </c>
      <c r="T22" s="15">
        <f t="shared" si="4"/>
        <v>559.72800925925924</v>
      </c>
      <c r="U22" s="15">
        <f t="shared" si="5"/>
        <v>468.03867669753078</v>
      </c>
      <c r="V22" s="15">
        <f t="shared" si="6"/>
        <v>476.20856642232508</v>
      </c>
      <c r="W22" s="15">
        <f t="shared" si="7"/>
        <v>479.22594695751883</v>
      </c>
      <c r="X22" s="15">
        <f t="shared" si="8"/>
        <v>480.82810920397878</v>
      </c>
      <c r="Y22" s="15">
        <f t="shared" si="9"/>
        <v>497.563784970977</v>
      </c>
      <c r="Z22" s="15">
        <f t="shared" si="10"/>
        <v>511.52743371855848</v>
      </c>
      <c r="AA22" s="15">
        <f t="shared" si="11"/>
        <v>545.82138652843832</v>
      </c>
      <c r="AB22" s="15">
        <f t="shared" si="12"/>
        <v>538.80650207247481</v>
      </c>
      <c r="AC22" s="15">
        <f t="shared" si="13"/>
        <v>542.87371057851442</v>
      </c>
      <c r="AD22" s="15">
        <f t="shared" si="14"/>
        <v>528.94651979339062</v>
      </c>
      <c r="AE22" s="15">
        <f t="shared" si="15"/>
        <v>520.45595199839534</v>
      </c>
      <c r="AF22" s="15">
        <f t="shared" si="16"/>
        <v>512.50204985011351</v>
      </c>
      <c r="AG22" s="15">
        <f t="shared" si="17"/>
        <v>508.56655323268461</v>
      </c>
      <c r="AH22" s="15">
        <f t="shared" si="18"/>
        <v>511.94387627728082</v>
      </c>
      <c r="AI22" s="15">
        <f t="shared" si="19"/>
        <v>514.92181876519373</v>
      </c>
      <c r="AJ22" s="15">
        <f t="shared" si="20"/>
        <v>517.89647474916671</v>
      </c>
      <c r="AK22" s="15">
        <f t="shared" si="21"/>
        <v>520.98550521126572</v>
      </c>
      <c r="AL22" s="15">
        <f t="shared" si="22"/>
        <v>522.93731523128974</v>
      </c>
      <c r="AM22" s="15">
        <f t="shared" si="23"/>
        <v>523.88813869068406</v>
      </c>
      <c r="AN22" s="15">
        <f t="shared" si="24"/>
        <v>522.06036803753784</v>
      </c>
      <c r="AO22" s="15">
        <f t="shared" si="25"/>
        <v>520.66485686795988</v>
      </c>
    </row>
    <row r="23" spans="2:41" x14ac:dyDescent="0.5">
      <c r="B23" s="3" t="e">
        <f>#REF!</f>
        <v>#REF!</v>
      </c>
      <c r="C23" s="3" t="e">
        <f>#REF!</f>
        <v>#REF!</v>
      </c>
      <c r="F23" s="3">
        <v>3320</v>
      </c>
      <c r="G23" s="3">
        <v>4380</v>
      </c>
      <c r="H23" s="3">
        <v>4090</v>
      </c>
      <c r="I23" s="3">
        <v>3660</v>
      </c>
      <c r="J23" s="3">
        <v>2930</v>
      </c>
      <c r="K23" s="3">
        <v>2620</v>
      </c>
      <c r="L23" s="3">
        <v>2800</v>
      </c>
      <c r="M23" s="3">
        <v>2900</v>
      </c>
      <c r="N23" s="3">
        <v>2440</v>
      </c>
      <c r="O23" s="3">
        <v>3000</v>
      </c>
      <c r="P23" s="3">
        <v>3400</v>
      </c>
      <c r="Q23" s="3">
        <v>4060</v>
      </c>
      <c r="R23" s="15">
        <f t="shared" si="2"/>
        <v>3300</v>
      </c>
      <c r="S23" s="15">
        <f t="shared" si="3"/>
        <v>3298.3333333333335</v>
      </c>
      <c r="T23" s="15">
        <f t="shared" si="4"/>
        <v>3208.1944444444448</v>
      </c>
      <c r="U23" s="15">
        <f t="shared" si="5"/>
        <v>3134.7106481481483</v>
      </c>
      <c r="V23" s="15">
        <f t="shared" si="6"/>
        <v>3090.9365354938268</v>
      </c>
      <c r="W23" s="15">
        <f t="shared" si="7"/>
        <v>3104.347913451646</v>
      </c>
      <c r="X23" s="15">
        <f t="shared" si="8"/>
        <v>3144.7102395726165</v>
      </c>
      <c r="Y23" s="15">
        <f t="shared" si="9"/>
        <v>3173.436092870335</v>
      </c>
      <c r="Z23" s="15">
        <f t="shared" si="10"/>
        <v>3196.2224339428626</v>
      </c>
      <c r="AA23" s="15">
        <f t="shared" si="11"/>
        <v>3259.2409701047677</v>
      </c>
      <c r="AB23" s="15">
        <f t="shared" si="12"/>
        <v>3280.8443842801648</v>
      </c>
      <c r="AC23" s="15">
        <f t="shared" si="13"/>
        <v>3270.9147496368455</v>
      </c>
      <c r="AD23" s="15">
        <f t="shared" si="14"/>
        <v>3205.1576454399165</v>
      </c>
      <c r="AE23" s="15">
        <f t="shared" si="15"/>
        <v>3197.2541158932422</v>
      </c>
      <c r="AF23" s="15">
        <f t="shared" si="16"/>
        <v>3188.8308477732348</v>
      </c>
      <c r="AG23" s="15">
        <f t="shared" si="17"/>
        <v>3187.2172147173005</v>
      </c>
      <c r="AH23" s="15">
        <f t="shared" si="18"/>
        <v>3191.5927619313966</v>
      </c>
      <c r="AI23" s="15">
        <f t="shared" si="19"/>
        <v>3199.9807808011942</v>
      </c>
      <c r="AJ23" s="15">
        <f t="shared" si="20"/>
        <v>3207.9501864136569</v>
      </c>
      <c r="AK23" s="15">
        <f t="shared" si="21"/>
        <v>3213.2201819837428</v>
      </c>
      <c r="AL23" s="15">
        <f t="shared" si="22"/>
        <v>3216.5355227431937</v>
      </c>
      <c r="AM23" s="15">
        <f t="shared" si="23"/>
        <v>3218.2282801432211</v>
      </c>
      <c r="AN23" s="15">
        <f t="shared" si="24"/>
        <v>3214.8105559797591</v>
      </c>
      <c r="AO23" s="15">
        <f t="shared" si="25"/>
        <v>3209.3077369547259</v>
      </c>
    </row>
    <row r="24" spans="2:41" x14ac:dyDescent="0.5">
      <c r="B24" s="3" t="e">
        <f>#REF!</f>
        <v>#REF!</v>
      </c>
      <c r="C24" s="3" t="e">
        <f>#REF!</f>
        <v>#REF!</v>
      </c>
      <c r="F24" s="3">
        <v>2800</v>
      </c>
      <c r="G24" s="3">
        <v>3200</v>
      </c>
      <c r="H24" s="3">
        <v>3300</v>
      </c>
      <c r="I24" s="3">
        <v>3900</v>
      </c>
      <c r="J24" s="3">
        <v>3310</v>
      </c>
      <c r="K24" s="3">
        <v>2860</v>
      </c>
      <c r="L24" s="3">
        <v>2500</v>
      </c>
      <c r="M24" s="3">
        <v>3500</v>
      </c>
      <c r="N24" s="3">
        <v>2300</v>
      </c>
      <c r="O24" s="3">
        <v>3600</v>
      </c>
      <c r="P24" s="3">
        <v>3200</v>
      </c>
      <c r="Q24" s="3">
        <v>4370</v>
      </c>
      <c r="R24" s="15">
        <f t="shared" si="2"/>
        <v>3236.6666666666665</v>
      </c>
      <c r="S24" s="15">
        <f t="shared" si="3"/>
        <v>3273.0555555555552</v>
      </c>
      <c r="T24" s="15">
        <f t="shared" si="4"/>
        <v>3279.1435185185182</v>
      </c>
      <c r="U24" s="15">
        <f t="shared" si="5"/>
        <v>3277.4054783950614</v>
      </c>
      <c r="V24" s="15">
        <f t="shared" si="6"/>
        <v>3225.5226015946505</v>
      </c>
      <c r="W24" s="15">
        <f t="shared" si="7"/>
        <v>3218.4828183942045</v>
      </c>
      <c r="X24" s="15">
        <f t="shared" si="8"/>
        <v>3248.3563865937213</v>
      </c>
      <c r="Y24" s="15">
        <f t="shared" si="9"/>
        <v>3310.7194188098642</v>
      </c>
      <c r="Z24" s="15">
        <f t="shared" si="10"/>
        <v>3294.9460370440197</v>
      </c>
      <c r="AA24" s="15">
        <f t="shared" si="11"/>
        <v>3377.8582067976881</v>
      </c>
      <c r="AB24" s="15">
        <f t="shared" si="12"/>
        <v>3359.3463906974957</v>
      </c>
      <c r="AC24" s="15">
        <f t="shared" si="13"/>
        <v>3372.6252565889536</v>
      </c>
      <c r="AD24" s="15">
        <f t="shared" si="14"/>
        <v>3289.5106946380333</v>
      </c>
      <c r="AE24" s="15">
        <f t="shared" si="15"/>
        <v>3293.9143636356471</v>
      </c>
      <c r="AF24" s="15">
        <f t="shared" si="16"/>
        <v>3295.6525976423213</v>
      </c>
      <c r="AG24" s="15">
        <f t="shared" si="17"/>
        <v>3297.0283542359716</v>
      </c>
      <c r="AH24" s="15">
        <f t="shared" si="18"/>
        <v>3298.6635938893801</v>
      </c>
      <c r="AI24" s="15">
        <f t="shared" si="19"/>
        <v>3304.7586765806082</v>
      </c>
      <c r="AJ24" s="15">
        <f t="shared" si="20"/>
        <v>3311.9483314294753</v>
      </c>
      <c r="AK24" s="15">
        <f t="shared" si="21"/>
        <v>3317.2476601657886</v>
      </c>
      <c r="AL24" s="15">
        <f t="shared" si="22"/>
        <v>3317.7916802787822</v>
      </c>
      <c r="AM24" s="15">
        <f t="shared" si="23"/>
        <v>3319.6954838816787</v>
      </c>
      <c r="AN24" s="15">
        <f t="shared" si="24"/>
        <v>3314.8485903053447</v>
      </c>
      <c r="AO24" s="15">
        <f t="shared" si="25"/>
        <v>3311.1404402726657</v>
      </c>
    </row>
    <row r="25" spans="2:41" x14ac:dyDescent="0.5">
      <c r="B25" s="3" t="e">
        <f>#REF!</f>
        <v>#REF!</v>
      </c>
      <c r="C25" s="3" t="e">
        <f>#REF!</f>
        <v>#REF!</v>
      </c>
      <c r="F25" s="3">
        <v>8190</v>
      </c>
      <c r="G25" s="3">
        <v>12130</v>
      </c>
      <c r="H25" s="3">
        <v>9160</v>
      </c>
      <c r="I25" s="3">
        <v>11290</v>
      </c>
      <c r="J25" s="3">
        <v>11340</v>
      </c>
      <c r="K25" s="3">
        <v>8770</v>
      </c>
      <c r="L25" s="3">
        <v>11600</v>
      </c>
      <c r="M25" s="3">
        <v>11900</v>
      </c>
      <c r="N25" s="3">
        <v>9470</v>
      </c>
      <c r="O25" s="3">
        <v>13900</v>
      </c>
      <c r="P25" s="3">
        <v>9830</v>
      </c>
      <c r="Q25" s="3">
        <v>11240</v>
      </c>
      <c r="R25" s="15">
        <f t="shared" si="2"/>
        <v>10735</v>
      </c>
      <c r="S25" s="15">
        <f t="shared" si="3"/>
        <v>10947.083333333334</v>
      </c>
      <c r="T25" s="15">
        <f t="shared" si="4"/>
        <v>10848.506944444443</v>
      </c>
      <c r="U25" s="15">
        <f t="shared" si="5"/>
        <v>10989.215856481482</v>
      </c>
      <c r="V25" s="15">
        <f t="shared" si="6"/>
        <v>10964.150511188271</v>
      </c>
      <c r="W25" s="15">
        <f t="shared" si="7"/>
        <v>10932.829720453958</v>
      </c>
      <c r="X25" s="15">
        <f t="shared" si="8"/>
        <v>11113.065530491789</v>
      </c>
      <c r="Y25" s="15">
        <f t="shared" si="9"/>
        <v>11072.487658032771</v>
      </c>
      <c r="Z25" s="15">
        <f t="shared" si="10"/>
        <v>11003.528296202168</v>
      </c>
      <c r="AA25" s="15">
        <f t="shared" si="11"/>
        <v>11131.322320885685</v>
      </c>
      <c r="AB25" s="15">
        <f t="shared" si="12"/>
        <v>10900.599180959491</v>
      </c>
      <c r="AC25" s="15">
        <f t="shared" si="13"/>
        <v>10989.815779372782</v>
      </c>
      <c r="AD25" s="15">
        <f t="shared" si="14"/>
        <v>10968.967094320515</v>
      </c>
      <c r="AE25" s="15">
        <f t="shared" si="15"/>
        <v>10988.464352180557</v>
      </c>
      <c r="AF25" s="15">
        <f t="shared" si="16"/>
        <v>10991.912770417826</v>
      </c>
      <c r="AG25" s="15">
        <f t="shared" si="17"/>
        <v>11003.863255915609</v>
      </c>
      <c r="AH25" s="15">
        <f t="shared" si="18"/>
        <v>11005.083872535119</v>
      </c>
      <c r="AI25" s="15">
        <f t="shared" si="19"/>
        <v>11008.494985980687</v>
      </c>
      <c r="AJ25" s="15">
        <f t="shared" si="20"/>
        <v>11014.800424774583</v>
      </c>
      <c r="AK25" s="15">
        <f t="shared" si="21"/>
        <v>11006.611665964816</v>
      </c>
      <c r="AL25" s="15">
        <f t="shared" si="22"/>
        <v>11001.121999959154</v>
      </c>
      <c r="AM25" s="15">
        <f t="shared" si="23"/>
        <v>11000.921475272235</v>
      </c>
      <c r="AN25" s="15">
        <f t="shared" si="24"/>
        <v>10990.054738137782</v>
      </c>
      <c r="AO25" s="15">
        <f t="shared" si="25"/>
        <v>10997.509367902638</v>
      </c>
    </row>
    <row r="26" spans="2:41" x14ac:dyDescent="0.5">
      <c r="B26" s="3" t="e">
        <f>#REF!</f>
        <v>#REF!</v>
      </c>
      <c r="C26" s="3" t="e">
        <f>#REF!</f>
        <v>#REF!</v>
      </c>
      <c r="F26" s="3">
        <v>0</v>
      </c>
      <c r="G26" s="3">
        <v>0</v>
      </c>
      <c r="H26" s="3">
        <v>0</v>
      </c>
      <c r="I26" s="3">
        <v>0</v>
      </c>
      <c r="J26" s="3">
        <v>0</v>
      </c>
      <c r="K26" s="3">
        <v>0</v>
      </c>
      <c r="L26" s="3">
        <v>100</v>
      </c>
      <c r="M26" s="3">
        <v>0</v>
      </c>
      <c r="N26" s="3">
        <v>0</v>
      </c>
      <c r="O26" s="3">
        <v>0</v>
      </c>
      <c r="P26" s="3">
        <v>0</v>
      </c>
      <c r="Q26" s="3">
        <v>0</v>
      </c>
      <c r="R26" s="15">
        <f t="shared" si="2"/>
        <v>8.3333333333333339</v>
      </c>
      <c r="S26" s="15">
        <f t="shared" si="3"/>
        <v>9.0277777777777768</v>
      </c>
      <c r="T26" s="15">
        <f t="shared" si="4"/>
        <v>9.7800925925925917</v>
      </c>
      <c r="U26" s="15">
        <f t="shared" si="5"/>
        <v>10.595100308641975</v>
      </c>
      <c r="V26" s="15">
        <f t="shared" si="6"/>
        <v>11.478025334362139</v>
      </c>
      <c r="W26" s="15">
        <f t="shared" si="7"/>
        <v>12.434527445558984</v>
      </c>
      <c r="X26" s="15">
        <f t="shared" si="8"/>
        <v>13.470738066022234</v>
      </c>
      <c r="Y26" s="15">
        <f t="shared" si="9"/>
        <v>6.2599662381907528</v>
      </c>
      <c r="Z26" s="15">
        <f t="shared" si="10"/>
        <v>6.7816300913733158</v>
      </c>
      <c r="AA26" s="15">
        <f t="shared" si="11"/>
        <v>7.3467659323210919</v>
      </c>
      <c r="AB26" s="15">
        <f t="shared" si="12"/>
        <v>7.9589964266811828</v>
      </c>
      <c r="AC26" s="15">
        <f t="shared" si="13"/>
        <v>8.6222461289046155</v>
      </c>
      <c r="AD26" s="15">
        <f t="shared" si="14"/>
        <v>9.3407666396466666</v>
      </c>
      <c r="AE26" s="15">
        <f t="shared" si="15"/>
        <v>9.4247194151727758</v>
      </c>
      <c r="AF26" s="15">
        <f t="shared" si="16"/>
        <v>9.4577978849556938</v>
      </c>
      <c r="AG26" s="15">
        <f t="shared" si="17"/>
        <v>9.4309399926526201</v>
      </c>
      <c r="AH26" s="15">
        <f t="shared" si="18"/>
        <v>9.3339266329868398</v>
      </c>
      <c r="AI26" s="15">
        <f t="shared" si="19"/>
        <v>9.1552517412055661</v>
      </c>
      <c r="AJ26" s="15">
        <f t="shared" si="20"/>
        <v>8.8819787658427796</v>
      </c>
      <c r="AK26" s="15">
        <f t="shared" si="21"/>
        <v>8.4995821574944923</v>
      </c>
      <c r="AL26" s="15">
        <f t="shared" si="22"/>
        <v>8.6862168174364687</v>
      </c>
      <c r="AM26" s="15">
        <f t="shared" si="23"/>
        <v>8.8449323779417313</v>
      </c>
      <c r="AN26" s="15">
        <f t="shared" si="24"/>
        <v>8.9697795817434525</v>
      </c>
      <c r="AO26" s="15">
        <f t="shared" si="25"/>
        <v>9.0540115113319732</v>
      </c>
    </row>
    <row r="27" spans="2:41" x14ac:dyDescent="0.5">
      <c r="B27" s="3" t="e">
        <f>#REF!</f>
        <v>#REF!</v>
      </c>
      <c r="C27" s="3" t="e">
        <f>#REF!</f>
        <v>#REF!</v>
      </c>
      <c r="F27" s="3">
        <v>4740</v>
      </c>
      <c r="G27" s="3">
        <v>7210</v>
      </c>
      <c r="H27" s="3">
        <v>5480</v>
      </c>
      <c r="I27" s="3">
        <v>6760</v>
      </c>
      <c r="J27" s="3">
        <v>7100</v>
      </c>
      <c r="K27" s="3">
        <v>5010</v>
      </c>
      <c r="L27" s="3">
        <v>6600</v>
      </c>
      <c r="M27" s="3">
        <v>6800</v>
      </c>
      <c r="N27" s="3">
        <v>5470</v>
      </c>
      <c r="O27" s="3">
        <v>8210</v>
      </c>
      <c r="P27" s="3">
        <v>6110</v>
      </c>
      <c r="Q27" s="3">
        <v>6600</v>
      </c>
      <c r="R27" s="15">
        <f t="shared" si="2"/>
        <v>6340.833333333333</v>
      </c>
      <c r="S27" s="15">
        <f t="shared" si="3"/>
        <v>6474.2361111111104</v>
      </c>
      <c r="T27" s="15">
        <f t="shared" si="4"/>
        <v>6412.9224537037035</v>
      </c>
      <c r="U27" s="15">
        <f t="shared" si="5"/>
        <v>6490.6659915123464</v>
      </c>
      <c r="V27" s="15">
        <f t="shared" si="6"/>
        <v>6468.221490805041</v>
      </c>
      <c r="W27" s="15">
        <f t="shared" si="7"/>
        <v>6415.5732817054604</v>
      </c>
      <c r="X27" s="15">
        <f t="shared" si="8"/>
        <v>6532.7043885142493</v>
      </c>
      <c r="Y27" s="15">
        <f t="shared" si="9"/>
        <v>6527.096420890437</v>
      </c>
      <c r="Z27" s="15">
        <f t="shared" si="10"/>
        <v>6504.3544559646398</v>
      </c>
      <c r="AA27" s="15">
        <f t="shared" si="11"/>
        <v>6590.5506606283598</v>
      </c>
      <c r="AB27" s="15">
        <f t="shared" si="12"/>
        <v>6455.5965490140561</v>
      </c>
      <c r="AC27" s="15">
        <f t="shared" si="13"/>
        <v>6484.3962614318943</v>
      </c>
      <c r="AD27" s="15">
        <f t="shared" si="14"/>
        <v>6474.7626165512183</v>
      </c>
      <c r="AE27" s="15">
        <f t="shared" si="15"/>
        <v>6485.9233901527105</v>
      </c>
      <c r="AF27" s="15">
        <f t="shared" si="16"/>
        <v>6486.897330072843</v>
      </c>
      <c r="AG27" s="15">
        <f t="shared" si="17"/>
        <v>6493.061903103604</v>
      </c>
      <c r="AH27" s="15">
        <f t="shared" si="18"/>
        <v>6493.2615624028767</v>
      </c>
      <c r="AI27" s="15">
        <f t="shared" si="19"/>
        <v>6495.3482350360309</v>
      </c>
      <c r="AJ27" s="15">
        <f t="shared" si="20"/>
        <v>6501.9961478135774</v>
      </c>
      <c r="AK27" s="15">
        <f t="shared" si="21"/>
        <v>6499.4371277551882</v>
      </c>
      <c r="AL27" s="15">
        <f t="shared" si="22"/>
        <v>6497.1321866605822</v>
      </c>
      <c r="AM27" s="15">
        <f t="shared" si="23"/>
        <v>6496.5303308852453</v>
      </c>
      <c r="AN27" s="15">
        <f t="shared" si="24"/>
        <v>6488.6953034066528</v>
      </c>
      <c r="AO27" s="15">
        <f t="shared" si="25"/>
        <v>6491.4535329393684</v>
      </c>
    </row>
    <row r="28" spans="2:41" x14ac:dyDescent="0.5">
      <c r="B28" s="3" t="e">
        <f>#REF!</f>
        <v>#REF!</v>
      </c>
      <c r="C28" s="3" t="e">
        <f>#REF!</f>
        <v>#REF!</v>
      </c>
      <c r="F28" s="3">
        <v>610</v>
      </c>
      <c r="G28" s="3">
        <v>730</v>
      </c>
      <c r="H28" s="3">
        <v>720</v>
      </c>
      <c r="I28" s="3">
        <v>930</v>
      </c>
      <c r="J28" s="3">
        <v>730</v>
      </c>
      <c r="K28" s="3">
        <v>740</v>
      </c>
      <c r="L28" s="3">
        <v>740</v>
      </c>
      <c r="M28" s="3">
        <v>800</v>
      </c>
      <c r="N28" s="3">
        <v>720</v>
      </c>
      <c r="O28" s="3">
        <v>650</v>
      </c>
      <c r="P28" s="3">
        <v>760</v>
      </c>
      <c r="Q28" s="3">
        <v>840</v>
      </c>
      <c r="R28" s="15">
        <f t="shared" si="2"/>
        <v>747.5</v>
      </c>
      <c r="S28" s="15">
        <f t="shared" si="3"/>
        <v>758.95833333333337</v>
      </c>
      <c r="T28" s="15">
        <f t="shared" si="4"/>
        <v>761.37152777777783</v>
      </c>
      <c r="U28" s="15">
        <f t="shared" si="5"/>
        <v>764.81915509259261</v>
      </c>
      <c r="V28" s="15">
        <f t="shared" si="6"/>
        <v>751.05408468364203</v>
      </c>
      <c r="W28" s="15">
        <f t="shared" si="7"/>
        <v>752.80859174061209</v>
      </c>
      <c r="X28" s="15">
        <f t="shared" si="8"/>
        <v>753.87597438566308</v>
      </c>
      <c r="Y28" s="15">
        <f t="shared" si="9"/>
        <v>755.03230558446842</v>
      </c>
      <c r="Z28" s="15">
        <f t="shared" si="10"/>
        <v>751.28499771650752</v>
      </c>
      <c r="AA28" s="15">
        <f t="shared" si="11"/>
        <v>753.89208085954988</v>
      </c>
      <c r="AB28" s="15">
        <f t="shared" si="12"/>
        <v>762.54975426451222</v>
      </c>
      <c r="AC28" s="15">
        <f t="shared" si="13"/>
        <v>762.76223378655493</v>
      </c>
      <c r="AD28" s="15">
        <f t="shared" si="14"/>
        <v>756.3257532687677</v>
      </c>
      <c r="AE28" s="15">
        <f t="shared" si="15"/>
        <v>757.06123270783189</v>
      </c>
      <c r="AF28" s="15">
        <f t="shared" si="16"/>
        <v>756.90314098904003</v>
      </c>
      <c r="AG28" s="15">
        <f t="shared" si="17"/>
        <v>756.53077542331187</v>
      </c>
      <c r="AH28" s="15">
        <f t="shared" si="18"/>
        <v>755.8400771175385</v>
      </c>
      <c r="AI28" s="15">
        <f t="shared" si="19"/>
        <v>756.23890982036312</v>
      </c>
      <c r="AJ28" s="15">
        <f t="shared" si="20"/>
        <v>756.52476966034249</v>
      </c>
      <c r="AK28" s="15">
        <f t="shared" si="21"/>
        <v>756.74550259989894</v>
      </c>
      <c r="AL28" s="15">
        <f t="shared" si="22"/>
        <v>756.8882690178516</v>
      </c>
      <c r="AM28" s="15">
        <f t="shared" si="23"/>
        <v>757.35520829296365</v>
      </c>
      <c r="AN28" s="15">
        <f t="shared" si="24"/>
        <v>757.64380224574813</v>
      </c>
      <c r="AO28" s="15">
        <f t="shared" si="25"/>
        <v>757.23497291085096</v>
      </c>
    </row>
    <row r="29" spans="2:41" x14ac:dyDescent="0.5">
      <c r="B29" s="3" t="e">
        <f>#REF!</f>
        <v>#REF!</v>
      </c>
      <c r="C29" s="3" t="e">
        <f>#REF!</f>
        <v>#REF!</v>
      </c>
      <c r="F29" s="3">
        <v>130</v>
      </c>
      <c r="G29" s="3">
        <v>100</v>
      </c>
      <c r="H29" s="3">
        <v>200</v>
      </c>
      <c r="I29" s="3">
        <v>110</v>
      </c>
      <c r="J29" s="3">
        <v>200</v>
      </c>
      <c r="K29" s="3">
        <v>130</v>
      </c>
      <c r="L29" s="3">
        <v>200</v>
      </c>
      <c r="M29" s="3">
        <v>100</v>
      </c>
      <c r="N29" s="3">
        <v>0</v>
      </c>
      <c r="O29" s="3">
        <v>100</v>
      </c>
      <c r="P29" s="3">
        <v>120</v>
      </c>
      <c r="Q29" s="3">
        <v>120</v>
      </c>
      <c r="R29" s="15">
        <f t="shared" ref="R29:R34" si="26">AVERAGE(F29:Q29)</f>
        <v>125.83333333333333</v>
      </c>
      <c r="S29" s="15">
        <f t="shared" ref="S29:S34" si="27">AVERAGE(G29:R29)</f>
        <v>125.4861111111111</v>
      </c>
      <c r="T29" s="15">
        <f t="shared" ref="T29:T34" si="28">AVERAGE(H29:S29)</f>
        <v>127.6099537037037</v>
      </c>
      <c r="U29" s="15">
        <f t="shared" ref="U29:U34" si="29">AVERAGE(I29:T29)</f>
        <v>121.577449845679</v>
      </c>
      <c r="V29" s="15">
        <f t="shared" ref="V29:V34" si="30">AVERAGE(J29:U29)</f>
        <v>122.54223733281891</v>
      </c>
      <c r="W29" s="15">
        <f t="shared" ref="W29:W34" si="31">AVERAGE(K29:V29)</f>
        <v>116.08742377722052</v>
      </c>
      <c r="X29" s="15">
        <f t="shared" ref="X29:X34" si="32">AVERAGE(L29:W29)</f>
        <v>114.92804242532223</v>
      </c>
      <c r="Y29" s="15">
        <f t="shared" ref="Y29:Y34" si="33">AVERAGE(M29:X29)</f>
        <v>107.8387126274324</v>
      </c>
      <c r="Z29" s="15">
        <f t="shared" ref="Z29:Z34" si="34">AVERAGE(N29:Y29)</f>
        <v>108.49193867971843</v>
      </c>
      <c r="AA29" s="15">
        <f t="shared" ref="AA29:AA34" si="35">AVERAGE(O29:Z29)</f>
        <v>117.53293356969498</v>
      </c>
      <c r="AB29" s="15">
        <f t="shared" ref="AB29:AB34" si="36">AVERAGE(P29:AA29)</f>
        <v>118.99401136716955</v>
      </c>
      <c r="AC29" s="15">
        <f t="shared" ref="AC29:AC34" si="37">AVERAGE(Q29:AB29)</f>
        <v>118.91017898110034</v>
      </c>
      <c r="AD29" s="15">
        <f t="shared" ref="AD29:AD34" si="38">AVERAGE(R29:AC29)</f>
        <v>118.81936056285872</v>
      </c>
      <c r="AE29" s="15">
        <f t="shared" ref="AE29:AE34" si="39">AVERAGE(S29:AD29)</f>
        <v>118.23486283198584</v>
      </c>
      <c r="AF29" s="15">
        <f t="shared" ref="AF29:AF34" si="40">AVERAGE(T29:AE29)</f>
        <v>117.63059214205872</v>
      </c>
      <c r="AG29" s="15">
        <f t="shared" ref="AG29:AG34" si="41">AVERAGE(U29:AF29)</f>
        <v>116.79897867858831</v>
      </c>
      <c r="AH29" s="15">
        <f t="shared" ref="AH29:AH34" si="42">AVERAGE(V29:AG29)</f>
        <v>116.40077274799739</v>
      </c>
      <c r="AI29" s="15">
        <f t="shared" ref="AI29:AI34" si="43">AVERAGE(W29:AH29)</f>
        <v>115.88898403259562</v>
      </c>
      <c r="AJ29" s="15">
        <f t="shared" ref="AJ29:AJ34" si="44">AVERAGE(X29:AI29)</f>
        <v>115.87244738721022</v>
      </c>
      <c r="AK29" s="15">
        <f t="shared" ref="AK29:AK34" si="45">AVERAGE(Y29:AJ29)</f>
        <v>115.95114780070089</v>
      </c>
      <c r="AL29" s="15">
        <f t="shared" ref="AL29:AL34" si="46">AVERAGE(Z29:AK29)</f>
        <v>116.62718406513993</v>
      </c>
      <c r="AM29" s="15">
        <f t="shared" ref="AM29:AM34" si="47">AVERAGE(AA29:AL29)</f>
        <v>117.30512118059174</v>
      </c>
      <c r="AN29" s="15">
        <f t="shared" ref="AN29:AN34" si="48">AVERAGE(AB29:AM29)</f>
        <v>117.28613681483311</v>
      </c>
      <c r="AO29" s="15">
        <f t="shared" ref="AO29:AO34" si="49">AVERAGE(AC29:AN29)</f>
        <v>117.14381393547173</v>
      </c>
    </row>
    <row r="30" spans="2:41" x14ac:dyDescent="0.5">
      <c r="B30" s="3" t="e">
        <f>#REF!</f>
        <v>#REF!</v>
      </c>
      <c r="C30" s="3" t="e">
        <f>#REF!</f>
        <v>#REF!</v>
      </c>
      <c r="F30" s="3">
        <v>0</v>
      </c>
      <c r="G30" s="3">
        <v>0</v>
      </c>
      <c r="H30" s="3">
        <v>0</v>
      </c>
      <c r="I30" s="3">
        <v>0</v>
      </c>
      <c r="J30" s="3">
        <v>0</v>
      </c>
      <c r="K30" s="3">
        <v>0</v>
      </c>
      <c r="L30" s="3">
        <v>0</v>
      </c>
      <c r="M30" s="3">
        <v>0</v>
      </c>
      <c r="N30" s="3">
        <v>0</v>
      </c>
      <c r="O30" s="3">
        <v>0</v>
      </c>
      <c r="P30" s="3">
        <v>100</v>
      </c>
      <c r="Q30" s="3">
        <v>0</v>
      </c>
      <c r="R30" s="15">
        <f t="shared" si="26"/>
        <v>8.3333333333333339</v>
      </c>
      <c r="S30" s="15">
        <f t="shared" si="27"/>
        <v>9.0277777777777768</v>
      </c>
      <c r="T30" s="15">
        <f t="shared" si="28"/>
        <v>9.7800925925925917</v>
      </c>
      <c r="U30" s="15">
        <f t="shared" si="29"/>
        <v>10.595100308641975</v>
      </c>
      <c r="V30" s="15">
        <f t="shared" si="30"/>
        <v>11.478025334362139</v>
      </c>
      <c r="W30" s="15">
        <f t="shared" si="31"/>
        <v>12.434527445558984</v>
      </c>
      <c r="X30" s="15">
        <f t="shared" si="32"/>
        <v>13.470738066022234</v>
      </c>
      <c r="Y30" s="15">
        <f t="shared" si="33"/>
        <v>14.593299571524085</v>
      </c>
      <c r="Z30" s="15">
        <f t="shared" si="34"/>
        <v>15.809407869151093</v>
      </c>
      <c r="AA30" s="15">
        <f t="shared" si="35"/>
        <v>17.126858524913683</v>
      </c>
      <c r="AB30" s="15">
        <f t="shared" si="36"/>
        <v>18.554096735323157</v>
      </c>
      <c r="AC30" s="15">
        <f t="shared" si="37"/>
        <v>11.766938129933422</v>
      </c>
      <c r="AD30" s="15">
        <f t="shared" si="38"/>
        <v>12.747516307427873</v>
      </c>
      <c r="AE30" s="15">
        <f t="shared" si="39"/>
        <v>13.115364888602414</v>
      </c>
      <c r="AF30" s="15">
        <f t="shared" si="40"/>
        <v>13.455997147837806</v>
      </c>
      <c r="AG30" s="15">
        <f t="shared" si="41"/>
        <v>13.762322527441574</v>
      </c>
      <c r="AH30" s="15">
        <f t="shared" si="42"/>
        <v>14.02625771234154</v>
      </c>
      <c r="AI30" s="15">
        <f t="shared" si="43"/>
        <v>14.238610410506489</v>
      </c>
      <c r="AJ30" s="15">
        <f t="shared" si="44"/>
        <v>14.388950657585445</v>
      </c>
      <c r="AK30" s="15">
        <f t="shared" si="45"/>
        <v>14.465468373549045</v>
      </c>
      <c r="AL30" s="15">
        <f t="shared" si="46"/>
        <v>14.454815773717792</v>
      </c>
      <c r="AM30" s="15">
        <f t="shared" si="47"/>
        <v>14.341933099098354</v>
      </c>
      <c r="AN30" s="15">
        <f t="shared" si="48"/>
        <v>14.109855980280408</v>
      </c>
      <c r="AO30" s="15">
        <f t="shared" si="49"/>
        <v>13.739502584026845</v>
      </c>
    </row>
    <row r="31" spans="2:41" x14ac:dyDescent="0.5">
      <c r="B31" s="3" t="e">
        <f>#REF!</f>
        <v>#REF!</v>
      </c>
      <c r="C31" s="3" t="e">
        <f>#REF!</f>
        <v>#REF!</v>
      </c>
      <c r="F31" s="3">
        <v>2560</v>
      </c>
      <c r="G31" s="3">
        <v>4200</v>
      </c>
      <c r="H31" s="3">
        <v>4740</v>
      </c>
      <c r="I31" s="3">
        <v>2340</v>
      </c>
      <c r="J31" s="3">
        <v>1670</v>
      </c>
      <c r="K31" s="3">
        <v>1480</v>
      </c>
      <c r="L31" s="3">
        <v>1700</v>
      </c>
      <c r="M31" s="3">
        <v>1260</v>
      </c>
      <c r="N31" s="3">
        <v>0</v>
      </c>
      <c r="O31" s="3">
        <v>2050</v>
      </c>
      <c r="P31" s="3">
        <v>1900</v>
      </c>
      <c r="Q31" s="3">
        <v>2870</v>
      </c>
      <c r="R31" s="15">
        <f t="shared" si="26"/>
        <v>2230.8333333333335</v>
      </c>
      <c r="S31" s="15">
        <f t="shared" si="27"/>
        <v>2203.4027777777778</v>
      </c>
      <c r="T31" s="15">
        <f t="shared" si="28"/>
        <v>2037.0196759259259</v>
      </c>
      <c r="U31" s="15">
        <f t="shared" si="29"/>
        <v>1811.7713155864196</v>
      </c>
      <c r="V31" s="15">
        <f t="shared" si="30"/>
        <v>1767.7522585519548</v>
      </c>
      <c r="W31" s="15">
        <f t="shared" si="31"/>
        <v>1775.8982800979509</v>
      </c>
      <c r="X31" s="15">
        <f t="shared" si="32"/>
        <v>1800.5564701061132</v>
      </c>
      <c r="Y31" s="15">
        <f t="shared" si="33"/>
        <v>1808.9361759482897</v>
      </c>
      <c r="Z31" s="15">
        <f t="shared" si="34"/>
        <v>1854.6808572773136</v>
      </c>
      <c r="AA31" s="15">
        <f t="shared" si="35"/>
        <v>2009.2375953837566</v>
      </c>
      <c r="AB31" s="15">
        <f t="shared" si="36"/>
        <v>2005.8407283324032</v>
      </c>
      <c r="AC31" s="15">
        <f t="shared" si="37"/>
        <v>2014.6607890267703</v>
      </c>
      <c r="AD31" s="15">
        <f t="shared" si="38"/>
        <v>1943.3825214456676</v>
      </c>
      <c r="AE31" s="15">
        <f t="shared" si="39"/>
        <v>1919.4282871216953</v>
      </c>
      <c r="AF31" s="15">
        <f t="shared" si="40"/>
        <v>1895.7637462336882</v>
      </c>
      <c r="AG31" s="15">
        <f t="shared" si="41"/>
        <v>1883.9924187593354</v>
      </c>
      <c r="AH31" s="15">
        <f t="shared" si="42"/>
        <v>1890.0108440237452</v>
      </c>
      <c r="AI31" s="15">
        <f t="shared" si="43"/>
        <v>1900.1990594797278</v>
      </c>
      <c r="AJ31" s="15">
        <f t="shared" si="44"/>
        <v>1910.5574577615423</v>
      </c>
      <c r="AK31" s="15">
        <f t="shared" si="45"/>
        <v>1919.724206732828</v>
      </c>
      <c r="AL31" s="15">
        <f t="shared" si="46"/>
        <v>1928.9565426315392</v>
      </c>
      <c r="AM31" s="15">
        <f t="shared" si="47"/>
        <v>1935.1461830777243</v>
      </c>
      <c r="AN31" s="15">
        <f t="shared" si="48"/>
        <v>1928.9718987188892</v>
      </c>
      <c r="AO31" s="15">
        <f t="shared" si="49"/>
        <v>1922.566162917763</v>
      </c>
    </row>
    <row r="32" spans="2:41" x14ac:dyDescent="0.5">
      <c r="B32" s="3" t="e">
        <f>#REF!</f>
        <v>#REF!</v>
      </c>
      <c r="C32" s="3" t="e">
        <f>#REF!</f>
        <v>#REF!</v>
      </c>
      <c r="F32" s="3">
        <v>1650</v>
      </c>
      <c r="G32" s="3">
        <v>2870</v>
      </c>
      <c r="H32" s="3">
        <v>3380</v>
      </c>
      <c r="I32" s="3">
        <v>1130</v>
      </c>
      <c r="J32" s="3">
        <v>600</v>
      </c>
      <c r="K32" s="3">
        <v>660</v>
      </c>
      <c r="L32" s="3">
        <v>560</v>
      </c>
      <c r="M32" s="3">
        <v>430</v>
      </c>
      <c r="N32" s="3">
        <v>140</v>
      </c>
      <c r="O32" s="3">
        <v>1110</v>
      </c>
      <c r="P32" s="3">
        <v>1120</v>
      </c>
      <c r="Q32" s="3">
        <v>1850</v>
      </c>
      <c r="R32" s="15">
        <f t="shared" si="26"/>
        <v>1291.6666666666667</v>
      </c>
      <c r="S32" s="15">
        <f t="shared" si="27"/>
        <v>1261.8055555555554</v>
      </c>
      <c r="T32" s="15">
        <f t="shared" si="28"/>
        <v>1127.7893518518517</v>
      </c>
      <c r="U32" s="15">
        <f t="shared" si="29"/>
        <v>940.10513117283938</v>
      </c>
      <c r="V32" s="15">
        <f t="shared" si="30"/>
        <v>924.28055877057614</v>
      </c>
      <c r="W32" s="15">
        <f t="shared" si="31"/>
        <v>951.30393866812426</v>
      </c>
      <c r="X32" s="15">
        <f t="shared" si="32"/>
        <v>975.57926689046792</v>
      </c>
      <c r="Y32" s="15">
        <f t="shared" si="33"/>
        <v>1010.2108724646737</v>
      </c>
      <c r="Z32" s="15">
        <f t="shared" si="34"/>
        <v>1058.5617785033965</v>
      </c>
      <c r="AA32" s="15">
        <f t="shared" si="35"/>
        <v>1135.1085933786796</v>
      </c>
      <c r="AB32" s="15">
        <f t="shared" si="36"/>
        <v>1137.2009761602362</v>
      </c>
      <c r="AC32" s="15">
        <f t="shared" si="37"/>
        <v>1138.6343908402559</v>
      </c>
      <c r="AD32" s="15">
        <f t="shared" si="38"/>
        <v>1079.353923410277</v>
      </c>
      <c r="AE32" s="15">
        <f t="shared" si="39"/>
        <v>1061.6611948055777</v>
      </c>
      <c r="AF32" s="15">
        <f t="shared" si="40"/>
        <v>1044.9824980764131</v>
      </c>
      <c r="AG32" s="15">
        <f t="shared" si="41"/>
        <v>1038.0819269284598</v>
      </c>
      <c r="AH32" s="15">
        <f t="shared" si="42"/>
        <v>1046.2466599080949</v>
      </c>
      <c r="AI32" s="15">
        <f t="shared" si="43"/>
        <v>1056.4105016695548</v>
      </c>
      <c r="AJ32" s="15">
        <f t="shared" si="44"/>
        <v>1065.1693819196742</v>
      </c>
      <c r="AK32" s="15">
        <f t="shared" si="45"/>
        <v>1072.6352248387745</v>
      </c>
      <c r="AL32" s="15">
        <f t="shared" si="46"/>
        <v>1077.8372542032828</v>
      </c>
      <c r="AM32" s="15">
        <f t="shared" si="47"/>
        <v>1079.4435438449398</v>
      </c>
      <c r="AN32" s="15">
        <f t="shared" si="48"/>
        <v>1074.8047897171284</v>
      </c>
      <c r="AO32" s="15">
        <f t="shared" si="49"/>
        <v>1069.6051075135363</v>
      </c>
    </row>
    <row r="33" spans="1:41" x14ac:dyDescent="0.5">
      <c r="B33" s="3" t="e">
        <f>#REF!</f>
        <v>#REF!</v>
      </c>
      <c r="C33" s="3" t="e">
        <f>#REF!</f>
        <v>#REF!</v>
      </c>
      <c r="F33" s="3">
        <v>2980</v>
      </c>
      <c r="G33" s="3">
        <v>3100</v>
      </c>
      <c r="H33" s="3">
        <v>3200</v>
      </c>
      <c r="I33" s="3">
        <v>3260</v>
      </c>
      <c r="J33" s="3">
        <v>3030</v>
      </c>
      <c r="K33" s="3">
        <v>2470</v>
      </c>
      <c r="L33" s="3">
        <v>2400</v>
      </c>
      <c r="M33" s="3">
        <v>3400</v>
      </c>
      <c r="N33" s="3">
        <v>1090</v>
      </c>
      <c r="O33" s="3">
        <v>3730</v>
      </c>
      <c r="P33" s="3">
        <v>3030</v>
      </c>
      <c r="Q33" s="3">
        <v>3380</v>
      </c>
      <c r="R33" s="15">
        <f t="shared" ref="R33:AO33" si="50">AVERAGE(F33:Q33)</f>
        <v>2922.5</v>
      </c>
      <c r="S33" s="15">
        <f t="shared" si="50"/>
        <v>2917.7083333333335</v>
      </c>
      <c r="T33" s="15">
        <f t="shared" si="50"/>
        <v>2902.5173611111113</v>
      </c>
      <c r="U33" s="15">
        <f t="shared" si="50"/>
        <v>2877.7271412037039</v>
      </c>
      <c r="V33" s="15">
        <f t="shared" si="50"/>
        <v>2845.8710696373455</v>
      </c>
      <c r="W33" s="15">
        <f t="shared" si="50"/>
        <v>2830.5269921071244</v>
      </c>
      <c r="X33" s="15">
        <f t="shared" si="50"/>
        <v>2860.5709081160517</v>
      </c>
      <c r="Y33" s="15">
        <f t="shared" si="50"/>
        <v>2898.9518171257223</v>
      </c>
      <c r="Z33" s="15">
        <f t="shared" si="50"/>
        <v>2857.1978018861992</v>
      </c>
      <c r="AA33" s="15">
        <f t="shared" si="50"/>
        <v>3004.4642853767159</v>
      </c>
      <c r="AB33" s="15">
        <f t="shared" si="50"/>
        <v>2944.0029758247761</v>
      </c>
      <c r="AC33" s="15">
        <f t="shared" si="50"/>
        <v>2936.8365571435065</v>
      </c>
      <c r="AD33" s="15">
        <f t="shared" si="50"/>
        <v>2899.9062702387996</v>
      </c>
      <c r="AE33" s="15">
        <f t="shared" si="50"/>
        <v>2898.0234594253657</v>
      </c>
      <c r="AF33" s="15">
        <f t="shared" si="50"/>
        <v>2896.3830532663687</v>
      </c>
      <c r="AG33" s="15">
        <f t="shared" si="50"/>
        <v>2895.8718609459734</v>
      </c>
      <c r="AH33" s="15">
        <f t="shared" si="50"/>
        <v>2897.3839209244961</v>
      </c>
      <c r="AI33" s="15">
        <f t="shared" si="50"/>
        <v>2901.6766585317582</v>
      </c>
      <c r="AJ33" s="15">
        <f t="shared" si="50"/>
        <v>2907.605797400478</v>
      </c>
      <c r="AK33" s="15">
        <f t="shared" si="50"/>
        <v>2911.5253715075137</v>
      </c>
      <c r="AL33" s="15">
        <f t="shared" si="50"/>
        <v>2912.5731677059962</v>
      </c>
      <c r="AM33" s="15">
        <f t="shared" si="50"/>
        <v>2917.1877815243129</v>
      </c>
      <c r="AN33" s="15">
        <f t="shared" si="50"/>
        <v>2909.9147395366122</v>
      </c>
      <c r="AO33" s="15">
        <f t="shared" si="50"/>
        <v>2907.0740531792653</v>
      </c>
    </row>
    <row r="34" spans="1:41" x14ac:dyDescent="0.5">
      <c r="B34" s="3" t="e">
        <f>#REF!</f>
        <v>#REF!</v>
      </c>
      <c r="C34" s="3" t="e">
        <f>#REF!</f>
        <v>#REF!</v>
      </c>
      <c r="F34" s="3">
        <v>3720</v>
      </c>
      <c r="G34" s="3">
        <v>3670</v>
      </c>
      <c r="H34" s="3">
        <v>3990</v>
      </c>
      <c r="I34" s="3">
        <v>3620</v>
      </c>
      <c r="J34" s="3">
        <v>3000</v>
      </c>
      <c r="K34" s="3">
        <v>2620</v>
      </c>
      <c r="L34" s="3">
        <v>2370</v>
      </c>
      <c r="M34" s="3">
        <v>3800</v>
      </c>
      <c r="N34" s="3">
        <v>1090</v>
      </c>
      <c r="O34" s="3">
        <v>3730</v>
      </c>
      <c r="P34" s="3">
        <v>3030</v>
      </c>
      <c r="Q34" s="3">
        <v>3380</v>
      </c>
      <c r="R34" s="15">
        <f t="shared" si="26"/>
        <v>3168.3333333333335</v>
      </c>
      <c r="S34" s="15">
        <f t="shared" si="27"/>
        <v>3122.3611111111113</v>
      </c>
      <c r="T34" s="15">
        <f t="shared" si="28"/>
        <v>3076.724537037037</v>
      </c>
      <c r="U34" s="15">
        <f t="shared" si="29"/>
        <v>3000.6182484567903</v>
      </c>
      <c r="V34" s="15">
        <f t="shared" si="30"/>
        <v>2949.0031024948562</v>
      </c>
      <c r="W34" s="15">
        <f t="shared" si="31"/>
        <v>2944.7533610360938</v>
      </c>
      <c r="X34" s="15">
        <f t="shared" si="32"/>
        <v>2971.8161411224351</v>
      </c>
      <c r="Y34" s="15">
        <f t="shared" si="33"/>
        <v>3021.9674862159713</v>
      </c>
      <c r="Z34" s="15">
        <f t="shared" si="34"/>
        <v>2957.1314434006358</v>
      </c>
      <c r="AA34" s="15">
        <f t="shared" si="35"/>
        <v>3112.7257303506885</v>
      </c>
      <c r="AB34" s="15">
        <f t="shared" si="36"/>
        <v>3061.286207879913</v>
      </c>
      <c r="AC34" s="15">
        <f t="shared" si="37"/>
        <v>3063.8933918699058</v>
      </c>
      <c r="AD34" s="15">
        <f t="shared" si="38"/>
        <v>3037.5511745257304</v>
      </c>
      <c r="AE34" s="15">
        <f t="shared" si="39"/>
        <v>3026.6526612917637</v>
      </c>
      <c r="AF34" s="15">
        <f t="shared" si="40"/>
        <v>3018.6769571401514</v>
      </c>
      <c r="AG34" s="15">
        <f t="shared" si="41"/>
        <v>3013.8396588154119</v>
      </c>
      <c r="AH34" s="15">
        <f t="shared" si="42"/>
        <v>3014.9414430119632</v>
      </c>
      <c r="AI34" s="15">
        <f t="shared" si="43"/>
        <v>3020.4363047217225</v>
      </c>
      <c r="AJ34" s="15">
        <f t="shared" si="44"/>
        <v>3026.7432166955241</v>
      </c>
      <c r="AK34" s="15">
        <f t="shared" si="45"/>
        <v>3031.3204729932822</v>
      </c>
      <c r="AL34" s="15">
        <f t="shared" si="46"/>
        <v>3032.099888558058</v>
      </c>
      <c r="AM34" s="15">
        <f t="shared" si="47"/>
        <v>3038.3472589878434</v>
      </c>
      <c r="AN34" s="15">
        <f t="shared" si="48"/>
        <v>3032.1490530409392</v>
      </c>
      <c r="AO34" s="15">
        <f t="shared" si="49"/>
        <v>3029.7209568043581</v>
      </c>
    </row>
    <row r="35" spans="1:41" x14ac:dyDescent="0.5">
      <c r="B35" s="3" t="e">
        <f>#REF!</f>
        <v>#REF!</v>
      </c>
      <c r="C35" s="3" t="e">
        <f>#REF!</f>
        <v>#REF!</v>
      </c>
      <c r="F35" s="72">
        <f>1520/12</f>
        <v>126.66666666666667</v>
      </c>
      <c r="G35" s="73">
        <f>$F35</f>
        <v>126.66666666666667</v>
      </c>
      <c r="H35" s="73">
        <f t="shared" ref="H35:Q35" si="51">$F35</f>
        <v>126.66666666666667</v>
      </c>
      <c r="I35" s="73">
        <f t="shared" si="51"/>
        <v>126.66666666666667</v>
      </c>
      <c r="J35" s="73">
        <f t="shared" si="51"/>
        <v>126.66666666666667</v>
      </c>
      <c r="K35" s="73">
        <f t="shared" si="51"/>
        <v>126.66666666666667</v>
      </c>
      <c r="L35" s="73">
        <f t="shared" si="51"/>
        <v>126.66666666666667</v>
      </c>
      <c r="M35" s="73">
        <f t="shared" si="51"/>
        <v>126.66666666666667</v>
      </c>
      <c r="N35" s="73">
        <f t="shared" si="51"/>
        <v>126.66666666666667</v>
      </c>
      <c r="O35" s="73">
        <f t="shared" si="51"/>
        <v>126.66666666666667</v>
      </c>
      <c r="P35" s="73">
        <f t="shared" si="51"/>
        <v>126.66666666666667</v>
      </c>
      <c r="Q35" s="73">
        <f t="shared" si="51"/>
        <v>126.66666666666667</v>
      </c>
      <c r="R35" s="72">
        <f>22000/12</f>
        <v>1833.3333333333333</v>
      </c>
      <c r="S35" s="15">
        <f>AVERAGE(G35:R35)</f>
        <v>268.88888888888891</v>
      </c>
      <c r="T35" s="15">
        <f t="shared" si="4"/>
        <v>280.7407407407407</v>
      </c>
      <c r="U35" s="15">
        <f t="shared" si="5"/>
        <v>293.5802469135802</v>
      </c>
      <c r="V35" s="15">
        <f t="shared" si="6"/>
        <v>307.48971193415639</v>
      </c>
      <c r="W35" s="15">
        <f t="shared" si="7"/>
        <v>322.55829903978048</v>
      </c>
      <c r="X35" s="15">
        <f t="shared" si="8"/>
        <v>338.88260173753997</v>
      </c>
      <c r="Y35" s="15">
        <f t="shared" si="9"/>
        <v>356.56726299344609</v>
      </c>
      <c r="Z35" s="15">
        <f t="shared" si="10"/>
        <v>375.72564602067774</v>
      </c>
      <c r="AA35" s="15">
        <f t="shared" si="11"/>
        <v>396.48056096684536</v>
      </c>
      <c r="AB35" s="15">
        <f t="shared" si="12"/>
        <v>418.96505215852699</v>
      </c>
      <c r="AC35" s="15">
        <f t="shared" si="13"/>
        <v>443.32325094951528</v>
      </c>
      <c r="AD35" s="15">
        <f t="shared" si="14"/>
        <v>469.71129963975272</v>
      </c>
      <c r="AE35" s="15">
        <f t="shared" si="15"/>
        <v>356.07613016528757</v>
      </c>
      <c r="AF35" s="15">
        <f t="shared" si="16"/>
        <v>363.3417336049875</v>
      </c>
      <c r="AG35" s="15">
        <f t="shared" si="17"/>
        <v>370.22514967700801</v>
      </c>
      <c r="AH35" s="15">
        <f t="shared" si="18"/>
        <v>376.61222490729364</v>
      </c>
      <c r="AI35" s="15">
        <f t="shared" si="19"/>
        <v>382.37243432172164</v>
      </c>
      <c r="AJ35" s="15">
        <f t="shared" si="20"/>
        <v>387.35694559521681</v>
      </c>
      <c r="AK35" s="15">
        <f t="shared" si="21"/>
        <v>391.39647425002323</v>
      </c>
      <c r="AL35" s="15">
        <f t="shared" si="22"/>
        <v>394.29890852140471</v>
      </c>
      <c r="AM35" s="15">
        <f t="shared" si="23"/>
        <v>395.84668039646539</v>
      </c>
      <c r="AN35" s="15">
        <f t="shared" si="24"/>
        <v>395.79385701560039</v>
      </c>
      <c r="AO35" s="15">
        <f t="shared" si="25"/>
        <v>393.86292408702315</v>
      </c>
    </row>
    <row r="36" spans="1:41" x14ac:dyDescent="0.5">
      <c r="B36" s="3" t="e">
        <f>#REF!</f>
        <v>#REF!</v>
      </c>
      <c r="C36" s="3" t="e">
        <f>#REF!</f>
        <v>#REF!</v>
      </c>
      <c r="F36" s="72">
        <f>106000/12</f>
        <v>8833.3333333333339</v>
      </c>
      <c r="G36" s="73">
        <f t="shared" ref="G36:Q39" si="52">$F36</f>
        <v>8833.3333333333339</v>
      </c>
      <c r="H36" s="73">
        <f t="shared" si="52"/>
        <v>8833.3333333333339</v>
      </c>
      <c r="I36" s="73">
        <f t="shared" si="52"/>
        <v>8833.3333333333339</v>
      </c>
      <c r="J36" s="73">
        <f t="shared" si="52"/>
        <v>8833.3333333333339</v>
      </c>
      <c r="K36" s="73">
        <f t="shared" si="52"/>
        <v>8833.3333333333339</v>
      </c>
      <c r="L36" s="73">
        <f t="shared" si="52"/>
        <v>8833.3333333333339</v>
      </c>
      <c r="M36" s="73">
        <f t="shared" si="52"/>
        <v>8833.3333333333339</v>
      </c>
      <c r="N36" s="73">
        <f t="shared" si="52"/>
        <v>8833.3333333333339</v>
      </c>
      <c r="O36" s="73">
        <f t="shared" si="52"/>
        <v>8833.3333333333339</v>
      </c>
      <c r="P36" s="73">
        <f t="shared" si="52"/>
        <v>8833.3333333333339</v>
      </c>
      <c r="Q36" s="73">
        <f t="shared" si="52"/>
        <v>8833.3333333333339</v>
      </c>
      <c r="R36" s="72">
        <f>110000/12</f>
        <v>9166.6666666666661</v>
      </c>
      <c r="S36" s="15">
        <f t="shared" si="3"/>
        <v>8861.1111111111113</v>
      </c>
      <c r="T36" s="15">
        <f t="shared" si="4"/>
        <v>8863.4259259259252</v>
      </c>
      <c r="U36" s="15">
        <f t="shared" si="5"/>
        <v>8865.933641975309</v>
      </c>
      <c r="V36" s="15">
        <f t="shared" si="6"/>
        <v>8868.6503343621407</v>
      </c>
      <c r="W36" s="15">
        <f t="shared" si="7"/>
        <v>8871.5934177812087</v>
      </c>
      <c r="X36" s="15">
        <f t="shared" si="8"/>
        <v>8874.781758151863</v>
      </c>
      <c r="Y36" s="15">
        <f t="shared" si="9"/>
        <v>8878.2357935534073</v>
      </c>
      <c r="Z36" s="15">
        <f t="shared" si="10"/>
        <v>8881.9776652384153</v>
      </c>
      <c r="AA36" s="15">
        <f t="shared" si="11"/>
        <v>8886.0313595638381</v>
      </c>
      <c r="AB36" s="15">
        <f t="shared" si="12"/>
        <v>8890.422861749712</v>
      </c>
      <c r="AC36" s="15">
        <f t="shared" si="13"/>
        <v>8895.1803224510786</v>
      </c>
      <c r="AD36" s="15">
        <f t="shared" si="14"/>
        <v>8900.3342382108895</v>
      </c>
      <c r="AE36" s="15">
        <f t="shared" si="15"/>
        <v>8878.13986917291</v>
      </c>
      <c r="AF36" s="15">
        <f t="shared" si="16"/>
        <v>8879.5589323447257</v>
      </c>
      <c r="AG36" s="15">
        <f t="shared" si="17"/>
        <v>8880.9033495462918</v>
      </c>
      <c r="AH36" s="15">
        <f t="shared" si="18"/>
        <v>8882.1508251772066</v>
      </c>
      <c r="AI36" s="15">
        <f t="shared" si="19"/>
        <v>8883.2758660784621</v>
      </c>
      <c r="AJ36" s="15">
        <f t="shared" si="20"/>
        <v>8884.2494034365664</v>
      </c>
      <c r="AK36" s="15">
        <f t="shared" si="21"/>
        <v>8885.0383738769578</v>
      </c>
      <c r="AL36" s="15">
        <f t="shared" si="22"/>
        <v>8885.6052555705883</v>
      </c>
      <c r="AM36" s="15">
        <f t="shared" si="23"/>
        <v>8885.9075547649354</v>
      </c>
      <c r="AN36" s="15">
        <f t="shared" si="24"/>
        <v>8885.8972376983602</v>
      </c>
      <c r="AO36" s="15">
        <f t="shared" si="25"/>
        <v>8885.5201023607478</v>
      </c>
    </row>
    <row r="37" spans="1:41" x14ac:dyDescent="0.5">
      <c r="B37" s="3" t="e">
        <f>#REF!</f>
        <v>#REF!</v>
      </c>
      <c r="C37" s="3" t="e">
        <f>#REF!</f>
        <v>#REF!</v>
      </c>
      <c r="F37" s="72">
        <f>60000/12</f>
        <v>5000</v>
      </c>
      <c r="G37" s="73">
        <f t="shared" si="52"/>
        <v>5000</v>
      </c>
      <c r="H37" s="73">
        <f t="shared" si="52"/>
        <v>5000</v>
      </c>
      <c r="I37" s="73">
        <f t="shared" si="52"/>
        <v>5000</v>
      </c>
      <c r="J37" s="73">
        <f t="shared" si="52"/>
        <v>5000</v>
      </c>
      <c r="K37" s="73">
        <f t="shared" si="52"/>
        <v>5000</v>
      </c>
      <c r="L37" s="73">
        <f t="shared" si="52"/>
        <v>5000</v>
      </c>
      <c r="M37" s="73">
        <f t="shared" si="52"/>
        <v>5000</v>
      </c>
      <c r="N37" s="73">
        <f t="shared" si="52"/>
        <v>5000</v>
      </c>
      <c r="O37" s="73">
        <f t="shared" si="52"/>
        <v>5000</v>
      </c>
      <c r="P37" s="73">
        <f t="shared" si="52"/>
        <v>5000</v>
      </c>
      <c r="Q37" s="73">
        <f t="shared" si="52"/>
        <v>5000</v>
      </c>
      <c r="R37" s="72">
        <f>44000/12</f>
        <v>3666.6666666666665</v>
      </c>
      <c r="S37" s="15">
        <f t="shared" si="3"/>
        <v>4888.8888888888887</v>
      </c>
      <c r="T37" s="15">
        <f t="shared" si="4"/>
        <v>4879.6296296296296</v>
      </c>
      <c r="U37" s="15">
        <f t="shared" si="5"/>
        <v>4869.5987654320988</v>
      </c>
      <c r="V37" s="15">
        <f t="shared" si="6"/>
        <v>4858.7319958847738</v>
      </c>
      <c r="W37" s="15">
        <f t="shared" si="7"/>
        <v>4846.9596622085046</v>
      </c>
      <c r="X37" s="15">
        <f t="shared" si="8"/>
        <v>4834.2063007258803</v>
      </c>
      <c r="Y37" s="15">
        <f t="shared" si="9"/>
        <v>4820.3901591197036</v>
      </c>
      <c r="Z37" s="15">
        <f t="shared" si="10"/>
        <v>4805.4226723796792</v>
      </c>
      <c r="AA37" s="15">
        <f t="shared" si="11"/>
        <v>4789.207895077986</v>
      </c>
      <c r="AB37" s="15">
        <f t="shared" si="12"/>
        <v>4771.6418863344852</v>
      </c>
      <c r="AC37" s="15">
        <f t="shared" si="13"/>
        <v>4752.6120435290259</v>
      </c>
      <c r="AD37" s="15">
        <f t="shared" si="14"/>
        <v>4731.996380489777</v>
      </c>
      <c r="AE37" s="15">
        <f t="shared" si="15"/>
        <v>4820.7738566417038</v>
      </c>
      <c r="AF37" s="15">
        <f t="shared" si="16"/>
        <v>4815.0976039544375</v>
      </c>
      <c r="AG37" s="15">
        <f t="shared" si="17"/>
        <v>4809.7199351481713</v>
      </c>
      <c r="AH37" s="15">
        <f t="shared" si="18"/>
        <v>4804.7300326245104</v>
      </c>
      <c r="AI37" s="15">
        <f t="shared" si="19"/>
        <v>4800.2298690194884</v>
      </c>
      <c r="AJ37" s="15">
        <f t="shared" si="20"/>
        <v>4796.3357195870703</v>
      </c>
      <c r="AK37" s="15">
        <f t="shared" si="21"/>
        <v>4793.1798378255035</v>
      </c>
      <c r="AL37" s="15">
        <f t="shared" si="22"/>
        <v>4790.9123110509863</v>
      </c>
      <c r="AM37" s="15">
        <f t="shared" si="23"/>
        <v>4789.703114273595</v>
      </c>
      <c r="AN37" s="15">
        <f t="shared" si="24"/>
        <v>4789.7443825398959</v>
      </c>
      <c r="AO37" s="15">
        <f t="shared" si="25"/>
        <v>4791.2529238903471</v>
      </c>
    </row>
    <row r="38" spans="1:41" x14ac:dyDescent="0.5">
      <c r="B38" s="3" t="e">
        <f>#REF!</f>
        <v>#REF!</v>
      </c>
      <c r="C38" s="3" t="e">
        <f>#REF!</f>
        <v>#REF!</v>
      </c>
      <c r="F38" s="72">
        <f>84000/12</f>
        <v>7000</v>
      </c>
      <c r="G38" s="73">
        <f t="shared" si="52"/>
        <v>7000</v>
      </c>
      <c r="H38" s="73">
        <f t="shared" si="52"/>
        <v>7000</v>
      </c>
      <c r="I38" s="73">
        <f t="shared" si="52"/>
        <v>7000</v>
      </c>
      <c r="J38" s="73">
        <f t="shared" si="52"/>
        <v>7000</v>
      </c>
      <c r="K38" s="73">
        <f t="shared" si="52"/>
        <v>7000</v>
      </c>
      <c r="L38" s="73">
        <f t="shared" si="52"/>
        <v>7000</v>
      </c>
      <c r="M38" s="73">
        <f t="shared" si="52"/>
        <v>7000</v>
      </c>
      <c r="N38" s="73">
        <f t="shared" si="52"/>
        <v>7000</v>
      </c>
      <c r="O38" s="73">
        <f t="shared" si="52"/>
        <v>7000</v>
      </c>
      <c r="P38" s="73">
        <f t="shared" si="52"/>
        <v>7000</v>
      </c>
      <c r="Q38" s="73">
        <f t="shared" si="52"/>
        <v>7000</v>
      </c>
      <c r="R38" s="72">
        <f>110000/12</f>
        <v>9166.6666666666661</v>
      </c>
      <c r="S38" s="15">
        <f t="shared" si="3"/>
        <v>7180.5555555555557</v>
      </c>
      <c r="T38" s="15">
        <f t="shared" si="4"/>
        <v>7195.6018518518531</v>
      </c>
      <c r="U38" s="15">
        <f t="shared" si="5"/>
        <v>7211.9020061728406</v>
      </c>
      <c r="V38" s="15">
        <f t="shared" si="6"/>
        <v>7229.5605066872422</v>
      </c>
      <c r="W38" s="15">
        <f t="shared" si="7"/>
        <v>7248.6905489111787</v>
      </c>
      <c r="X38" s="15">
        <f t="shared" si="8"/>
        <v>7269.4147613204441</v>
      </c>
      <c r="Y38" s="15">
        <f t="shared" si="9"/>
        <v>7291.8659914304808</v>
      </c>
      <c r="Z38" s="15">
        <f t="shared" si="10"/>
        <v>7316.1881573830206</v>
      </c>
      <c r="AA38" s="15">
        <f t="shared" si="11"/>
        <v>7342.5371704982717</v>
      </c>
      <c r="AB38" s="15">
        <f t="shared" si="12"/>
        <v>7371.0819347064635</v>
      </c>
      <c r="AC38" s="15">
        <f t="shared" si="13"/>
        <v>7402.0054292653358</v>
      </c>
      <c r="AD38" s="15">
        <f t="shared" si="14"/>
        <v>7435.5058817041136</v>
      </c>
      <c r="AE38" s="15">
        <f t="shared" si="15"/>
        <v>7291.2424829572337</v>
      </c>
      <c r="AF38" s="15">
        <f t="shared" si="16"/>
        <v>7300.4663935740391</v>
      </c>
      <c r="AG38" s="15">
        <f t="shared" si="17"/>
        <v>7309.2051053842215</v>
      </c>
      <c r="AH38" s="15">
        <f t="shared" si="18"/>
        <v>7317.3136969851694</v>
      </c>
      <c r="AI38" s="15">
        <f t="shared" si="19"/>
        <v>7324.62646284333</v>
      </c>
      <c r="AJ38" s="15">
        <f t="shared" si="20"/>
        <v>7330.9544556710098</v>
      </c>
      <c r="AK38" s="15">
        <f t="shared" si="21"/>
        <v>7336.0827635335563</v>
      </c>
      <c r="AL38" s="15">
        <f t="shared" si="22"/>
        <v>7339.7674945421468</v>
      </c>
      <c r="AM38" s="15">
        <f t="shared" si="23"/>
        <v>7341.7324393054087</v>
      </c>
      <c r="AN38" s="15">
        <f t="shared" si="24"/>
        <v>7341.6653783726697</v>
      </c>
      <c r="AO38" s="15">
        <f t="shared" si="25"/>
        <v>7339.2139986781867</v>
      </c>
    </row>
    <row r="39" spans="1:41" x14ac:dyDescent="0.5">
      <c r="B39" s="3" t="e">
        <f>#REF!</f>
        <v>#REF!</v>
      </c>
      <c r="C39" s="3" t="e">
        <f>#REF!</f>
        <v>#REF!</v>
      </c>
      <c r="F39" s="72">
        <f>2000/12</f>
        <v>166.66666666666666</v>
      </c>
      <c r="G39" s="73">
        <f t="shared" si="52"/>
        <v>166.66666666666666</v>
      </c>
      <c r="H39" s="73">
        <f t="shared" si="52"/>
        <v>166.66666666666666</v>
      </c>
      <c r="I39" s="73">
        <f t="shared" si="52"/>
        <v>166.66666666666666</v>
      </c>
      <c r="J39" s="73">
        <f t="shared" si="52"/>
        <v>166.66666666666666</v>
      </c>
      <c r="K39" s="73">
        <f t="shared" si="52"/>
        <v>166.66666666666666</v>
      </c>
      <c r="L39" s="73">
        <f t="shared" si="52"/>
        <v>166.66666666666666</v>
      </c>
      <c r="M39" s="73">
        <f t="shared" si="52"/>
        <v>166.66666666666666</v>
      </c>
      <c r="N39" s="73">
        <f t="shared" si="52"/>
        <v>166.66666666666666</v>
      </c>
      <c r="O39" s="73">
        <f t="shared" si="52"/>
        <v>166.66666666666666</v>
      </c>
      <c r="P39" s="73">
        <f t="shared" si="52"/>
        <v>166.66666666666666</v>
      </c>
      <c r="Q39" s="73">
        <f t="shared" si="52"/>
        <v>166.66666666666666</v>
      </c>
      <c r="R39" s="72">
        <f>2200/12</f>
        <v>183.33333333333334</v>
      </c>
      <c r="S39" s="15">
        <f t="shared" si="3"/>
        <v>168.05555555555557</v>
      </c>
      <c r="T39" s="15">
        <f t="shared" si="4"/>
        <v>168.1712962962963</v>
      </c>
      <c r="U39" s="15">
        <f t="shared" si="5"/>
        <v>168.29668209876544</v>
      </c>
      <c r="V39" s="15">
        <f t="shared" si="6"/>
        <v>168.432516718107</v>
      </c>
      <c r="W39" s="15">
        <f t="shared" si="7"/>
        <v>168.57967088906034</v>
      </c>
      <c r="X39" s="15">
        <f t="shared" si="8"/>
        <v>168.73908790759316</v>
      </c>
      <c r="Y39" s="15">
        <f t="shared" si="9"/>
        <v>168.91178967767036</v>
      </c>
      <c r="Z39" s="15">
        <f t="shared" si="10"/>
        <v>169.09888326192066</v>
      </c>
      <c r="AA39" s="15">
        <f t="shared" si="11"/>
        <v>169.30156797819185</v>
      </c>
      <c r="AB39" s="15">
        <f t="shared" si="12"/>
        <v>169.5211430874856</v>
      </c>
      <c r="AC39" s="15">
        <f t="shared" si="13"/>
        <v>169.75901612255385</v>
      </c>
      <c r="AD39" s="15">
        <f t="shared" si="14"/>
        <v>170.01671191054444</v>
      </c>
      <c r="AE39" s="15">
        <f t="shared" si="15"/>
        <v>168.90699345864539</v>
      </c>
      <c r="AF39" s="15">
        <f t="shared" si="16"/>
        <v>168.9779466172362</v>
      </c>
      <c r="AG39" s="15">
        <f t="shared" si="17"/>
        <v>169.04516747731455</v>
      </c>
      <c r="AH39" s="15">
        <f t="shared" si="18"/>
        <v>169.10754125886032</v>
      </c>
      <c r="AI39" s="15">
        <f t="shared" si="19"/>
        <v>169.16379330392309</v>
      </c>
      <c r="AJ39" s="15">
        <f t="shared" si="20"/>
        <v>169.21247017182827</v>
      </c>
      <c r="AK39" s="15">
        <f t="shared" si="21"/>
        <v>169.2519186938479</v>
      </c>
      <c r="AL39" s="15">
        <f t="shared" si="22"/>
        <v>169.28026277852936</v>
      </c>
      <c r="AM39" s="15">
        <f t="shared" si="23"/>
        <v>169.29537773824674</v>
      </c>
      <c r="AN39" s="15">
        <f t="shared" si="24"/>
        <v>169.29486188491796</v>
      </c>
      <c r="AO39" s="15">
        <f t="shared" si="25"/>
        <v>169.27600511803735</v>
      </c>
    </row>
    <row r="40" spans="1:41" ht="14.7" thickBot="1" x14ac:dyDescent="0.55000000000000004">
      <c r="A40" s="80" t="s">
        <v>77</v>
      </c>
      <c r="B40" s="80"/>
      <c r="C40" s="80"/>
      <c r="D40" s="80"/>
      <c r="E40" s="80"/>
      <c r="F40" s="80">
        <f t="shared" ref="F40:AO40" si="53">SUM(F4:F39)</f>
        <v>94516.666666666672</v>
      </c>
      <c r="G40" s="80">
        <f t="shared" si="53"/>
        <v>126616.66666666667</v>
      </c>
      <c r="H40" s="80">
        <f t="shared" si="53"/>
        <v>117446.66666666667</v>
      </c>
      <c r="I40" s="80">
        <f t="shared" si="53"/>
        <v>107576.66666666667</v>
      </c>
      <c r="J40" s="80">
        <f t="shared" si="53"/>
        <v>97146.666666666672</v>
      </c>
      <c r="K40" s="80">
        <f t="shared" si="53"/>
        <v>84696.666666666672</v>
      </c>
      <c r="L40" s="80">
        <f t="shared" si="53"/>
        <v>93886.666666666672</v>
      </c>
      <c r="M40" s="80">
        <f t="shared" si="53"/>
        <v>100396.66666666667</v>
      </c>
      <c r="N40" s="80">
        <f t="shared" si="53"/>
        <v>70236.666666666672</v>
      </c>
      <c r="O40" s="80">
        <f t="shared" si="53"/>
        <v>113796.26666666668</v>
      </c>
      <c r="P40" s="80">
        <f t="shared" si="53"/>
        <v>98616.666666666672</v>
      </c>
      <c r="Q40" s="80">
        <f t="shared" si="53"/>
        <v>108886.66666666667</v>
      </c>
      <c r="R40" s="16">
        <f t="shared" si="53"/>
        <v>104041.63333333332</v>
      </c>
      <c r="S40" s="16">
        <f t="shared" si="53"/>
        <v>101945.38055555559</v>
      </c>
      <c r="T40" s="16">
        <f t="shared" si="53"/>
        <v>99889.440046296339</v>
      </c>
      <c r="U40" s="16">
        <f t="shared" si="53"/>
        <v>98426.33782793209</v>
      </c>
      <c r="V40" s="16">
        <f t="shared" si="53"/>
        <v>97663.81042470425</v>
      </c>
      <c r="W40" s="16">
        <f t="shared" si="53"/>
        <v>97706.905737874011</v>
      </c>
      <c r="X40" s="16">
        <f t="shared" si="53"/>
        <v>98791.092327141276</v>
      </c>
      <c r="Y40" s="16">
        <f t="shared" si="53"/>
        <v>99199.794465514147</v>
      </c>
      <c r="Z40" s="16">
        <f t="shared" si="53"/>
        <v>99100.05511541813</v>
      </c>
      <c r="AA40" s="16">
        <f t="shared" si="53"/>
        <v>101505.33748614743</v>
      </c>
      <c r="AB40" s="16">
        <f t="shared" si="53"/>
        <v>100481.09338777084</v>
      </c>
      <c r="AC40" s="16">
        <f t="shared" si="53"/>
        <v>100636.46228119617</v>
      </c>
      <c r="AD40" s="16">
        <f t="shared" si="53"/>
        <v>99948.945249073615</v>
      </c>
      <c r="AE40" s="16">
        <f t="shared" si="53"/>
        <v>99607.887908718651</v>
      </c>
      <c r="AF40" s="16">
        <f t="shared" si="53"/>
        <v>99413.09685481558</v>
      </c>
      <c r="AG40" s="16">
        <f t="shared" si="53"/>
        <v>99373.401588858847</v>
      </c>
      <c r="AH40" s="16">
        <f t="shared" si="53"/>
        <v>99452.323568936059</v>
      </c>
      <c r="AI40" s="16">
        <f t="shared" si="53"/>
        <v>99601.366330955381</v>
      </c>
      <c r="AJ40" s="16">
        <f t="shared" si="53"/>
        <v>99759.238047045568</v>
      </c>
      <c r="AK40" s="16">
        <f t="shared" si="53"/>
        <v>99839.916857037533</v>
      </c>
      <c r="AL40" s="16">
        <f t="shared" si="53"/>
        <v>99893.260389664501</v>
      </c>
      <c r="AM40" s="16">
        <f t="shared" si="53"/>
        <v>99959.36082918504</v>
      </c>
      <c r="AN40" s="16">
        <f t="shared" si="53"/>
        <v>99830.529441104794</v>
      </c>
      <c r="AO40" s="16">
        <f t="shared" si="53"/>
        <v>99776.31577888265</v>
      </c>
    </row>
    <row r="41" spans="1:41" ht="14.7" thickTop="1" x14ac:dyDescent="0.5"/>
    <row r="42" spans="1:41" x14ac:dyDescent="0.5">
      <c r="A42" s="9" t="s">
        <v>80</v>
      </c>
      <c r="B42" s="4" t="s">
        <v>14</v>
      </c>
      <c r="C42" s="4" t="s">
        <v>15</v>
      </c>
      <c r="D42" s="4" t="s">
        <v>0</v>
      </c>
    </row>
    <row r="43" spans="1:41" x14ac:dyDescent="0.5">
      <c r="B43" s="3" t="e">
        <f>#REF!</f>
        <v>#REF!</v>
      </c>
      <c r="C43" s="3" t="e">
        <f>#REF!</f>
        <v>#REF!</v>
      </c>
      <c r="F43" s="7">
        <v>18.545999999999999</v>
      </c>
      <c r="G43" s="81">
        <f t="shared" ref="G43:Q43" si="54">$F43</f>
        <v>18.545999999999999</v>
      </c>
      <c r="H43" s="81">
        <f t="shared" si="54"/>
        <v>18.545999999999999</v>
      </c>
      <c r="I43" s="81">
        <f t="shared" si="54"/>
        <v>18.545999999999999</v>
      </c>
      <c r="J43" s="81">
        <f t="shared" si="54"/>
        <v>18.545999999999999</v>
      </c>
      <c r="K43" s="81">
        <f t="shared" si="54"/>
        <v>18.545999999999999</v>
      </c>
      <c r="L43" s="81">
        <f t="shared" si="54"/>
        <v>18.545999999999999</v>
      </c>
      <c r="M43" s="81">
        <f t="shared" si="54"/>
        <v>18.545999999999999</v>
      </c>
      <c r="N43" s="81">
        <f t="shared" si="54"/>
        <v>18.545999999999999</v>
      </c>
      <c r="O43" s="81">
        <f t="shared" si="54"/>
        <v>18.545999999999999</v>
      </c>
      <c r="P43" s="81">
        <f t="shared" si="54"/>
        <v>18.545999999999999</v>
      </c>
      <c r="Q43" s="81">
        <f t="shared" si="54"/>
        <v>18.545999999999999</v>
      </c>
      <c r="R43" s="7">
        <v>19.032444841297245</v>
      </c>
      <c r="S43" s="81">
        <f>$R43</f>
        <v>19.032444841297245</v>
      </c>
      <c r="T43" s="81">
        <f t="shared" ref="T43:AC43" si="55">$R43</f>
        <v>19.032444841297245</v>
      </c>
      <c r="U43" s="81">
        <f t="shared" si="55"/>
        <v>19.032444841297245</v>
      </c>
      <c r="V43" s="81">
        <f t="shared" si="55"/>
        <v>19.032444841297245</v>
      </c>
      <c r="W43" s="81">
        <f t="shared" si="55"/>
        <v>19.032444841297245</v>
      </c>
      <c r="X43" s="81">
        <f t="shared" si="55"/>
        <v>19.032444841297245</v>
      </c>
      <c r="Y43" s="81">
        <f t="shared" si="55"/>
        <v>19.032444841297245</v>
      </c>
      <c r="Z43" s="81">
        <f t="shared" si="55"/>
        <v>19.032444841297245</v>
      </c>
      <c r="AA43" s="81">
        <f t="shared" si="55"/>
        <v>19.032444841297245</v>
      </c>
      <c r="AB43" s="81">
        <f t="shared" si="55"/>
        <v>19.032444841297245</v>
      </c>
      <c r="AC43" s="81">
        <f t="shared" si="55"/>
        <v>19.032444841297245</v>
      </c>
      <c r="AD43" s="13">
        <f>R43*(1+($R43-$F43)/$F43)</f>
        <v>19.531648691740653</v>
      </c>
      <c r="AE43" s="11">
        <f>$AD43</f>
        <v>19.531648691740653</v>
      </c>
      <c r="AF43" s="11">
        <f t="shared" ref="AF43:AO43" si="56">$AD43</f>
        <v>19.531648691740653</v>
      </c>
      <c r="AG43" s="11">
        <f t="shared" si="56"/>
        <v>19.531648691740653</v>
      </c>
      <c r="AH43" s="11">
        <f t="shared" si="56"/>
        <v>19.531648691740653</v>
      </c>
      <c r="AI43" s="11">
        <f t="shared" si="56"/>
        <v>19.531648691740653</v>
      </c>
      <c r="AJ43" s="11">
        <f t="shared" si="56"/>
        <v>19.531648691740653</v>
      </c>
      <c r="AK43" s="11">
        <f t="shared" si="56"/>
        <v>19.531648691740653</v>
      </c>
      <c r="AL43" s="11">
        <f t="shared" si="56"/>
        <v>19.531648691740653</v>
      </c>
      <c r="AM43" s="11">
        <f t="shared" si="56"/>
        <v>19.531648691740653</v>
      </c>
      <c r="AN43" s="11">
        <f t="shared" si="56"/>
        <v>19.531648691740653</v>
      </c>
      <c r="AO43" s="11">
        <f t="shared" si="56"/>
        <v>19.531648691740653</v>
      </c>
    </row>
    <row r="44" spans="1:41" x14ac:dyDescent="0.5">
      <c r="B44" s="3" t="e">
        <f>#REF!</f>
        <v>#REF!</v>
      </c>
      <c r="C44" s="3" t="e">
        <f>#REF!</f>
        <v>#REF!</v>
      </c>
      <c r="F44" s="7">
        <v>19.163</v>
      </c>
      <c r="G44" s="81">
        <f t="shared" ref="G44:Q74" si="57">$F44</f>
        <v>19.163</v>
      </c>
      <c r="H44" s="81">
        <f t="shared" si="57"/>
        <v>19.163</v>
      </c>
      <c r="I44" s="81">
        <f t="shared" si="57"/>
        <v>19.163</v>
      </c>
      <c r="J44" s="81">
        <f t="shared" si="57"/>
        <v>19.163</v>
      </c>
      <c r="K44" s="81">
        <f t="shared" si="57"/>
        <v>19.163</v>
      </c>
      <c r="L44" s="81">
        <f t="shared" si="57"/>
        <v>19.163</v>
      </c>
      <c r="M44" s="81">
        <f t="shared" si="57"/>
        <v>19.163</v>
      </c>
      <c r="N44" s="81">
        <f t="shared" si="57"/>
        <v>19.163</v>
      </c>
      <c r="O44" s="81">
        <f t="shared" si="57"/>
        <v>19.163</v>
      </c>
      <c r="P44" s="81">
        <f t="shared" si="57"/>
        <v>19.163</v>
      </c>
      <c r="Q44" s="81">
        <f t="shared" ref="Q44:Q58" si="58">$F44</f>
        <v>19.163</v>
      </c>
      <c r="R44" s="7">
        <v>19.6659575321458</v>
      </c>
      <c r="S44" s="81">
        <f t="shared" ref="S44:AC67" si="59">$R44</f>
        <v>19.6659575321458</v>
      </c>
      <c r="T44" s="81">
        <f t="shared" si="59"/>
        <v>19.6659575321458</v>
      </c>
      <c r="U44" s="81">
        <f t="shared" si="59"/>
        <v>19.6659575321458</v>
      </c>
      <c r="V44" s="81">
        <f t="shared" si="59"/>
        <v>19.6659575321458</v>
      </c>
      <c r="W44" s="81">
        <f t="shared" si="59"/>
        <v>19.6659575321458</v>
      </c>
      <c r="X44" s="81">
        <f t="shared" si="59"/>
        <v>19.6659575321458</v>
      </c>
      <c r="Y44" s="81">
        <f t="shared" si="59"/>
        <v>19.6659575321458</v>
      </c>
      <c r="Z44" s="81">
        <f t="shared" si="59"/>
        <v>19.6659575321458</v>
      </c>
      <c r="AA44" s="81">
        <f t="shared" si="59"/>
        <v>19.6659575321458</v>
      </c>
      <c r="AB44" s="81">
        <f t="shared" si="59"/>
        <v>19.6659575321458</v>
      </c>
      <c r="AC44" s="81">
        <f t="shared" si="59"/>
        <v>19.6659575321458</v>
      </c>
      <c r="AD44" s="13">
        <f t="shared" ref="AD44:AD78" si="60">R44*(1+($R44-$F44)/$F44)</f>
        <v>20.182115830306429</v>
      </c>
      <c r="AE44" s="11">
        <f t="shared" ref="AE44:AO67" si="61">$AD44</f>
        <v>20.182115830306429</v>
      </c>
      <c r="AF44" s="11">
        <f t="shared" si="61"/>
        <v>20.182115830306429</v>
      </c>
      <c r="AG44" s="11">
        <f t="shared" si="61"/>
        <v>20.182115830306429</v>
      </c>
      <c r="AH44" s="11">
        <f t="shared" si="61"/>
        <v>20.182115830306429</v>
      </c>
      <c r="AI44" s="11">
        <f t="shared" si="61"/>
        <v>20.182115830306429</v>
      </c>
      <c r="AJ44" s="11">
        <f t="shared" si="61"/>
        <v>20.182115830306429</v>
      </c>
      <c r="AK44" s="11">
        <f t="shared" si="61"/>
        <v>20.182115830306429</v>
      </c>
      <c r="AL44" s="11">
        <f t="shared" si="61"/>
        <v>20.182115830306429</v>
      </c>
      <c r="AM44" s="11">
        <f t="shared" si="61"/>
        <v>20.182115830306429</v>
      </c>
      <c r="AN44" s="11">
        <f t="shared" si="61"/>
        <v>20.182115830306429</v>
      </c>
      <c r="AO44" s="11">
        <f t="shared" si="61"/>
        <v>20.182115830306429</v>
      </c>
    </row>
    <row r="45" spans="1:41" x14ac:dyDescent="0.5">
      <c r="B45" s="3" t="e">
        <f>#REF!</f>
        <v>#REF!</v>
      </c>
      <c r="C45" s="3" t="e">
        <f>#REF!</f>
        <v>#REF!</v>
      </c>
      <c r="F45" s="7">
        <v>41.796999999999997</v>
      </c>
      <c r="G45" s="81">
        <f t="shared" si="57"/>
        <v>41.796999999999997</v>
      </c>
      <c r="H45" s="81">
        <f t="shared" si="57"/>
        <v>41.796999999999997</v>
      </c>
      <c r="I45" s="81">
        <f t="shared" si="57"/>
        <v>41.796999999999997</v>
      </c>
      <c r="J45" s="81">
        <f t="shared" si="57"/>
        <v>41.796999999999997</v>
      </c>
      <c r="K45" s="81">
        <f t="shared" si="57"/>
        <v>41.796999999999997</v>
      </c>
      <c r="L45" s="81">
        <f t="shared" si="57"/>
        <v>41.796999999999997</v>
      </c>
      <c r="M45" s="81">
        <f t="shared" si="57"/>
        <v>41.796999999999997</v>
      </c>
      <c r="N45" s="81">
        <f t="shared" si="57"/>
        <v>41.796999999999997</v>
      </c>
      <c r="O45" s="81">
        <f t="shared" si="57"/>
        <v>41.796999999999997</v>
      </c>
      <c r="P45" s="81">
        <f t="shared" si="57"/>
        <v>41.796999999999997</v>
      </c>
      <c r="Q45" s="81">
        <f t="shared" si="58"/>
        <v>41.796999999999997</v>
      </c>
      <c r="R45" s="7">
        <v>42.57037936468295</v>
      </c>
      <c r="S45" s="81">
        <f t="shared" si="59"/>
        <v>42.57037936468295</v>
      </c>
      <c r="T45" s="81">
        <f t="shared" si="59"/>
        <v>42.57037936468295</v>
      </c>
      <c r="U45" s="81">
        <f t="shared" si="59"/>
        <v>42.57037936468295</v>
      </c>
      <c r="V45" s="81">
        <f t="shared" si="59"/>
        <v>42.57037936468295</v>
      </c>
      <c r="W45" s="81">
        <f t="shared" si="59"/>
        <v>42.57037936468295</v>
      </c>
      <c r="X45" s="81">
        <f t="shared" si="59"/>
        <v>42.57037936468295</v>
      </c>
      <c r="Y45" s="81">
        <f t="shared" si="59"/>
        <v>42.57037936468295</v>
      </c>
      <c r="Z45" s="81">
        <f t="shared" si="59"/>
        <v>42.57037936468295</v>
      </c>
      <c r="AA45" s="81">
        <f t="shared" si="59"/>
        <v>42.57037936468295</v>
      </c>
      <c r="AB45" s="81">
        <f t="shared" si="59"/>
        <v>42.57037936468295</v>
      </c>
      <c r="AC45" s="81">
        <f t="shared" si="59"/>
        <v>42.57037936468295</v>
      </c>
      <c r="AD45" s="13">
        <f t="shared" si="60"/>
        <v>43.358068743044335</v>
      </c>
      <c r="AE45" s="11">
        <f t="shared" si="61"/>
        <v>43.358068743044335</v>
      </c>
      <c r="AF45" s="11">
        <f t="shared" si="61"/>
        <v>43.358068743044335</v>
      </c>
      <c r="AG45" s="11">
        <f t="shared" si="61"/>
        <v>43.358068743044335</v>
      </c>
      <c r="AH45" s="11">
        <f t="shared" si="61"/>
        <v>43.358068743044335</v>
      </c>
      <c r="AI45" s="11">
        <f t="shared" si="61"/>
        <v>43.358068743044335</v>
      </c>
      <c r="AJ45" s="11">
        <f t="shared" si="61"/>
        <v>43.358068743044335</v>
      </c>
      <c r="AK45" s="11">
        <f t="shared" si="61"/>
        <v>43.358068743044335</v>
      </c>
      <c r="AL45" s="11">
        <f t="shared" si="61"/>
        <v>43.358068743044335</v>
      </c>
      <c r="AM45" s="11">
        <f t="shared" si="61"/>
        <v>43.358068743044335</v>
      </c>
      <c r="AN45" s="11">
        <f t="shared" si="61"/>
        <v>43.358068743044335</v>
      </c>
      <c r="AO45" s="11">
        <f t="shared" si="61"/>
        <v>43.358068743044335</v>
      </c>
    </row>
    <row r="46" spans="1:41" x14ac:dyDescent="0.5">
      <c r="B46" s="3" t="e">
        <f>#REF!</f>
        <v>#REF!</v>
      </c>
      <c r="C46" s="3" t="e">
        <f>#REF!</f>
        <v>#REF!</v>
      </c>
      <c r="F46" s="7">
        <v>42.459000000000003</v>
      </c>
      <c r="G46" s="81">
        <f t="shared" si="57"/>
        <v>42.459000000000003</v>
      </c>
      <c r="H46" s="81">
        <f t="shared" si="57"/>
        <v>42.459000000000003</v>
      </c>
      <c r="I46" s="81">
        <f t="shared" si="57"/>
        <v>42.459000000000003</v>
      </c>
      <c r="J46" s="81">
        <f t="shared" si="57"/>
        <v>42.459000000000003</v>
      </c>
      <c r="K46" s="81">
        <f t="shared" si="57"/>
        <v>42.459000000000003</v>
      </c>
      <c r="L46" s="81">
        <f t="shared" si="57"/>
        <v>42.459000000000003</v>
      </c>
      <c r="M46" s="81">
        <f t="shared" si="57"/>
        <v>42.459000000000003</v>
      </c>
      <c r="N46" s="81">
        <f t="shared" si="57"/>
        <v>42.459000000000003</v>
      </c>
      <c r="O46" s="81">
        <f t="shared" si="57"/>
        <v>42.459000000000003</v>
      </c>
      <c r="P46" s="81">
        <f t="shared" si="57"/>
        <v>42.459000000000003</v>
      </c>
      <c r="Q46" s="81">
        <f t="shared" si="58"/>
        <v>42.459000000000003</v>
      </c>
      <c r="R46" s="7">
        <v>43.468818716051196</v>
      </c>
      <c r="S46" s="81">
        <f t="shared" si="59"/>
        <v>43.468818716051196</v>
      </c>
      <c r="T46" s="81">
        <f t="shared" si="59"/>
        <v>43.468818716051196</v>
      </c>
      <c r="U46" s="81">
        <f t="shared" si="59"/>
        <v>43.468818716051196</v>
      </c>
      <c r="V46" s="81">
        <f t="shared" si="59"/>
        <v>43.468818716051196</v>
      </c>
      <c r="W46" s="81">
        <f t="shared" si="59"/>
        <v>43.468818716051196</v>
      </c>
      <c r="X46" s="81">
        <f t="shared" si="59"/>
        <v>43.468818716051196</v>
      </c>
      <c r="Y46" s="81">
        <f t="shared" si="59"/>
        <v>43.468818716051196</v>
      </c>
      <c r="Z46" s="81">
        <f t="shared" si="59"/>
        <v>43.468818716051196</v>
      </c>
      <c r="AA46" s="81">
        <f t="shared" si="59"/>
        <v>43.468818716051196</v>
      </c>
      <c r="AB46" s="81">
        <f t="shared" si="59"/>
        <v>43.468818716051196</v>
      </c>
      <c r="AC46" s="81">
        <f t="shared" si="59"/>
        <v>43.468818716051196</v>
      </c>
      <c r="AD46" s="13">
        <f t="shared" si="60"/>
        <v>44.502654338748499</v>
      </c>
      <c r="AE46" s="11">
        <f t="shared" si="61"/>
        <v>44.502654338748499</v>
      </c>
      <c r="AF46" s="11">
        <f t="shared" si="61"/>
        <v>44.502654338748499</v>
      </c>
      <c r="AG46" s="11">
        <f t="shared" si="61"/>
        <v>44.502654338748499</v>
      </c>
      <c r="AH46" s="11">
        <f t="shared" si="61"/>
        <v>44.502654338748499</v>
      </c>
      <c r="AI46" s="11">
        <f t="shared" si="61"/>
        <v>44.502654338748499</v>
      </c>
      <c r="AJ46" s="11">
        <f t="shared" si="61"/>
        <v>44.502654338748499</v>
      </c>
      <c r="AK46" s="11">
        <f t="shared" si="61"/>
        <v>44.502654338748499</v>
      </c>
      <c r="AL46" s="11">
        <f t="shared" si="61"/>
        <v>44.502654338748499</v>
      </c>
      <c r="AM46" s="11">
        <f t="shared" si="61"/>
        <v>44.502654338748499</v>
      </c>
      <c r="AN46" s="11">
        <f t="shared" si="61"/>
        <v>44.502654338748499</v>
      </c>
      <c r="AO46" s="11">
        <f t="shared" si="61"/>
        <v>44.502654338748499</v>
      </c>
    </row>
    <row r="47" spans="1:41" x14ac:dyDescent="0.5">
      <c r="B47" s="3" t="e">
        <f>#REF!</f>
        <v>#REF!</v>
      </c>
      <c r="C47" s="3" t="e">
        <f>#REF!</f>
        <v>#REF!</v>
      </c>
      <c r="F47" s="7">
        <v>60.709000000000003</v>
      </c>
      <c r="G47" s="81">
        <f t="shared" si="57"/>
        <v>60.709000000000003</v>
      </c>
      <c r="H47" s="81">
        <f t="shared" si="57"/>
        <v>60.709000000000003</v>
      </c>
      <c r="I47" s="81">
        <f t="shared" si="57"/>
        <v>60.709000000000003</v>
      </c>
      <c r="J47" s="81">
        <f t="shared" si="57"/>
        <v>60.709000000000003</v>
      </c>
      <c r="K47" s="81">
        <f t="shared" si="57"/>
        <v>60.709000000000003</v>
      </c>
      <c r="L47" s="81">
        <f t="shared" si="57"/>
        <v>60.709000000000003</v>
      </c>
      <c r="M47" s="81">
        <f t="shared" si="57"/>
        <v>60.709000000000003</v>
      </c>
      <c r="N47" s="81">
        <f t="shared" si="57"/>
        <v>60.709000000000003</v>
      </c>
      <c r="O47" s="81">
        <f t="shared" si="57"/>
        <v>60.709000000000003</v>
      </c>
      <c r="P47" s="81">
        <f t="shared" si="57"/>
        <v>60.709000000000003</v>
      </c>
      <c r="Q47" s="81">
        <f t="shared" si="58"/>
        <v>60.709000000000003</v>
      </c>
      <c r="R47" s="7">
        <v>62.206804540844502</v>
      </c>
      <c r="S47" s="81">
        <f t="shared" si="59"/>
        <v>62.206804540844502</v>
      </c>
      <c r="T47" s="81">
        <f t="shared" si="59"/>
        <v>62.206804540844502</v>
      </c>
      <c r="U47" s="81">
        <f t="shared" si="59"/>
        <v>62.206804540844502</v>
      </c>
      <c r="V47" s="81">
        <f t="shared" si="59"/>
        <v>62.206804540844502</v>
      </c>
      <c r="W47" s="81">
        <f t="shared" si="59"/>
        <v>62.206804540844502</v>
      </c>
      <c r="X47" s="81">
        <f t="shared" si="59"/>
        <v>62.206804540844502</v>
      </c>
      <c r="Y47" s="81">
        <f t="shared" si="59"/>
        <v>62.206804540844502</v>
      </c>
      <c r="Z47" s="81">
        <f t="shared" si="59"/>
        <v>62.206804540844502</v>
      </c>
      <c r="AA47" s="81">
        <f t="shared" si="59"/>
        <v>62.206804540844502</v>
      </c>
      <c r="AB47" s="81">
        <f t="shared" si="59"/>
        <v>62.206804540844502</v>
      </c>
      <c r="AC47" s="81">
        <f t="shared" si="59"/>
        <v>62.206804540844502</v>
      </c>
      <c r="AD47" s="13">
        <f t="shared" si="60"/>
        <v>63.741562720236402</v>
      </c>
      <c r="AE47" s="11">
        <f t="shared" si="61"/>
        <v>63.741562720236402</v>
      </c>
      <c r="AF47" s="11">
        <f t="shared" si="61"/>
        <v>63.741562720236402</v>
      </c>
      <c r="AG47" s="11">
        <f t="shared" si="61"/>
        <v>63.741562720236402</v>
      </c>
      <c r="AH47" s="11">
        <f t="shared" si="61"/>
        <v>63.741562720236402</v>
      </c>
      <c r="AI47" s="11">
        <f t="shared" si="61"/>
        <v>63.741562720236402</v>
      </c>
      <c r="AJ47" s="11">
        <f t="shared" si="61"/>
        <v>63.741562720236402</v>
      </c>
      <c r="AK47" s="11">
        <f t="shared" si="61"/>
        <v>63.741562720236402</v>
      </c>
      <c r="AL47" s="11">
        <f t="shared" si="61"/>
        <v>63.741562720236402</v>
      </c>
      <c r="AM47" s="11">
        <f t="shared" si="61"/>
        <v>63.741562720236402</v>
      </c>
      <c r="AN47" s="11">
        <f t="shared" si="61"/>
        <v>63.741562720236402</v>
      </c>
      <c r="AO47" s="11">
        <f t="shared" si="61"/>
        <v>63.741562720236402</v>
      </c>
    </row>
    <row r="48" spans="1:41" x14ac:dyDescent="0.5">
      <c r="B48" s="3" t="e">
        <f>#REF!</f>
        <v>#REF!</v>
      </c>
      <c r="C48" s="3" t="e">
        <f>#REF!</f>
        <v>#REF!</v>
      </c>
      <c r="F48" s="7">
        <v>61.648000000000003</v>
      </c>
      <c r="G48" s="81">
        <f t="shared" si="57"/>
        <v>61.648000000000003</v>
      </c>
      <c r="H48" s="81">
        <f t="shared" si="57"/>
        <v>61.648000000000003</v>
      </c>
      <c r="I48" s="81">
        <f t="shared" si="57"/>
        <v>61.648000000000003</v>
      </c>
      <c r="J48" s="81">
        <f t="shared" si="57"/>
        <v>61.648000000000003</v>
      </c>
      <c r="K48" s="81">
        <f t="shared" si="57"/>
        <v>61.648000000000003</v>
      </c>
      <c r="L48" s="81">
        <f t="shared" si="57"/>
        <v>61.648000000000003</v>
      </c>
      <c r="M48" s="81">
        <f t="shared" si="57"/>
        <v>61.648000000000003</v>
      </c>
      <c r="N48" s="81">
        <f t="shared" si="57"/>
        <v>61.648000000000003</v>
      </c>
      <c r="O48" s="81">
        <f t="shared" si="57"/>
        <v>61.648000000000003</v>
      </c>
      <c r="P48" s="81">
        <f t="shared" si="57"/>
        <v>61.648000000000003</v>
      </c>
      <c r="Q48" s="81">
        <f t="shared" si="58"/>
        <v>61.648000000000003</v>
      </c>
      <c r="R48" s="7">
        <v>63.379091034720652</v>
      </c>
      <c r="S48" s="81">
        <f t="shared" si="59"/>
        <v>63.379091034720652</v>
      </c>
      <c r="T48" s="81">
        <f t="shared" si="59"/>
        <v>63.379091034720652</v>
      </c>
      <c r="U48" s="81">
        <f t="shared" si="59"/>
        <v>63.379091034720652</v>
      </c>
      <c r="V48" s="81">
        <f t="shared" si="59"/>
        <v>63.379091034720652</v>
      </c>
      <c r="W48" s="81">
        <f t="shared" si="59"/>
        <v>63.379091034720652</v>
      </c>
      <c r="X48" s="81">
        <f t="shared" si="59"/>
        <v>63.379091034720652</v>
      </c>
      <c r="Y48" s="81">
        <f t="shared" si="59"/>
        <v>63.379091034720652</v>
      </c>
      <c r="Z48" s="81">
        <f t="shared" si="59"/>
        <v>63.379091034720652</v>
      </c>
      <c r="AA48" s="81">
        <f t="shared" si="59"/>
        <v>63.379091034720652</v>
      </c>
      <c r="AB48" s="81">
        <f t="shared" si="59"/>
        <v>63.379091034720652</v>
      </c>
      <c r="AC48" s="81">
        <f t="shared" si="59"/>
        <v>63.379091034720652</v>
      </c>
      <c r="AD48" s="13">
        <f t="shared" si="60"/>
        <v>65.158791532367758</v>
      </c>
      <c r="AE48" s="11">
        <f t="shared" si="61"/>
        <v>65.158791532367758</v>
      </c>
      <c r="AF48" s="11">
        <f t="shared" si="61"/>
        <v>65.158791532367758</v>
      </c>
      <c r="AG48" s="11">
        <f t="shared" si="61"/>
        <v>65.158791532367758</v>
      </c>
      <c r="AH48" s="11">
        <f t="shared" si="61"/>
        <v>65.158791532367758</v>
      </c>
      <c r="AI48" s="11">
        <f t="shared" si="61"/>
        <v>65.158791532367758</v>
      </c>
      <c r="AJ48" s="11">
        <f t="shared" si="61"/>
        <v>65.158791532367758</v>
      </c>
      <c r="AK48" s="11">
        <f t="shared" si="61"/>
        <v>65.158791532367758</v>
      </c>
      <c r="AL48" s="11">
        <f t="shared" si="61"/>
        <v>65.158791532367758</v>
      </c>
      <c r="AM48" s="11">
        <f t="shared" si="61"/>
        <v>65.158791532367758</v>
      </c>
      <c r="AN48" s="11">
        <f t="shared" si="61"/>
        <v>65.158791532367758</v>
      </c>
      <c r="AO48" s="11">
        <f t="shared" si="61"/>
        <v>65.158791532367758</v>
      </c>
    </row>
    <row r="49" spans="2:41" x14ac:dyDescent="0.5">
      <c r="B49" s="3" t="e">
        <f>#REF!</f>
        <v>#REF!</v>
      </c>
      <c r="C49" s="3" t="e">
        <f>#REF!</f>
        <v>#REF!</v>
      </c>
      <c r="F49" s="7">
        <v>13.85</v>
      </c>
      <c r="G49" s="81">
        <f t="shared" si="57"/>
        <v>13.85</v>
      </c>
      <c r="H49" s="81">
        <f t="shared" si="57"/>
        <v>13.85</v>
      </c>
      <c r="I49" s="81">
        <f t="shared" si="57"/>
        <v>13.85</v>
      </c>
      <c r="J49" s="81">
        <f t="shared" si="57"/>
        <v>13.85</v>
      </c>
      <c r="K49" s="81">
        <f t="shared" si="57"/>
        <v>13.85</v>
      </c>
      <c r="L49" s="81">
        <f t="shared" si="57"/>
        <v>13.85</v>
      </c>
      <c r="M49" s="81">
        <f t="shared" si="57"/>
        <v>13.85</v>
      </c>
      <c r="N49" s="81">
        <f t="shared" si="57"/>
        <v>13.85</v>
      </c>
      <c r="O49" s="81">
        <f t="shared" si="57"/>
        <v>13.85</v>
      </c>
      <c r="P49" s="81">
        <f t="shared" si="57"/>
        <v>13.85</v>
      </c>
      <c r="Q49" s="81">
        <f t="shared" si="58"/>
        <v>13.85</v>
      </c>
      <c r="R49" s="7">
        <v>14.131043573011265</v>
      </c>
      <c r="S49" s="81">
        <f t="shared" si="59"/>
        <v>14.131043573011265</v>
      </c>
      <c r="T49" s="81">
        <f t="shared" si="59"/>
        <v>14.131043573011265</v>
      </c>
      <c r="U49" s="81">
        <f t="shared" si="59"/>
        <v>14.131043573011265</v>
      </c>
      <c r="V49" s="81">
        <f t="shared" si="59"/>
        <v>14.131043573011265</v>
      </c>
      <c r="W49" s="81">
        <f t="shared" si="59"/>
        <v>14.131043573011265</v>
      </c>
      <c r="X49" s="81">
        <f t="shared" si="59"/>
        <v>14.131043573011265</v>
      </c>
      <c r="Y49" s="81">
        <f t="shared" si="59"/>
        <v>14.131043573011265</v>
      </c>
      <c r="Z49" s="81">
        <f t="shared" si="59"/>
        <v>14.131043573011265</v>
      </c>
      <c r="AA49" s="81">
        <f t="shared" si="59"/>
        <v>14.131043573011265</v>
      </c>
      <c r="AB49" s="81">
        <f t="shared" si="59"/>
        <v>14.131043573011265</v>
      </c>
      <c r="AC49" s="81">
        <f t="shared" si="59"/>
        <v>14.131043573011265</v>
      </c>
      <c r="AD49" s="13">
        <f t="shared" si="60"/>
        <v>14.417790069483248</v>
      </c>
      <c r="AE49" s="11">
        <f t="shared" si="61"/>
        <v>14.417790069483248</v>
      </c>
      <c r="AF49" s="11">
        <f t="shared" si="61"/>
        <v>14.417790069483248</v>
      </c>
      <c r="AG49" s="11">
        <f t="shared" si="61"/>
        <v>14.417790069483248</v>
      </c>
      <c r="AH49" s="11">
        <f t="shared" si="61"/>
        <v>14.417790069483248</v>
      </c>
      <c r="AI49" s="11">
        <f t="shared" si="61"/>
        <v>14.417790069483248</v>
      </c>
      <c r="AJ49" s="11">
        <f t="shared" si="61"/>
        <v>14.417790069483248</v>
      </c>
      <c r="AK49" s="11">
        <f t="shared" si="61"/>
        <v>14.417790069483248</v>
      </c>
      <c r="AL49" s="11">
        <f t="shared" si="61"/>
        <v>14.417790069483248</v>
      </c>
      <c r="AM49" s="11">
        <f t="shared" si="61"/>
        <v>14.417790069483248</v>
      </c>
      <c r="AN49" s="11">
        <f t="shared" si="61"/>
        <v>14.417790069483248</v>
      </c>
      <c r="AO49" s="11">
        <f t="shared" si="61"/>
        <v>14.417790069483248</v>
      </c>
    </row>
    <row r="50" spans="2:41" x14ac:dyDescent="0.5">
      <c r="B50" s="3" t="e">
        <f>#REF!</f>
        <v>#REF!</v>
      </c>
      <c r="C50" s="3" t="e">
        <f>#REF!</f>
        <v>#REF!</v>
      </c>
      <c r="F50" s="7">
        <v>20.61</v>
      </c>
      <c r="G50" s="81">
        <f t="shared" si="57"/>
        <v>20.61</v>
      </c>
      <c r="H50" s="81">
        <f t="shared" si="57"/>
        <v>20.61</v>
      </c>
      <c r="I50" s="81">
        <f t="shared" si="57"/>
        <v>20.61</v>
      </c>
      <c r="J50" s="81">
        <f t="shared" si="57"/>
        <v>20.61</v>
      </c>
      <c r="K50" s="81">
        <f t="shared" si="57"/>
        <v>20.61</v>
      </c>
      <c r="L50" s="81">
        <f t="shared" si="57"/>
        <v>20.61</v>
      </c>
      <c r="M50" s="81">
        <f t="shared" si="57"/>
        <v>20.61</v>
      </c>
      <c r="N50" s="81">
        <f t="shared" si="57"/>
        <v>20.61</v>
      </c>
      <c r="O50" s="81">
        <f t="shared" si="57"/>
        <v>20.61</v>
      </c>
      <c r="P50" s="81">
        <f t="shared" si="57"/>
        <v>20.61</v>
      </c>
      <c r="Q50" s="81">
        <f t="shared" si="58"/>
        <v>20.61</v>
      </c>
      <c r="R50" s="7">
        <v>21.271597403232875</v>
      </c>
      <c r="S50" s="81">
        <f t="shared" si="59"/>
        <v>21.271597403232875</v>
      </c>
      <c r="T50" s="81">
        <f t="shared" si="59"/>
        <v>21.271597403232875</v>
      </c>
      <c r="U50" s="81">
        <f t="shared" si="59"/>
        <v>21.271597403232875</v>
      </c>
      <c r="V50" s="81">
        <f t="shared" si="59"/>
        <v>21.271597403232875</v>
      </c>
      <c r="W50" s="81">
        <f t="shared" si="59"/>
        <v>21.271597403232875</v>
      </c>
      <c r="X50" s="81">
        <f t="shared" si="59"/>
        <v>21.271597403232875</v>
      </c>
      <c r="Y50" s="81">
        <f t="shared" si="59"/>
        <v>21.271597403232875</v>
      </c>
      <c r="Z50" s="81">
        <f t="shared" si="59"/>
        <v>21.271597403232875</v>
      </c>
      <c r="AA50" s="81">
        <f t="shared" si="59"/>
        <v>21.271597403232875</v>
      </c>
      <c r="AB50" s="81">
        <f t="shared" si="59"/>
        <v>21.271597403232875</v>
      </c>
      <c r="AC50" s="81">
        <f t="shared" si="59"/>
        <v>21.271597403232875</v>
      </c>
      <c r="AD50" s="13">
        <f t="shared" si="60"/>
        <v>21.954432609666355</v>
      </c>
      <c r="AE50" s="11">
        <f t="shared" si="61"/>
        <v>21.954432609666355</v>
      </c>
      <c r="AF50" s="11">
        <f t="shared" si="61"/>
        <v>21.954432609666355</v>
      </c>
      <c r="AG50" s="11">
        <f t="shared" si="61"/>
        <v>21.954432609666355</v>
      </c>
      <c r="AH50" s="11">
        <f t="shared" si="61"/>
        <v>21.954432609666355</v>
      </c>
      <c r="AI50" s="11">
        <f t="shared" si="61"/>
        <v>21.954432609666355</v>
      </c>
      <c r="AJ50" s="11">
        <f t="shared" si="61"/>
        <v>21.954432609666355</v>
      </c>
      <c r="AK50" s="11">
        <f t="shared" si="61"/>
        <v>21.954432609666355</v>
      </c>
      <c r="AL50" s="11">
        <f t="shared" si="61"/>
        <v>21.954432609666355</v>
      </c>
      <c r="AM50" s="11">
        <f t="shared" si="61"/>
        <v>21.954432609666355</v>
      </c>
      <c r="AN50" s="11">
        <f t="shared" si="61"/>
        <v>21.954432609666355</v>
      </c>
      <c r="AO50" s="11">
        <f t="shared" si="61"/>
        <v>21.954432609666355</v>
      </c>
    </row>
    <row r="51" spans="2:41" x14ac:dyDescent="0.5">
      <c r="B51" s="3" t="e">
        <f>#REF!</f>
        <v>#REF!</v>
      </c>
      <c r="C51" s="3" t="e">
        <f>#REF!</f>
        <v>#REF!</v>
      </c>
      <c r="F51" s="7">
        <v>21.113</v>
      </c>
      <c r="G51" s="81">
        <f t="shared" si="57"/>
        <v>21.113</v>
      </c>
      <c r="H51" s="81">
        <f t="shared" si="57"/>
        <v>21.113</v>
      </c>
      <c r="I51" s="81">
        <f t="shared" si="57"/>
        <v>21.113</v>
      </c>
      <c r="J51" s="81">
        <f t="shared" si="57"/>
        <v>21.113</v>
      </c>
      <c r="K51" s="81">
        <f t="shared" si="57"/>
        <v>21.113</v>
      </c>
      <c r="L51" s="81">
        <f t="shared" si="57"/>
        <v>21.113</v>
      </c>
      <c r="M51" s="81">
        <f t="shared" si="57"/>
        <v>21.113</v>
      </c>
      <c r="N51" s="81">
        <f t="shared" si="57"/>
        <v>21.113</v>
      </c>
      <c r="O51" s="81">
        <f t="shared" si="57"/>
        <v>21.113</v>
      </c>
      <c r="P51" s="81">
        <f t="shared" si="57"/>
        <v>21.113</v>
      </c>
      <c r="Q51" s="81">
        <f t="shared" si="58"/>
        <v>21.113</v>
      </c>
      <c r="R51" s="7">
        <v>21.993318348438542</v>
      </c>
      <c r="S51" s="81">
        <f t="shared" si="59"/>
        <v>21.993318348438542</v>
      </c>
      <c r="T51" s="81">
        <f t="shared" si="59"/>
        <v>21.993318348438542</v>
      </c>
      <c r="U51" s="81">
        <f t="shared" si="59"/>
        <v>21.993318348438542</v>
      </c>
      <c r="V51" s="81">
        <f t="shared" si="59"/>
        <v>21.993318348438542</v>
      </c>
      <c r="W51" s="81">
        <f t="shared" si="59"/>
        <v>21.993318348438542</v>
      </c>
      <c r="X51" s="81">
        <f t="shared" si="59"/>
        <v>21.993318348438542</v>
      </c>
      <c r="Y51" s="81">
        <f t="shared" si="59"/>
        <v>21.993318348438542</v>
      </c>
      <c r="Z51" s="81">
        <f t="shared" si="59"/>
        <v>21.993318348438542</v>
      </c>
      <c r="AA51" s="81">
        <f t="shared" si="59"/>
        <v>21.993318348438542</v>
      </c>
      <c r="AB51" s="81">
        <f t="shared" si="59"/>
        <v>21.993318348438542</v>
      </c>
      <c r="AC51" s="81">
        <f t="shared" si="59"/>
        <v>21.993318348438542</v>
      </c>
      <c r="AD51" s="13">
        <f t="shared" si="60"/>
        <v>22.910342062983162</v>
      </c>
      <c r="AE51" s="11">
        <f t="shared" si="61"/>
        <v>22.910342062983162</v>
      </c>
      <c r="AF51" s="11">
        <f t="shared" si="61"/>
        <v>22.910342062983162</v>
      </c>
      <c r="AG51" s="11">
        <f t="shared" si="61"/>
        <v>22.910342062983162</v>
      </c>
      <c r="AH51" s="11">
        <f t="shared" si="61"/>
        <v>22.910342062983162</v>
      </c>
      <c r="AI51" s="11">
        <f t="shared" si="61"/>
        <v>22.910342062983162</v>
      </c>
      <c r="AJ51" s="11">
        <f t="shared" si="61"/>
        <v>22.910342062983162</v>
      </c>
      <c r="AK51" s="11">
        <f t="shared" si="61"/>
        <v>22.910342062983162</v>
      </c>
      <c r="AL51" s="11">
        <f t="shared" si="61"/>
        <v>22.910342062983162</v>
      </c>
      <c r="AM51" s="11">
        <f t="shared" si="61"/>
        <v>22.910342062983162</v>
      </c>
      <c r="AN51" s="11">
        <f t="shared" si="61"/>
        <v>22.910342062983162</v>
      </c>
      <c r="AO51" s="11">
        <f t="shared" si="61"/>
        <v>22.910342062983162</v>
      </c>
    </row>
    <row r="52" spans="2:41" x14ac:dyDescent="0.5">
      <c r="B52" s="3" t="e">
        <f>#REF!</f>
        <v>#REF!</v>
      </c>
      <c r="C52" s="3" t="e">
        <f>#REF!</f>
        <v>#REF!</v>
      </c>
      <c r="F52" s="7">
        <v>17.393999999999998</v>
      </c>
      <c r="G52" s="81">
        <f t="shared" si="57"/>
        <v>17.393999999999998</v>
      </c>
      <c r="H52" s="81">
        <f t="shared" si="57"/>
        <v>17.393999999999998</v>
      </c>
      <c r="I52" s="81">
        <f t="shared" si="57"/>
        <v>17.393999999999998</v>
      </c>
      <c r="J52" s="81">
        <f t="shared" si="57"/>
        <v>17.393999999999998</v>
      </c>
      <c r="K52" s="81">
        <f t="shared" si="57"/>
        <v>17.393999999999998</v>
      </c>
      <c r="L52" s="81">
        <f t="shared" si="57"/>
        <v>17.393999999999998</v>
      </c>
      <c r="M52" s="81">
        <f t="shared" si="57"/>
        <v>17.393999999999998</v>
      </c>
      <c r="N52" s="81">
        <f t="shared" si="57"/>
        <v>17.393999999999998</v>
      </c>
      <c r="O52" s="81">
        <f t="shared" si="57"/>
        <v>17.393999999999998</v>
      </c>
      <c r="P52" s="81">
        <f t="shared" si="57"/>
        <v>17.393999999999998</v>
      </c>
      <c r="Q52" s="81">
        <f t="shared" si="58"/>
        <v>17.393999999999998</v>
      </c>
      <c r="R52" s="7">
        <v>19.529154743339593</v>
      </c>
      <c r="S52" s="81">
        <f t="shared" si="59"/>
        <v>19.529154743339593</v>
      </c>
      <c r="T52" s="81">
        <f t="shared" si="59"/>
        <v>19.529154743339593</v>
      </c>
      <c r="U52" s="81">
        <f t="shared" si="59"/>
        <v>19.529154743339593</v>
      </c>
      <c r="V52" s="81">
        <f t="shared" si="59"/>
        <v>19.529154743339593</v>
      </c>
      <c r="W52" s="81">
        <f t="shared" si="59"/>
        <v>19.529154743339593</v>
      </c>
      <c r="X52" s="81">
        <f t="shared" si="59"/>
        <v>19.529154743339593</v>
      </c>
      <c r="Y52" s="81">
        <f t="shared" si="59"/>
        <v>19.529154743339593</v>
      </c>
      <c r="Z52" s="81">
        <f t="shared" si="59"/>
        <v>19.529154743339593</v>
      </c>
      <c r="AA52" s="81">
        <f t="shared" si="59"/>
        <v>19.529154743339593</v>
      </c>
      <c r="AB52" s="81">
        <f t="shared" si="59"/>
        <v>19.529154743339593</v>
      </c>
      <c r="AC52" s="81">
        <f t="shared" si="59"/>
        <v>19.529154743339593</v>
      </c>
      <c r="AD52" s="13">
        <f t="shared" si="60"/>
        <v>21.926404794141853</v>
      </c>
      <c r="AE52" s="11">
        <f t="shared" si="61"/>
        <v>21.926404794141853</v>
      </c>
      <c r="AF52" s="11">
        <f t="shared" si="61"/>
        <v>21.926404794141853</v>
      </c>
      <c r="AG52" s="11">
        <f t="shared" si="61"/>
        <v>21.926404794141853</v>
      </c>
      <c r="AH52" s="11">
        <f t="shared" si="61"/>
        <v>21.926404794141853</v>
      </c>
      <c r="AI52" s="11">
        <f t="shared" si="61"/>
        <v>21.926404794141853</v>
      </c>
      <c r="AJ52" s="11">
        <f t="shared" si="61"/>
        <v>21.926404794141853</v>
      </c>
      <c r="AK52" s="11">
        <f t="shared" si="61"/>
        <v>21.926404794141853</v>
      </c>
      <c r="AL52" s="11">
        <f t="shared" si="61"/>
        <v>21.926404794141853</v>
      </c>
      <c r="AM52" s="11">
        <f t="shared" si="61"/>
        <v>21.926404794141853</v>
      </c>
      <c r="AN52" s="11">
        <f t="shared" si="61"/>
        <v>21.926404794141853</v>
      </c>
      <c r="AO52" s="11">
        <f t="shared" si="61"/>
        <v>21.926404794141853</v>
      </c>
    </row>
    <row r="53" spans="2:41" x14ac:dyDescent="0.5">
      <c r="B53" s="3" t="e">
        <f>#REF!</f>
        <v>#REF!</v>
      </c>
      <c r="C53" s="3" t="e">
        <f>#REF!</f>
        <v>#REF!</v>
      </c>
      <c r="F53" s="7">
        <v>12.53</v>
      </c>
      <c r="G53" s="81">
        <f t="shared" si="57"/>
        <v>12.53</v>
      </c>
      <c r="H53" s="81">
        <f t="shared" si="57"/>
        <v>12.53</v>
      </c>
      <c r="I53" s="81">
        <f t="shared" si="57"/>
        <v>12.53</v>
      </c>
      <c r="J53" s="81">
        <f t="shared" si="57"/>
        <v>12.53</v>
      </c>
      <c r="K53" s="81">
        <f t="shared" si="57"/>
        <v>12.53</v>
      </c>
      <c r="L53" s="81">
        <f t="shared" si="57"/>
        <v>12.53</v>
      </c>
      <c r="M53" s="81">
        <f t="shared" si="57"/>
        <v>12.53</v>
      </c>
      <c r="N53" s="81">
        <f t="shared" si="57"/>
        <v>12.53</v>
      </c>
      <c r="O53" s="81">
        <f t="shared" si="57"/>
        <v>12.53</v>
      </c>
      <c r="P53" s="81">
        <f t="shared" si="57"/>
        <v>12.53</v>
      </c>
      <c r="Q53" s="81">
        <f t="shared" si="58"/>
        <v>12.53</v>
      </c>
      <c r="R53" s="7">
        <v>12.608100271002709</v>
      </c>
      <c r="S53" s="81">
        <f t="shared" si="59"/>
        <v>12.608100271002709</v>
      </c>
      <c r="T53" s="81">
        <f t="shared" si="59"/>
        <v>12.608100271002709</v>
      </c>
      <c r="U53" s="81">
        <f t="shared" si="59"/>
        <v>12.608100271002709</v>
      </c>
      <c r="V53" s="81">
        <f t="shared" si="59"/>
        <v>12.608100271002709</v>
      </c>
      <c r="W53" s="81">
        <f t="shared" si="59"/>
        <v>12.608100271002709</v>
      </c>
      <c r="X53" s="81">
        <f t="shared" si="59"/>
        <v>12.608100271002709</v>
      </c>
      <c r="Y53" s="81">
        <f t="shared" si="59"/>
        <v>12.608100271002709</v>
      </c>
      <c r="Z53" s="81">
        <f t="shared" si="59"/>
        <v>12.608100271002709</v>
      </c>
      <c r="AA53" s="81">
        <f t="shared" si="59"/>
        <v>12.608100271002709</v>
      </c>
      <c r="AB53" s="81">
        <f t="shared" si="59"/>
        <v>12.608100271002709</v>
      </c>
      <c r="AC53" s="81">
        <f t="shared" si="59"/>
        <v>12.608100271002709</v>
      </c>
      <c r="AD53" s="13">
        <f t="shared" si="60"/>
        <v>12.686687345862616</v>
      </c>
      <c r="AE53" s="11">
        <f t="shared" si="61"/>
        <v>12.686687345862616</v>
      </c>
      <c r="AF53" s="11">
        <f t="shared" si="61"/>
        <v>12.686687345862616</v>
      </c>
      <c r="AG53" s="11">
        <f t="shared" si="61"/>
        <v>12.686687345862616</v>
      </c>
      <c r="AH53" s="11">
        <f t="shared" si="61"/>
        <v>12.686687345862616</v>
      </c>
      <c r="AI53" s="11">
        <f t="shared" si="61"/>
        <v>12.686687345862616</v>
      </c>
      <c r="AJ53" s="11">
        <f t="shared" si="61"/>
        <v>12.686687345862616</v>
      </c>
      <c r="AK53" s="11">
        <f t="shared" si="61"/>
        <v>12.686687345862616</v>
      </c>
      <c r="AL53" s="11">
        <f t="shared" si="61"/>
        <v>12.686687345862616</v>
      </c>
      <c r="AM53" s="11">
        <f t="shared" si="61"/>
        <v>12.686687345862616</v>
      </c>
      <c r="AN53" s="11">
        <f t="shared" si="61"/>
        <v>12.686687345862616</v>
      </c>
      <c r="AO53" s="11">
        <f t="shared" si="61"/>
        <v>12.686687345862616</v>
      </c>
    </row>
    <row r="54" spans="2:41" x14ac:dyDescent="0.5">
      <c r="B54" s="3" t="e">
        <f>#REF!</f>
        <v>#REF!</v>
      </c>
      <c r="C54" s="3" t="e">
        <f>#REF!</f>
        <v>#REF!</v>
      </c>
      <c r="F54" s="7">
        <v>13.513999999999999</v>
      </c>
      <c r="G54" s="81">
        <f t="shared" si="57"/>
        <v>13.513999999999999</v>
      </c>
      <c r="H54" s="81">
        <f t="shared" si="57"/>
        <v>13.513999999999999</v>
      </c>
      <c r="I54" s="81">
        <f t="shared" si="57"/>
        <v>13.513999999999999</v>
      </c>
      <c r="J54" s="81">
        <f t="shared" si="57"/>
        <v>13.513999999999999</v>
      </c>
      <c r="K54" s="81">
        <f t="shared" si="57"/>
        <v>13.513999999999999</v>
      </c>
      <c r="L54" s="81">
        <f t="shared" si="57"/>
        <v>13.513999999999999</v>
      </c>
      <c r="M54" s="81">
        <f t="shared" si="57"/>
        <v>13.513999999999999</v>
      </c>
      <c r="N54" s="81">
        <f t="shared" si="57"/>
        <v>13.513999999999999</v>
      </c>
      <c r="O54" s="81">
        <f t="shared" si="57"/>
        <v>13.513999999999999</v>
      </c>
      <c r="P54" s="81">
        <f t="shared" si="57"/>
        <v>13.513999999999999</v>
      </c>
      <c r="Q54" s="81">
        <f t="shared" si="58"/>
        <v>13.513999999999999</v>
      </c>
      <c r="R54" s="7">
        <v>13.764621621993831</v>
      </c>
      <c r="S54" s="81">
        <f t="shared" si="59"/>
        <v>13.764621621993831</v>
      </c>
      <c r="T54" s="81">
        <f t="shared" si="59"/>
        <v>13.764621621993831</v>
      </c>
      <c r="U54" s="81">
        <f t="shared" si="59"/>
        <v>13.764621621993831</v>
      </c>
      <c r="V54" s="81">
        <f t="shared" si="59"/>
        <v>13.764621621993831</v>
      </c>
      <c r="W54" s="81">
        <f t="shared" si="59"/>
        <v>13.764621621993831</v>
      </c>
      <c r="X54" s="81">
        <f t="shared" si="59"/>
        <v>13.764621621993831</v>
      </c>
      <c r="Y54" s="81">
        <f t="shared" si="59"/>
        <v>13.764621621993831</v>
      </c>
      <c r="Z54" s="81">
        <f t="shared" si="59"/>
        <v>13.764621621993831</v>
      </c>
      <c r="AA54" s="81">
        <f t="shared" si="59"/>
        <v>13.764621621993831</v>
      </c>
      <c r="AB54" s="81">
        <f t="shared" si="59"/>
        <v>13.764621621993831</v>
      </c>
      <c r="AC54" s="81">
        <f t="shared" si="59"/>
        <v>13.764621621993831</v>
      </c>
      <c r="AD54" s="13">
        <f t="shared" si="60"/>
        <v>14.019891105273057</v>
      </c>
      <c r="AE54" s="11">
        <f t="shared" si="61"/>
        <v>14.019891105273057</v>
      </c>
      <c r="AF54" s="11">
        <f t="shared" si="61"/>
        <v>14.019891105273057</v>
      </c>
      <c r="AG54" s="11">
        <f t="shared" si="61"/>
        <v>14.019891105273057</v>
      </c>
      <c r="AH54" s="11">
        <f t="shared" si="61"/>
        <v>14.019891105273057</v>
      </c>
      <c r="AI54" s="11">
        <f t="shared" si="61"/>
        <v>14.019891105273057</v>
      </c>
      <c r="AJ54" s="11">
        <f t="shared" si="61"/>
        <v>14.019891105273057</v>
      </c>
      <c r="AK54" s="11">
        <f t="shared" si="61"/>
        <v>14.019891105273057</v>
      </c>
      <c r="AL54" s="11">
        <f t="shared" si="61"/>
        <v>14.019891105273057</v>
      </c>
      <c r="AM54" s="11">
        <f t="shared" si="61"/>
        <v>14.019891105273057</v>
      </c>
      <c r="AN54" s="11">
        <f t="shared" si="61"/>
        <v>14.019891105273057</v>
      </c>
      <c r="AO54" s="11">
        <f t="shared" si="61"/>
        <v>14.019891105273057</v>
      </c>
    </row>
    <row r="55" spans="2:41" x14ac:dyDescent="0.5">
      <c r="B55" s="3" t="e">
        <f>#REF!</f>
        <v>#REF!</v>
      </c>
      <c r="C55" s="3" t="e">
        <f>#REF!</f>
        <v>#REF!</v>
      </c>
      <c r="F55" s="7">
        <v>9.7460000000000004</v>
      </c>
      <c r="G55" s="81">
        <f t="shared" si="57"/>
        <v>9.7460000000000004</v>
      </c>
      <c r="H55" s="81">
        <f t="shared" si="57"/>
        <v>9.7460000000000004</v>
      </c>
      <c r="I55" s="81">
        <f t="shared" si="57"/>
        <v>9.7460000000000004</v>
      </c>
      <c r="J55" s="81">
        <f t="shared" si="57"/>
        <v>9.7460000000000004</v>
      </c>
      <c r="K55" s="81">
        <f t="shared" si="57"/>
        <v>9.7460000000000004</v>
      </c>
      <c r="L55" s="81">
        <f t="shared" si="57"/>
        <v>9.7460000000000004</v>
      </c>
      <c r="M55" s="81">
        <f t="shared" si="57"/>
        <v>9.7460000000000004</v>
      </c>
      <c r="N55" s="81">
        <f t="shared" si="57"/>
        <v>9.7460000000000004</v>
      </c>
      <c r="O55" s="81">
        <f t="shared" si="57"/>
        <v>9.7460000000000004</v>
      </c>
      <c r="P55" s="81">
        <f t="shared" si="57"/>
        <v>9.7460000000000004</v>
      </c>
      <c r="Q55" s="81">
        <f t="shared" si="58"/>
        <v>9.7460000000000004</v>
      </c>
      <c r="R55" s="7">
        <v>9.8162900394542998</v>
      </c>
      <c r="S55" s="81">
        <f t="shared" si="59"/>
        <v>9.8162900394542998</v>
      </c>
      <c r="T55" s="81">
        <f t="shared" si="59"/>
        <v>9.8162900394542998</v>
      </c>
      <c r="U55" s="81">
        <f t="shared" si="59"/>
        <v>9.8162900394542998</v>
      </c>
      <c r="V55" s="81">
        <f t="shared" si="59"/>
        <v>9.8162900394542998</v>
      </c>
      <c r="W55" s="81">
        <f t="shared" si="59"/>
        <v>9.8162900394542998</v>
      </c>
      <c r="X55" s="81">
        <f t="shared" si="59"/>
        <v>9.8162900394542998</v>
      </c>
      <c r="Y55" s="81">
        <f t="shared" si="59"/>
        <v>9.8162900394542998</v>
      </c>
      <c r="Z55" s="81">
        <f t="shared" si="59"/>
        <v>9.8162900394542998</v>
      </c>
      <c r="AA55" s="81">
        <f t="shared" si="59"/>
        <v>9.8162900394542998</v>
      </c>
      <c r="AB55" s="81">
        <f t="shared" si="59"/>
        <v>9.8162900394542998</v>
      </c>
      <c r="AC55" s="81">
        <f t="shared" si="59"/>
        <v>9.8162900394542998</v>
      </c>
      <c r="AD55" s="13">
        <f t="shared" si="60"/>
        <v>9.8870870242858295</v>
      </c>
      <c r="AE55" s="11">
        <f t="shared" si="61"/>
        <v>9.8870870242858295</v>
      </c>
      <c r="AF55" s="11">
        <f t="shared" si="61"/>
        <v>9.8870870242858295</v>
      </c>
      <c r="AG55" s="11">
        <f t="shared" si="61"/>
        <v>9.8870870242858295</v>
      </c>
      <c r="AH55" s="11">
        <f t="shared" si="61"/>
        <v>9.8870870242858295</v>
      </c>
      <c r="AI55" s="11">
        <f t="shared" si="61"/>
        <v>9.8870870242858295</v>
      </c>
      <c r="AJ55" s="11">
        <f t="shared" si="61"/>
        <v>9.8870870242858295</v>
      </c>
      <c r="AK55" s="11">
        <f t="shared" si="61"/>
        <v>9.8870870242858295</v>
      </c>
      <c r="AL55" s="11">
        <f t="shared" si="61"/>
        <v>9.8870870242858295</v>
      </c>
      <c r="AM55" s="11">
        <f t="shared" si="61"/>
        <v>9.8870870242858295</v>
      </c>
      <c r="AN55" s="11">
        <f t="shared" si="61"/>
        <v>9.8870870242858295</v>
      </c>
      <c r="AO55" s="11">
        <f t="shared" si="61"/>
        <v>9.8870870242858295</v>
      </c>
    </row>
    <row r="56" spans="2:41" x14ac:dyDescent="0.5">
      <c r="B56" s="3" t="e">
        <f>#REF!</f>
        <v>#REF!</v>
      </c>
      <c r="C56" s="3" t="e">
        <f>#REF!</f>
        <v>#REF!</v>
      </c>
      <c r="F56" s="7">
        <v>9.4600000000000009</v>
      </c>
      <c r="G56" s="81">
        <f t="shared" si="57"/>
        <v>9.4600000000000009</v>
      </c>
      <c r="H56" s="81">
        <f t="shared" si="57"/>
        <v>9.4600000000000009</v>
      </c>
      <c r="I56" s="81">
        <f t="shared" si="57"/>
        <v>9.4600000000000009</v>
      </c>
      <c r="J56" s="81">
        <f t="shared" si="57"/>
        <v>9.4600000000000009</v>
      </c>
      <c r="K56" s="81">
        <f t="shared" si="57"/>
        <v>9.4600000000000009</v>
      </c>
      <c r="L56" s="81">
        <f t="shared" si="57"/>
        <v>9.4600000000000009</v>
      </c>
      <c r="M56" s="81">
        <f t="shared" si="57"/>
        <v>9.4600000000000009</v>
      </c>
      <c r="N56" s="81">
        <f t="shared" si="57"/>
        <v>9.4600000000000009</v>
      </c>
      <c r="O56" s="81">
        <f t="shared" si="57"/>
        <v>9.4600000000000009</v>
      </c>
      <c r="P56" s="81">
        <f t="shared" si="57"/>
        <v>9.4600000000000009</v>
      </c>
      <c r="Q56" s="81">
        <f t="shared" si="58"/>
        <v>9.4600000000000009</v>
      </c>
      <c r="R56" s="7">
        <v>9.4612469775474963</v>
      </c>
      <c r="S56" s="81">
        <f t="shared" si="59"/>
        <v>9.4612469775474963</v>
      </c>
      <c r="T56" s="81">
        <f t="shared" si="59"/>
        <v>9.4612469775474963</v>
      </c>
      <c r="U56" s="81">
        <f t="shared" si="59"/>
        <v>9.4612469775474963</v>
      </c>
      <c r="V56" s="81">
        <f t="shared" si="59"/>
        <v>9.4612469775474963</v>
      </c>
      <c r="W56" s="81">
        <f t="shared" si="59"/>
        <v>9.4612469775474963</v>
      </c>
      <c r="X56" s="81">
        <f t="shared" si="59"/>
        <v>9.4612469775474963</v>
      </c>
      <c r="Y56" s="81">
        <f t="shared" si="59"/>
        <v>9.4612469775474963</v>
      </c>
      <c r="Z56" s="81">
        <f t="shared" si="59"/>
        <v>9.4612469775474963</v>
      </c>
      <c r="AA56" s="81">
        <f t="shared" si="59"/>
        <v>9.4612469775474963</v>
      </c>
      <c r="AB56" s="81">
        <f t="shared" si="59"/>
        <v>9.4612469775474963</v>
      </c>
      <c r="AC56" s="81">
        <f t="shared" si="59"/>
        <v>9.4612469775474963</v>
      </c>
      <c r="AD56" s="13">
        <f t="shared" si="60"/>
        <v>9.4624941194663457</v>
      </c>
      <c r="AE56" s="11">
        <f t="shared" si="61"/>
        <v>9.4624941194663457</v>
      </c>
      <c r="AF56" s="11">
        <f t="shared" si="61"/>
        <v>9.4624941194663457</v>
      </c>
      <c r="AG56" s="11">
        <f t="shared" si="61"/>
        <v>9.4624941194663457</v>
      </c>
      <c r="AH56" s="11">
        <f t="shared" si="61"/>
        <v>9.4624941194663457</v>
      </c>
      <c r="AI56" s="11">
        <f t="shared" si="61"/>
        <v>9.4624941194663457</v>
      </c>
      <c r="AJ56" s="11">
        <f t="shared" si="61"/>
        <v>9.4624941194663457</v>
      </c>
      <c r="AK56" s="11">
        <f t="shared" si="61"/>
        <v>9.4624941194663457</v>
      </c>
      <c r="AL56" s="11">
        <f t="shared" si="61"/>
        <v>9.4624941194663457</v>
      </c>
      <c r="AM56" s="11">
        <f t="shared" si="61"/>
        <v>9.4624941194663457</v>
      </c>
      <c r="AN56" s="11">
        <f t="shared" si="61"/>
        <v>9.4624941194663457</v>
      </c>
      <c r="AO56" s="11">
        <f t="shared" si="61"/>
        <v>9.4624941194663457</v>
      </c>
    </row>
    <row r="57" spans="2:41" x14ac:dyDescent="0.5">
      <c r="B57" s="3" t="e">
        <f>#REF!</f>
        <v>#REF!</v>
      </c>
      <c r="C57" s="3" t="e">
        <f>#REF!</f>
        <v>#REF!</v>
      </c>
      <c r="F57" s="7">
        <v>187.01</v>
      </c>
      <c r="G57" s="81">
        <f t="shared" si="57"/>
        <v>187.01</v>
      </c>
      <c r="H57" s="81">
        <f t="shared" si="57"/>
        <v>187.01</v>
      </c>
      <c r="I57" s="81">
        <f t="shared" si="57"/>
        <v>187.01</v>
      </c>
      <c r="J57" s="81">
        <f t="shared" si="57"/>
        <v>187.01</v>
      </c>
      <c r="K57" s="81">
        <f t="shared" si="57"/>
        <v>187.01</v>
      </c>
      <c r="L57" s="81">
        <f t="shared" si="57"/>
        <v>187.01</v>
      </c>
      <c r="M57" s="81">
        <f t="shared" si="57"/>
        <v>187.01</v>
      </c>
      <c r="N57" s="81">
        <f t="shared" si="57"/>
        <v>187.01</v>
      </c>
      <c r="O57" s="81">
        <f t="shared" si="57"/>
        <v>187.01</v>
      </c>
      <c r="P57" s="81">
        <f t="shared" si="57"/>
        <v>187.01</v>
      </c>
      <c r="Q57" s="81">
        <f t="shared" si="58"/>
        <v>187.01</v>
      </c>
      <c r="R57" s="7">
        <v>199.42098368639151</v>
      </c>
      <c r="S57" s="81">
        <f t="shared" si="59"/>
        <v>199.42098368639151</v>
      </c>
      <c r="T57" s="81">
        <f t="shared" si="59"/>
        <v>199.42098368639151</v>
      </c>
      <c r="U57" s="81">
        <f t="shared" si="59"/>
        <v>199.42098368639151</v>
      </c>
      <c r="V57" s="81">
        <f t="shared" si="59"/>
        <v>199.42098368639151</v>
      </c>
      <c r="W57" s="81">
        <f t="shared" si="59"/>
        <v>199.42098368639151</v>
      </c>
      <c r="X57" s="81">
        <f t="shared" si="59"/>
        <v>199.42098368639151</v>
      </c>
      <c r="Y57" s="81">
        <f t="shared" si="59"/>
        <v>199.42098368639151</v>
      </c>
      <c r="Z57" s="81">
        <f t="shared" si="59"/>
        <v>199.42098368639151</v>
      </c>
      <c r="AA57" s="81">
        <f t="shared" si="59"/>
        <v>199.42098368639151</v>
      </c>
      <c r="AB57" s="81">
        <f t="shared" si="59"/>
        <v>199.42098368639151</v>
      </c>
      <c r="AC57" s="81">
        <f t="shared" si="59"/>
        <v>199.42098368639151</v>
      </c>
      <c r="AD57" s="13">
        <f t="shared" si="60"/>
        <v>212.65562662129315</v>
      </c>
      <c r="AE57" s="11">
        <f t="shared" si="61"/>
        <v>212.65562662129315</v>
      </c>
      <c r="AF57" s="11">
        <f t="shared" si="61"/>
        <v>212.65562662129315</v>
      </c>
      <c r="AG57" s="11">
        <f t="shared" si="61"/>
        <v>212.65562662129315</v>
      </c>
      <c r="AH57" s="11">
        <f t="shared" si="61"/>
        <v>212.65562662129315</v>
      </c>
      <c r="AI57" s="11">
        <f t="shared" si="61"/>
        <v>212.65562662129315</v>
      </c>
      <c r="AJ57" s="11">
        <f t="shared" si="61"/>
        <v>212.65562662129315</v>
      </c>
      <c r="AK57" s="11">
        <f t="shared" si="61"/>
        <v>212.65562662129315</v>
      </c>
      <c r="AL57" s="11">
        <f t="shared" si="61"/>
        <v>212.65562662129315</v>
      </c>
      <c r="AM57" s="11">
        <f t="shared" si="61"/>
        <v>212.65562662129315</v>
      </c>
      <c r="AN57" s="11">
        <f t="shared" si="61"/>
        <v>212.65562662129315</v>
      </c>
      <c r="AO57" s="11">
        <f t="shared" si="61"/>
        <v>212.65562662129315</v>
      </c>
    </row>
    <row r="58" spans="2:41" x14ac:dyDescent="0.5">
      <c r="B58" s="3" t="e">
        <f>#REF!</f>
        <v>#REF!</v>
      </c>
      <c r="C58" s="3" t="e">
        <f>#REF!</f>
        <v>#REF!</v>
      </c>
      <c r="F58" s="7">
        <v>114.36</v>
      </c>
      <c r="G58" s="81">
        <f t="shared" si="57"/>
        <v>114.36</v>
      </c>
      <c r="H58" s="81">
        <f t="shared" si="57"/>
        <v>114.36</v>
      </c>
      <c r="I58" s="81">
        <f t="shared" si="57"/>
        <v>114.36</v>
      </c>
      <c r="J58" s="81">
        <f t="shared" si="57"/>
        <v>114.36</v>
      </c>
      <c r="K58" s="81">
        <f t="shared" si="57"/>
        <v>114.36</v>
      </c>
      <c r="L58" s="81">
        <f t="shared" si="57"/>
        <v>114.36</v>
      </c>
      <c r="M58" s="81">
        <f t="shared" si="57"/>
        <v>114.36</v>
      </c>
      <c r="N58" s="81">
        <f t="shared" si="57"/>
        <v>114.36</v>
      </c>
      <c r="O58" s="81">
        <f t="shared" si="57"/>
        <v>114.36</v>
      </c>
      <c r="P58" s="81">
        <f t="shared" si="57"/>
        <v>114.36</v>
      </c>
      <c r="Q58" s="81">
        <f t="shared" si="58"/>
        <v>114.36</v>
      </c>
      <c r="R58" s="7">
        <v>119.20446089359189</v>
      </c>
      <c r="S58" s="81">
        <f t="shared" si="59"/>
        <v>119.20446089359189</v>
      </c>
      <c r="T58" s="81">
        <f t="shared" si="59"/>
        <v>119.20446089359189</v>
      </c>
      <c r="U58" s="81">
        <f t="shared" si="59"/>
        <v>119.20446089359189</v>
      </c>
      <c r="V58" s="81">
        <f t="shared" si="59"/>
        <v>119.20446089359189</v>
      </c>
      <c r="W58" s="81">
        <f t="shared" si="59"/>
        <v>119.20446089359189</v>
      </c>
      <c r="X58" s="81">
        <f t="shared" si="59"/>
        <v>119.20446089359189</v>
      </c>
      <c r="Y58" s="81">
        <f t="shared" si="59"/>
        <v>119.20446089359189</v>
      </c>
      <c r="Z58" s="81">
        <f t="shared" si="59"/>
        <v>119.20446089359189</v>
      </c>
      <c r="AA58" s="81">
        <f t="shared" si="59"/>
        <v>119.20446089359189</v>
      </c>
      <c r="AB58" s="81">
        <f t="shared" si="59"/>
        <v>119.20446089359189</v>
      </c>
      <c r="AC58" s="81">
        <f t="shared" si="59"/>
        <v>119.20446089359189</v>
      </c>
      <c r="AD58" s="13">
        <f t="shared" si="60"/>
        <v>124.25414040688945</v>
      </c>
      <c r="AE58" s="11">
        <f t="shared" si="61"/>
        <v>124.25414040688945</v>
      </c>
      <c r="AF58" s="11">
        <f t="shared" si="61"/>
        <v>124.25414040688945</v>
      </c>
      <c r="AG58" s="11">
        <f t="shared" si="61"/>
        <v>124.25414040688945</v>
      </c>
      <c r="AH58" s="11">
        <f t="shared" si="61"/>
        <v>124.25414040688945</v>
      </c>
      <c r="AI58" s="11">
        <f t="shared" si="61"/>
        <v>124.25414040688945</v>
      </c>
      <c r="AJ58" s="11">
        <f t="shared" si="61"/>
        <v>124.25414040688945</v>
      </c>
      <c r="AK58" s="11">
        <f t="shared" si="61"/>
        <v>124.25414040688945</v>
      </c>
      <c r="AL58" s="11">
        <f t="shared" si="61"/>
        <v>124.25414040688945</v>
      </c>
      <c r="AM58" s="11">
        <f t="shared" si="61"/>
        <v>124.25414040688945</v>
      </c>
      <c r="AN58" s="11">
        <f t="shared" si="61"/>
        <v>124.25414040688945</v>
      </c>
      <c r="AO58" s="11">
        <f t="shared" si="61"/>
        <v>124.25414040688945</v>
      </c>
    </row>
    <row r="59" spans="2:41" x14ac:dyDescent="0.5">
      <c r="B59" s="3" t="e">
        <f>#REF!</f>
        <v>#REF!</v>
      </c>
      <c r="C59" s="3" t="e">
        <f>#REF!</f>
        <v>#REF!</v>
      </c>
      <c r="F59" s="7">
        <v>120.24</v>
      </c>
      <c r="G59" s="81">
        <f t="shared" si="57"/>
        <v>120.24</v>
      </c>
      <c r="H59" s="81">
        <f t="shared" si="57"/>
        <v>120.24</v>
      </c>
      <c r="I59" s="81">
        <f t="shared" si="57"/>
        <v>120.24</v>
      </c>
      <c r="J59" s="81">
        <f t="shared" si="57"/>
        <v>120.24</v>
      </c>
      <c r="K59" s="81">
        <f t="shared" si="57"/>
        <v>120.24</v>
      </c>
      <c r="L59" s="81">
        <f t="shared" si="57"/>
        <v>120.24</v>
      </c>
      <c r="M59" s="81">
        <f t="shared" si="57"/>
        <v>120.24</v>
      </c>
      <c r="N59" s="81">
        <f t="shared" si="57"/>
        <v>120.24</v>
      </c>
      <c r="O59" s="81">
        <f t="shared" si="57"/>
        <v>120.24</v>
      </c>
      <c r="P59" s="81">
        <f t="shared" si="57"/>
        <v>120.24</v>
      </c>
      <c r="Q59" s="81">
        <f t="shared" si="57"/>
        <v>120.24</v>
      </c>
      <c r="R59" s="7">
        <v>123.522552</v>
      </c>
      <c r="S59" s="81">
        <f t="shared" si="59"/>
        <v>123.522552</v>
      </c>
      <c r="T59" s="81">
        <f t="shared" si="59"/>
        <v>123.522552</v>
      </c>
      <c r="U59" s="81">
        <f t="shared" si="59"/>
        <v>123.522552</v>
      </c>
      <c r="V59" s="81">
        <f t="shared" si="59"/>
        <v>123.522552</v>
      </c>
      <c r="W59" s="81">
        <f t="shared" si="59"/>
        <v>123.522552</v>
      </c>
      <c r="X59" s="81">
        <f t="shared" si="59"/>
        <v>123.522552</v>
      </c>
      <c r="Y59" s="81">
        <f t="shared" si="59"/>
        <v>123.522552</v>
      </c>
      <c r="Z59" s="81">
        <f t="shared" si="59"/>
        <v>123.522552</v>
      </c>
      <c r="AA59" s="81">
        <f t="shared" si="59"/>
        <v>123.522552</v>
      </c>
      <c r="AB59" s="81">
        <f t="shared" si="59"/>
        <v>123.522552</v>
      </c>
      <c r="AC59" s="81">
        <f t="shared" si="59"/>
        <v>123.522552</v>
      </c>
      <c r="AD59" s="13">
        <f t="shared" si="60"/>
        <v>126.89471766960001</v>
      </c>
      <c r="AE59" s="11">
        <f t="shared" si="61"/>
        <v>126.89471766960001</v>
      </c>
      <c r="AF59" s="11">
        <f t="shared" si="61"/>
        <v>126.89471766960001</v>
      </c>
      <c r="AG59" s="11">
        <f t="shared" si="61"/>
        <v>126.89471766960001</v>
      </c>
      <c r="AH59" s="11">
        <f t="shared" si="61"/>
        <v>126.89471766960001</v>
      </c>
      <c r="AI59" s="11">
        <f t="shared" si="61"/>
        <v>126.89471766960001</v>
      </c>
      <c r="AJ59" s="11">
        <f t="shared" si="61"/>
        <v>126.89471766960001</v>
      </c>
      <c r="AK59" s="11">
        <f t="shared" si="61"/>
        <v>126.89471766960001</v>
      </c>
      <c r="AL59" s="11">
        <f t="shared" si="61"/>
        <v>126.89471766960001</v>
      </c>
      <c r="AM59" s="11">
        <f t="shared" si="61"/>
        <v>126.89471766960001</v>
      </c>
      <c r="AN59" s="11">
        <f t="shared" si="61"/>
        <v>126.89471766960001</v>
      </c>
      <c r="AO59" s="11">
        <f t="shared" si="61"/>
        <v>126.89471766960001</v>
      </c>
    </row>
    <row r="60" spans="2:41" x14ac:dyDescent="0.5">
      <c r="B60" s="3" t="e">
        <f>#REF!</f>
        <v>#REF!</v>
      </c>
      <c r="C60" s="3" t="e">
        <f>#REF!</f>
        <v>#REF!</v>
      </c>
      <c r="F60" s="7">
        <v>96.231999999999999</v>
      </c>
      <c r="G60" s="81">
        <f t="shared" si="57"/>
        <v>96.231999999999999</v>
      </c>
      <c r="H60" s="81">
        <f t="shared" si="57"/>
        <v>96.231999999999999</v>
      </c>
      <c r="I60" s="81">
        <f t="shared" si="57"/>
        <v>96.231999999999999</v>
      </c>
      <c r="J60" s="81">
        <f t="shared" si="57"/>
        <v>96.231999999999999</v>
      </c>
      <c r="K60" s="81">
        <f t="shared" si="57"/>
        <v>96.231999999999999</v>
      </c>
      <c r="L60" s="81">
        <f t="shared" si="57"/>
        <v>96.231999999999999</v>
      </c>
      <c r="M60" s="81">
        <f t="shared" si="57"/>
        <v>96.231999999999999</v>
      </c>
      <c r="N60" s="81">
        <f t="shared" si="57"/>
        <v>96.231999999999999</v>
      </c>
      <c r="O60" s="81">
        <f t="shared" si="57"/>
        <v>96.231999999999999</v>
      </c>
      <c r="P60" s="81">
        <f t="shared" si="57"/>
        <v>96.231999999999999</v>
      </c>
      <c r="Q60" s="81">
        <f t="shared" si="57"/>
        <v>96.231999999999999</v>
      </c>
      <c r="R60" s="7">
        <v>98.7133343154469</v>
      </c>
      <c r="S60" s="81">
        <f t="shared" si="59"/>
        <v>98.7133343154469</v>
      </c>
      <c r="T60" s="81">
        <f t="shared" si="59"/>
        <v>98.7133343154469</v>
      </c>
      <c r="U60" s="81">
        <f t="shared" si="59"/>
        <v>98.7133343154469</v>
      </c>
      <c r="V60" s="81">
        <f t="shared" si="59"/>
        <v>98.7133343154469</v>
      </c>
      <c r="W60" s="81">
        <f t="shared" si="59"/>
        <v>98.7133343154469</v>
      </c>
      <c r="X60" s="81">
        <f t="shared" si="59"/>
        <v>98.7133343154469</v>
      </c>
      <c r="Y60" s="81">
        <f t="shared" si="59"/>
        <v>98.7133343154469</v>
      </c>
      <c r="Z60" s="81">
        <f t="shared" si="59"/>
        <v>98.7133343154469</v>
      </c>
      <c r="AA60" s="81">
        <f t="shared" si="59"/>
        <v>98.7133343154469</v>
      </c>
      <c r="AB60" s="81">
        <f t="shared" si="59"/>
        <v>98.7133343154469</v>
      </c>
      <c r="AC60" s="81">
        <f t="shared" si="59"/>
        <v>98.7133343154469</v>
      </c>
      <c r="AD60" s="13">
        <f t="shared" si="60"/>
        <v>101.25864963497783</v>
      </c>
      <c r="AE60" s="11">
        <f t="shared" si="61"/>
        <v>101.25864963497783</v>
      </c>
      <c r="AF60" s="11">
        <f t="shared" si="61"/>
        <v>101.25864963497783</v>
      </c>
      <c r="AG60" s="11">
        <f t="shared" si="61"/>
        <v>101.25864963497783</v>
      </c>
      <c r="AH60" s="11">
        <f t="shared" si="61"/>
        <v>101.25864963497783</v>
      </c>
      <c r="AI60" s="11">
        <f t="shared" si="61"/>
        <v>101.25864963497783</v>
      </c>
      <c r="AJ60" s="11">
        <f t="shared" si="61"/>
        <v>101.25864963497783</v>
      </c>
      <c r="AK60" s="11">
        <f t="shared" si="61"/>
        <v>101.25864963497783</v>
      </c>
      <c r="AL60" s="11">
        <f t="shared" si="61"/>
        <v>101.25864963497783</v>
      </c>
      <c r="AM60" s="11">
        <f t="shared" si="61"/>
        <v>101.25864963497783</v>
      </c>
      <c r="AN60" s="11">
        <f t="shared" si="61"/>
        <v>101.25864963497783</v>
      </c>
      <c r="AO60" s="11">
        <f t="shared" si="61"/>
        <v>101.25864963497783</v>
      </c>
    </row>
    <row r="61" spans="2:41" x14ac:dyDescent="0.5">
      <c r="B61" s="3" t="e">
        <f>#REF!</f>
        <v>#REF!</v>
      </c>
      <c r="C61" s="3" t="e">
        <f>#REF!</f>
        <v>#REF!</v>
      </c>
      <c r="F61" s="7">
        <v>95.78</v>
      </c>
      <c r="G61" s="81">
        <f t="shared" si="57"/>
        <v>95.78</v>
      </c>
      <c r="H61" s="81">
        <f t="shared" si="57"/>
        <v>95.78</v>
      </c>
      <c r="I61" s="81">
        <f t="shared" si="57"/>
        <v>95.78</v>
      </c>
      <c r="J61" s="81">
        <f t="shared" si="57"/>
        <v>95.78</v>
      </c>
      <c r="K61" s="81">
        <f t="shared" si="57"/>
        <v>95.78</v>
      </c>
      <c r="L61" s="81">
        <f t="shared" si="57"/>
        <v>95.78</v>
      </c>
      <c r="M61" s="81">
        <f t="shared" si="57"/>
        <v>95.78</v>
      </c>
      <c r="N61" s="81">
        <f t="shared" si="57"/>
        <v>95.78</v>
      </c>
      <c r="O61" s="81">
        <f t="shared" si="57"/>
        <v>95.78</v>
      </c>
      <c r="P61" s="81">
        <f t="shared" si="57"/>
        <v>95.78</v>
      </c>
      <c r="Q61" s="81">
        <f t="shared" si="57"/>
        <v>95.78</v>
      </c>
      <c r="R61" s="7">
        <v>97.995784399691956</v>
      </c>
      <c r="S61" s="81">
        <f t="shared" si="59"/>
        <v>97.995784399691956</v>
      </c>
      <c r="T61" s="81">
        <f t="shared" si="59"/>
        <v>97.995784399691956</v>
      </c>
      <c r="U61" s="81">
        <f t="shared" si="59"/>
        <v>97.995784399691956</v>
      </c>
      <c r="V61" s="81">
        <f t="shared" si="59"/>
        <v>97.995784399691956</v>
      </c>
      <c r="W61" s="81">
        <f t="shared" si="59"/>
        <v>97.995784399691956</v>
      </c>
      <c r="X61" s="81">
        <f t="shared" si="59"/>
        <v>97.995784399691956</v>
      </c>
      <c r="Y61" s="81">
        <f t="shared" si="59"/>
        <v>97.995784399691956</v>
      </c>
      <c r="Z61" s="81">
        <f t="shared" si="59"/>
        <v>97.995784399691956</v>
      </c>
      <c r="AA61" s="81">
        <f t="shared" si="59"/>
        <v>97.995784399691956</v>
      </c>
      <c r="AB61" s="81">
        <f t="shared" si="59"/>
        <v>97.995784399691956</v>
      </c>
      <c r="AC61" s="81">
        <f t="shared" si="59"/>
        <v>97.995784399691956</v>
      </c>
      <c r="AD61" s="13">
        <f t="shared" si="60"/>
        <v>100.26282898424419</v>
      </c>
      <c r="AE61" s="11">
        <f t="shared" si="61"/>
        <v>100.26282898424419</v>
      </c>
      <c r="AF61" s="11">
        <f t="shared" si="61"/>
        <v>100.26282898424419</v>
      </c>
      <c r="AG61" s="11">
        <f t="shared" si="61"/>
        <v>100.26282898424419</v>
      </c>
      <c r="AH61" s="11">
        <f t="shared" si="61"/>
        <v>100.26282898424419</v>
      </c>
      <c r="AI61" s="11">
        <f t="shared" si="61"/>
        <v>100.26282898424419</v>
      </c>
      <c r="AJ61" s="11">
        <f t="shared" si="61"/>
        <v>100.26282898424419</v>
      </c>
      <c r="AK61" s="11">
        <f t="shared" si="61"/>
        <v>100.26282898424419</v>
      </c>
      <c r="AL61" s="11">
        <f t="shared" si="61"/>
        <v>100.26282898424419</v>
      </c>
      <c r="AM61" s="11">
        <f t="shared" si="61"/>
        <v>100.26282898424419</v>
      </c>
      <c r="AN61" s="11">
        <f t="shared" si="61"/>
        <v>100.26282898424419</v>
      </c>
      <c r="AO61" s="11">
        <f t="shared" si="61"/>
        <v>100.26282898424419</v>
      </c>
    </row>
    <row r="62" spans="2:41" x14ac:dyDescent="0.5">
      <c r="B62" s="3" t="e">
        <f>#REF!</f>
        <v>#REF!</v>
      </c>
      <c r="C62" s="3" t="e">
        <f>#REF!</f>
        <v>#REF!</v>
      </c>
      <c r="F62" s="7">
        <v>21.707999999999998</v>
      </c>
      <c r="G62" s="81">
        <f t="shared" si="57"/>
        <v>21.707999999999998</v>
      </c>
      <c r="H62" s="81">
        <f t="shared" si="57"/>
        <v>21.707999999999998</v>
      </c>
      <c r="I62" s="81">
        <f t="shared" si="57"/>
        <v>21.707999999999998</v>
      </c>
      <c r="J62" s="81">
        <f t="shared" si="57"/>
        <v>21.707999999999998</v>
      </c>
      <c r="K62" s="81">
        <f t="shared" si="57"/>
        <v>21.707999999999998</v>
      </c>
      <c r="L62" s="81">
        <f t="shared" si="57"/>
        <v>21.707999999999998</v>
      </c>
      <c r="M62" s="81">
        <f t="shared" si="57"/>
        <v>21.707999999999998</v>
      </c>
      <c r="N62" s="81">
        <f t="shared" si="57"/>
        <v>21.707999999999998</v>
      </c>
      <c r="O62" s="81">
        <f t="shared" si="57"/>
        <v>21.707999999999998</v>
      </c>
      <c r="P62" s="81">
        <f t="shared" si="57"/>
        <v>21.707999999999998</v>
      </c>
      <c r="Q62" s="81">
        <f t="shared" si="57"/>
        <v>21.707999999999998</v>
      </c>
      <c r="R62" s="7">
        <v>22.094504602602189</v>
      </c>
      <c r="S62" s="81">
        <f t="shared" si="59"/>
        <v>22.094504602602189</v>
      </c>
      <c r="T62" s="81">
        <f t="shared" si="59"/>
        <v>22.094504602602189</v>
      </c>
      <c r="U62" s="81">
        <f t="shared" si="59"/>
        <v>22.094504602602189</v>
      </c>
      <c r="V62" s="81">
        <f t="shared" si="59"/>
        <v>22.094504602602189</v>
      </c>
      <c r="W62" s="81">
        <f t="shared" si="59"/>
        <v>22.094504602602189</v>
      </c>
      <c r="X62" s="81">
        <f t="shared" si="59"/>
        <v>22.094504602602189</v>
      </c>
      <c r="Y62" s="81">
        <f t="shared" si="59"/>
        <v>22.094504602602189</v>
      </c>
      <c r="Z62" s="81">
        <f t="shared" si="59"/>
        <v>22.094504602602189</v>
      </c>
      <c r="AA62" s="81">
        <f t="shared" si="59"/>
        <v>22.094504602602189</v>
      </c>
      <c r="AB62" s="81">
        <f t="shared" si="59"/>
        <v>22.094504602602189</v>
      </c>
      <c r="AC62" s="81">
        <f t="shared" si="59"/>
        <v>22.094504602602189</v>
      </c>
      <c r="AD62" s="13">
        <f t="shared" si="60"/>
        <v>22.487890806818193</v>
      </c>
      <c r="AE62" s="11">
        <f t="shared" si="61"/>
        <v>22.487890806818193</v>
      </c>
      <c r="AF62" s="11">
        <f t="shared" si="61"/>
        <v>22.487890806818193</v>
      </c>
      <c r="AG62" s="11">
        <f t="shared" si="61"/>
        <v>22.487890806818193</v>
      </c>
      <c r="AH62" s="11">
        <f t="shared" si="61"/>
        <v>22.487890806818193</v>
      </c>
      <c r="AI62" s="11">
        <f t="shared" si="61"/>
        <v>22.487890806818193</v>
      </c>
      <c r="AJ62" s="11">
        <f t="shared" si="61"/>
        <v>22.487890806818193</v>
      </c>
      <c r="AK62" s="11">
        <f t="shared" si="61"/>
        <v>22.487890806818193</v>
      </c>
      <c r="AL62" s="11">
        <f t="shared" si="61"/>
        <v>22.487890806818193</v>
      </c>
      <c r="AM62" s="11">
        <f t="shared" si="61"/>
        <v>22.487890806818193</v>
      </c>
      <c r="AN62" s="11">
        <f t="shared" si="61"/>
        <v>22.487890806818193</v>
      </c>
      <c r="AO62" s="11">
        <f t="shared" si="61"/>
        <v>22.487890806818193</v>
      </c>
    </row>
    <row r="63" spans="2:41" x14ac:dyDescent="0.5">
      <c r="B63" s="3" t="e">
        <f>#REF!</f>
        <v>#REF!</v>
      </c>
      <c r="C63" s="3" t="e">
        <f>#REF!</f>
        <v>#REF!</v>
      </c>
      <c r="F63" s="7">
        <v>137.51599999999999</v>
      </c>
      <c r="G63" s="81">
        <f t="shared" si="57"/>
        <v>137.51599999999999</v>
      </c>
      <c r="H63" s="81">
        <f t="shared" si="57"/>
        <v>137.51599999999999</v>
      </c>
      <c r="I63" s="81">
        <f t="shared" si="57"/>
        <v>137.51599999999999</v>
      </c>
      <c r="J63" s="81">
        <f t="shared" si="57"/>
        <v>137.51599999999999</v>
      </c>
      <c r="K63" s="81">
        <f t="shared" si="57"/>
        <v>137.51599999999999</v>
      </c>
      <c r="L63" s="81">
        <f t="shared" si="57"/>
        <v>137.51599999999999</v>
      </c>
      <c r="M63" s="81">
        <f t="shared" si="57"/>
        <v>137.51599999999999</v>
      </c>
      <c r="N63" s="81">
        <f t="shared" si="57"/>
        <v>137.51599999999999</v>
      </c>
      <c r="O63" s="81">
        <f t="shared" si="57"/>
        <v>137.51599999999999</v>
      </c>
      <c r="P63" s="81">
        <f t="shared" si="57"/>
        <v>137.51599999999999</v>
      </c>
      <c r="Q63" s="81">
        <f t="shared" si="57"/>
        <v>137.51599999999999</v>
      </c>
      <c r="R63" s="7">
        <v>144.42135596496587</v>
      </c>
      <c r="S63" s="81">
        <f t="shared" si="59"/>
        <v>144.42135596496587</v>
      </c>
      <c r="T63" s="81">
        <f t="shared" si="59"/>
        <v>144.42135596496587</v>
      </c>
      <c r="U63" s="81">
        <f t="shared" si="59"/>
        <v>144.42135596496587</v>
      </c>
      <c r="V63" s="81">
        <f t="shared" si="59"/>
        <v>144.42135596496587</v>
      </c>
      <c r="W63" s="81">
        <f t="shared" si="59"/>
        <v>144.42135596496587</v>
      </c>
      <c r="X63" s="81">
        <f t="shared" si="59"/>
        <v>144.42135596496587</v>
      </c>
      <c r="Y63" s="81">
        <f t="shared" si="59"/>
        <v>144.42135596496587</v>
      </c>
      <c r="Z63" s="81">
        <f t="shared" si="59"/>
        <v>144.42135596496587</v>
      </c>
      <c r="AA63" s="81">
        <f t="shared" si="59"/>
        <v>144.42135596496587</v>
      </c>
      <c r="AB63" s="81">
        <f t="shared" si="59"/>
        <v>144.42135596496587</v>
      </c>
      <c r="AC63" s="81">
        <f t="shared" si="59"/>
        <v>144.42135596496587</v>
      </c>
      <c r="AD63" s="13">
        <f t="shared" si="60"/>
        <v>151.67346387881688</v>
      </c>
      <c r="AE63" s="11">
        <f t="shared" si="61"/>
        <v>151.67346387881688</v>
      </c>
      <c r="AF63" s="11">
        <f t="shared" si="61"/>
        <v>151.67346387881688</v>
      </c>
      <c r="AG63" s="11">
        <f t="shared" si="61"/>
        <v>151.67346387881688</v>
      </c>
      <c r="AH63" s="11">
        <f t="shared" si="61"/>
        <v>151.67346387881688</v>
      </c>
      <c r="AI63" s="11">
        <f t="shared" si="61"/>
        <v>151.67346387881688</v>
      </c>
      <c r="AJ63" s="11">
        <f t="shared" si="61"/>
        <v>151.67346387881688</v>
      </c>
      <c r="AK63" s="11">
        <f t="shared" si="61"/>
        <v>151.67346387881688</v>
      </c>
      <c r="AL63" s="11">
        <f t="shared" si="61"/>
        <v>151.67346387881688</v>
      </c>
      <c r="AM63" s="11">
        <f t="shared" si="61"/>
        <v>151.67346387881688</v>
      </c>
      <c r="AN63" s="11">
        <f t="shared" si="61"/>
        <v>151.67346387881688</v>
      </c>
      <c r="AO63" s="11">
        <f t="shared" si="61"/>
        <v>151.67346387881688</v>
      </c>
    </row>
    <row r="64" spans="2:41" x14ac:dyDescent="0.5">
      <c r="B64" s="3" t="e">
        <f>#REF!</f>
        <v>#REF!</v>
      </c>
      <c r="C64" s="3" t="e">
        <f>#REF!</f>
        <v>#REF!</v>
      </c>
      <c r="F64" s="7">
        <v>143.82</v>
      </c>
      <c r="G64" s="81">
        <f t="shared" si="57"/>
        <v>143.82</v>
      </c>
      <c r="H64" s="81">
        <f t="shared" si="57"/>
        <v>143.82</v>
      </c>
      <c r="I64" s="81">
        <f t="shared" si="57"/>
        <v>143.82</v>
      </c>
      <c r="J64" s="81">
        <f t="shared" si="57"/>
        <v>143.82</v>
      </c>
      <c r="K64" s="81">
        <f t="shared" si="57"/>
        <v>143.82</v>
      </c>
      <c r="L64" s="81">
        <f t="shared" si="57"/>
        <v>143.82</v>
      </c>
      <c r="M64" s="81">
        <f t="shared" si="57"/>
        <v>143.82</v>
      </c>
      <c r="N64" s="81">
        <f t="shared" si="57"/>
        <v>143.82</v>
      </c>
      <c r="O64" s="81">
        <f t="shared" si="57"/>
        <v>143.82</v>
      </c>
      <c r="P64" s="81">
        <f t="shared" si="57"/>
        <v>143.82</v>
      </c>
      <c r="Q64" s="81">
        <f t="shared" si="57"/>
        <v>143.82</v>
      </c>
      <c r="R64" s="7">
        <v>149.92155708792208</v>
      </c>
      <c r="S64" s="81">
        <f t="shared" si="59"/>
        <v>149.92155708792208</v>
      </c>
      <c r="T64" s="81">
        <f t="shared" si="59"/>
        <v>149.92155708792208</v>
      </c>
      <c r="U64" s="81">
        <f t="shared" si="59"/>
        <v>149.92155708792208</v>
      </c>
      <c r="V64" s="81">
        <f t="shared" si="59"/>
        <v>149.92155708792208</v>
      </c>
      <c r="W64" s="81">
        <f t="shared" si="59"/>
        <v>149.92155708792208</v>
      </c>
      <c r="X64" s="81">
        <f t="shared" si="59"/>
        <v>149.92155708792208</v>
      </c>
      <c r="Y64" s="81">
        <f t="shared" si="59"/>
        <v>149.92155708792208</v>
      </c>
      <c r="Z64" s="81">
        <f t="shared" si="59"/>
        <v>149.92155708792208</v>
      </c>
      <c r="AA64" s="81">
        <f t="shared" si="59"/>
        <v>149.92155708792208</v>
      </c>
      <c r="AB64" s="81">
        <f t="shared" si="59"/>
        <v>149.92155708792208</v>
      </c>
      <c r="AC64" s="81">
        <f t="shared" si="59"/>
        <v>149.92155708792208</v>
      </c>
      <c r="AD64" s="13">
        <f t="shared" si="60"/>
        <v>156.28197246326712</v>
      </c>
      <c r="AE64" s="11">
        <f t="shared" si="61"/>
        <v>156.28197246326712</v>
      </c>
      <c r="AF64" s="11">
        <f t="shared" si="61"/>
        <v>156.28197246326712</v>
      </c>
      <c r="AG64" s="11">
        <f t="shared" si="61"/>
        <v>156.28197246326712</v>
      </c>
      <c r="AH64" s="11">
        <f t="shared" si="61"/>
        <v>156.28197246326712</v>
      </c>
      <c r="AI64" s="11">
        <f t="shared" si="61"/>
        <v>156.28197246326712</v>
      </c>
      <c r="AJ64" s="11">
        <f t="shared" si="61"/>
        <v>156.28197246326712</v>
      </c>
      <c r="AK64" s="11">
        <f t="shared" si="61"/>
        <v>156.28197246326712</v>
      </c>
      <c r="AL64" s="11">
        <f t="shared" si="61"/>
        <v>156.28197246326712</v>
      </c>
      <c r="AM64" s="11">
        <f t="shared" si="61"/>
        <v>156.28197246326712</v>
      </c>
      <c r="AN64" s="11">
        <f t="shared" si="61"/>
        <v>156.28197246326712</v>
      </c>
      <c r="AO64" s="11">
        <f t="shared" si="61"/>
        <v>156.28197246326712</v>
      </c>
    </row>
    <row r="65" spans="1:41" x14ac:dyDescent="0.5">
      <c r="B65" s="3" t="e">
        <f>#REF!</f>
        <v>#REF!</v>
      </c>
      <c r="C65" s="3" t="e">
        <f>#REF!</f>
        <v>#REF!</v>
      </c>
      <c r="F65" s="7">
        <v>59.12</v>
      </c>
      <c r="G65" s="81">
        <f t="shared" si="57"/>
        <v>59.12</v>
      </c>
      <c r="H65" s="81">
        <f t="shared" si="57"/>
        <v>59.12</v>
      </c>
      <c r="I65" s="81">
        <f t="shared" si="57"/>
        <v>59.12</v>
      </c>
      <c r="J65" s="81">
        <f t="shared" si="57"/>
        <v>59.12</v>
      </c>
      <c r="K65" s="81">
        <f t="shared" si="57"/>
        <v>59.12</v>
      </c>
      <c r="L65" s="81">
        <f t="shared" si="57"/>
        <v>59.12</v>
      </c>
      <c r="M65" s="81">
        <f t="shared" si="57"/>
        <v>59.12</v>
      </c>
      <c r="N65" s="81">
        <f t="shared" si="57"/>
        <v>59.12</v>
      </c>
      <c r="O65" s="81">
        <f t="shared" si="57"/>
        <v>59.12</v>
      </c>
      <c r="P65" s="81">
        <f t="shared" si="57"/>
        <v>59.12</v>
      </c>
      <c r="Q65" s="81">
        <f t="shared" si="57"/>
        <v>59.12</v>
      </c>
      <c r="R65" s="7">
        <v>63.066448403034997</v>
      </c>
      <c r="S65" s="81">
        <f t="shared" si="59"/>
        <v>63.066448403034997</v>
      </c>
      <c r="T65" s="81">
        <f t="shared" si="59"/>
        <v>63.066448403034997</v>
      </c>
      <c r="U65" s="81">
        <f t="shared" si="59"/>
        <v>63.066448403034997</v>
      </c>
      <c r="V65" s="81">
        <f t="shared" si="59"/>
        <v>63.066448403034997</v>
      </c>
      <c r="W65" s="81">
        <f t="shared" si="59"/>
        <v>63.066448403034997</v>
      </c>
      <c r="X65" s="81">
        <f t="shared" si="59"/>
        <v>63.066448403034997</v>
      </c>
      <c r="Y65" s="81">
        <f t="shared" si="59"/>
        <v>63.066448403034997</v>
      </c>
      <c r="Z65" s="81">
        <f t="shared" si="59"/>
        <v>63.066448403034997</v>
      </c>
      <c r="AA65" s="81">
        <f t="shared" si="59"/>
        <v>63.066448403034997</v>
      </c>
      <c r="AB65" s="81">
        <f t="shared" si="59"/>
        <v>63.066448403034997</v>
      </c>
      <c r="AC65" s="81">
        <f t="shared" si="59"/>
        <v>63.066448403034997</v>
      </c>
      <c r="AD65" s="13">
        <f t="shared" si="60"/>
        <v>67.276334813475572</v>
      </c>
      <c r="AE65" s="11">
        <f t="shared" si="61"/>
        <v>67.276334813475572</v>
      </c>
      <c r="AF65" s="11">
        <f t="shared" si="61"/>
        <v>67.276334813475572</v>
      </c>
      <c r="AG65" s="11">
        <f t="shared" si="61"/>
        <v>67.276334813475572</v>
      </c>
      <c r="AH65" s="11">
        <f t="shared" si="61"/>
        <v>67.276334813475572</v>
      </c>
      <c r="AI65" s="11">
        <f t="shared" si="61"/>
        <v>67.276334813475572</v>
      </c>
      <c r="AJ65" s="11">
        <f t="shared" si="61"/>
        <v>67.276334813475572</v>
      </c>
      <c r="AK65" s="11">
        <f t="shared" si="61"/>
        <v>67.276334813475572</v>
      </c>
      <c r="AL65" s="11">
        <f t="shared" si="61"/>
        <v>67.276334813475572</v>
      </c>
      <c r="AM65" s="11">
        <f t="shared" si="61"/>
        <v>67.276334813475572</v>
      </c>
      <c r="AN65" s="11">
        <f t="shared" si="61"/>
        <v>67.276334813475572</v>
      </c>
      <c r="AO65" s="11">
        <f t="shared" si="61"/>
        <v>67.276334813475572</v>
      </c>
    </row>
    <row r="66" spans="1:41" x14ac:dyDescent="0.5">
      <c r="B66" s="3" t="e">
        <f>#REF!</f>
        <v>#REF!</v>
      </c>
      <c r="C66" s="3" t="e">
        <f>#REF!</f>
        <v>#REF!</v>
      </c>
      <c r="F66" s="7">
        <v>71.88</v>
      </c>
      <c r="G66" s="81">
        <f t="shared" si="57"/>
        <v>71.88</v>
      </c>
      <c r="H66" s="81">
        <f t="shared" si="57"/>
        <v>71.88</v>
      </c>
      <c r="I66" s="81">
        <f t="shared" si="57"/>
        <v>71.88</v>
      </c>
      <c r="J66" s="81">
        <f t="shared" si="57"/>
        <v>71.88</v>
      </c>
      <c r="K66" s="81">
        <f t="shared" si="57"/>
        <v>71.88</v>
      </c>
      <c r="L66" s="81">
        <f t="shared" si="57"/>
        <v>71.88</v>
      </c>
      <c r="M66" s="81">
        <f t="shared" si="57"/>
        <v>71.88</v>
      </c>
      <c r="N66" s="81">
        <f t="shared" si="57"/>
        <v>71.88</v>
      </c>
      <c r="O66" s="81">
        <f t="shared" si="57"/>
        <v>71.88</v>
      </c>
      <c r="P66" s="81">
        <f t="shared" si="57"/>
        <v>71.88</v>
      </c>
      <c r="Q66" s="81">
        <f t="shared" si="57"/>
        <v>71.88</v>
      </c>
      <c r="R66" s="7">
        <v>72.827371474250356</v>
      </c>
      <c r="S66" s="81">
        <f t="shared" si="59"/>
        <v>72.827371474250356</v>
      </c>
      <c r="T66" s="81">
        <f t="shared" si="59"/>
        <v>72.827371474250356</v>
      </c>
      <c r="U66" s="81">
        <f t="shared" si="59"/>
        <v>72.827371474250356</v>
      </c>
      <c r="V66" s="81">
        <f t="shared" si="59"/>
        <v>72.827371474250356</v>
      </c>
      <c r="W66" s="81">
        <f t="shared" si="59"/>
        <v>72.827371474250356</v>
      </c>
      <c r="X66" s="81">
        <f t="shared" si="59"/>
        <v>72.827371474250356</v>
      </c>
      <c r="Y66" s="81">
        <f t="shared" si="59"/>
        <v>72.827371474250356</v>
      </c>
      <c r="Z66" s="81">
        <f t="shared" si="59"/>
        <v>72.827371474250356</v>
      </c>
      <c r="AA66" s="81">
        <f t="shared" si="59"/>
        <v>72.827371474250356</v>
      </c>
      <c r="AB66" s="81">
        <f t="shared" si="59"/>
        <v>72.827371474250356</v>
      </c>
      <c r="AC66" s="81">
        <f t="shared" si="59"/>
        <v>72.827371474250356</v>
      </c>
      <c r="AD66" s="13">
        <f t="shared" si="60"/>
        <v>73.787229213250612</v>
      </c>
      <c r="AE66" s="11">
        <f t="shared" si="61"/>
        <v>73.787229213250612</v>
      </c>
      <c r="AF66" s="11">
        <f t="shared" si="61"/>
        <v>73.787229213250612</v>
      </c>
      <c r="AG66" s="11">
        <f t="shared" si="61"/>
        <v>73.787229213250612</v>
      </c>
      <c r="AH66" s="11">
        <f t="shared" si="61"/>
        <v>73.787229213250612</v>
      </c>
      <c r="AI66" s="11">
        <f t="shared" si="61"/>
        <v>73.787229213250612</v>
      </c>
      <c r="AJ66" s="11">
        <f t="shared" si="61"/>
        <v>73.787229213250612</v>
      </c>
      <c r="AK66" s="11">
        <f t="shared" si="61"/>
        <v>73.787229213250612</v>
      </c>
      <c r="AL66" s="11">
        <f t="shared" si="61"/>
        <v>73.787229213250612</v>
      </c>
      <c r="AM66" s="11">
        <f t="shared" si="61"/>
        <v>73.787229213250612</v>
      </c>
      <c r="AN66" s="11">
        <f t="shared" si="61"/>
        <v>73.787229213250612</v>
      </c>
      <c r="AO66" s="11">
        <f t="shared" si="61"/>
        <v>73.787229213250612</v>
      </c>
    </row>
    <row r="67" spans="1:41" x14ac:dyDescent="0.5">
      <c r="B67" s="3" t="e">
        <f>#REF!</f>
        <v>#REF!</v>
      </c>
      <c r="C67" s="3" t="e">
        <f>#REF!</f>
        <v>#REF!</v>
      </c>
      <c r="F67" s="7">
        <v>71.88</v>
      </c>
      <c r="G67" s="81">
        <f t="shared" si="57"/>
        <v>71.88</v>
      </c>
      <c r="H67" s="81">
        <f t="shared" si="57"/>
        <v>71.88</v>
      </c>
      <c r="I67" s="81">
        <f t="shared" si="57"/>
        <v>71.88</v>
      </c>
      <c r="J67" s="81">
        <f t="shared" si="57"/>
        <v>71.88</v>
      </c>
      <c r="K67" s="81">
        <f t="shared" si="57"/>
        <v>71.88</v>
      </c>
      <c r="L67" s="81">
        <f t="shared" si="57"/>
        <v>71.88</v>
      </c>
      <c r="M67" s="81">
        <f t="shared" si="57"/>
        <v>71.88</v>
      </c>
      <c r="N67" s="81">
        <f t="shared" si="57"/>
        <v>71.88</v>
      </c>
      <c r="O67" s="81">
        <f t="shared" si="57"/>
        <v>71.88</v>
      </c>
      <c r="P67" s="81">
        <f t="shared" si="57"/>
        <v>71.88</v>
      </c>
      <c r="Q67" s="81">
        <f t="shared" si="57"/>
        <v>71.88</v>
      </c>
      <c r="R67" s="7">
        <v>72.827371474250356</v>
      </c>
      <c r="S67" s="81">
        <f t="shared" si="59"/>
        <v>72.827371474250356</v>
      </c>
      <c r="T67" s="81">
        <f t="shared" si="59"/>
        <v>72.827371474250356</v>
      </c>
      <c r="U67" s="81">
        <f t="shared" ref="T67:AC78" si="62">$R67</f>
        <v>72.827371474250356</v>
      </c>
      <c r="V67" s="81">
        <f t="shared" si="62"/>
        <v>72.827371474250356</v>
      </c>
      <c r="W67" s="81">
        <f t="shared" si="62"/>
        <v>72.827371474250356</v>
      </c>
      <c r="X67" s="81">
        <f t="shared" si="62"/>
        <v>72.827371474250356</v>
      </c>
      <c r="Y67" s="81">
        <f t="shared" si="62"/>
        <v>72.827371474250356</v>
      </c>
      <c r="Z67" s="81">
        <f t="shared" si="62"/>
        <v>72.827371474250356</v>
      </c>
      <c r="AA67" s="81">
        <f t="shared" si="62"/>
        <v>72.827371474250356</v>
      </c>
      <c r="AB67" s="81">
        <f t="shared" si="62"/>
        <v>72.827371474250356</v>
      </c>
      <c r="AC67" s="81">
        <f t="shared" si="62"/>
        <v>72.827371474250356</v>
      </c>
      <c r="AD67" s="13">
        <f t="shared" si="60"/>
        <v>73.787229213250612</v>
      </c>
      <c r="AE67" s="11">
        <f t="shared" si="61"/>
        <v>73.787229213250612</v>
      </c>
      <c r="AF67" s="11">
        <f t="shared" si="61"/>
        <v>73.787229213250612</v>
      </c>
      <c r="AG67" s="11">
        <f t="shared" ref="AF67:AO78" si="63">$AD67</f>
        <v>73.787229213250612</v>
      </c>
      <c r="AH67" s="11">
        <f t="shared" si="63"/>
        <v>73.787229213250612</v>
      </c>
      <c r="AI67" s="11">
        <f t="shared" si="63"/>
        <v>73.787229213250612</v>
      </c>
      <c r="AJ67" s="11">
        <f t="shared" si="63"/>
        <v>73.787229213250612</v>
      </c>
      <c r="AK67" s="11">
        <f t="shared" si="63"/>
        <v>73.787229213250612</v>
      </c>
      <c r="AL67" s="11">
        <f t="shared" si="63"/>
        <v>73.787229213250612</v>
      </c>
      <c r="AM67" s="11">
        <f t="shared" si="63"/>
        <v>73.787229213250612</v>
      </c>
      <c r="AN67" s="11">
        <f t="shared" si="63"/>
        <v>73.787229213250612</v>
      </c>
      <c r="AO67" s="11">
        <f t="shared" si="63"/>
        <v>73.787229213250612</v>
      </c>
    </row>
    <row r="68" spans="1:41" x14ac:dyDescent="0.5">
      <c r="B68" s="3" t="e">
        <f>#REF!</f>
        <v>#REF!</v>
      </c>
      <c r="C68" s="3" t="e">
        <f>#REF!</f>
        <v>#REF!</v>
      </c>
      <c r="F68" s="7">
        <v>21.18</v>
      </c>
      <c r="G68" s="81">
        <f t="shared" ref="G68:Q73" si="64">$F68</f>
        <v>21.18</v>
      </c>
      <c r="H68" s="81">
        <f t="shared" si="64"/>
        <v>21.18</v>
      </c>
      <c r="I68" s="81">
        <f t="shared" si="64"/>
        <v>21.18</v>
      </c>
      <c r="J68" s="81">
        <f t="shared" si="64"/>
        <v>21.18</v>
      </c>
      <c r="K68" s="81">
        <f t="shared" si="64"/>
        <v>21.18</v>
      </c>
      <c r="L68" s="81">
        <f t="shared" si="64"/>
        <v>21.18</v>
      </c>
      <c r="M68" s="81">
        <f t="shared" si="64"/>
        <v>21.18</v>
      </c>
      <c r="N68" s="81">
        <f t="shared" si="64"/>
        <v>21.18</v>
      </c>
      <c r="O68" s="81">
        <f t="shared" si="64"/>
        <v>21.18</v>
      </c>
      <c r="P68" s="81">
        <f t="shared" si="64"/>
        <v>21.18</v>
      </c>
      <c r="Q68" s="81">
        <f t="shared" si="64"/>
        <v>21.18</v>
      </c>
      <c r="R68" s="7">
        <v>21.701522387261655</v>
      </c>
      <c r="S68" s="81">
        <f t="shared" ref="S68:S73" si="65">$R68</f>
        <v>21.701522387261655</v>
      </c>
      <c r="T68" s="81">
        <f t="shared" si="62"/>
        <v>21.701522387261655</v>
      </c>
      <c r="U68" s="81">
        <f t="shared" si="62"/>
        <v>21.701522387261655</v>
      </c>
      <c r="V68" s="81">
        <f t="shared" si="62"/>
        <v>21.701522387261655</v>
      </c>
      <c r="W68" s="81">
        <f t="shared" si="62"/>
        <v>21.701522387261655</v>
      </c>
      <c r="X68" s="81">
        <f t="shared" si="62"/>
        <v>21.701522387261655</v>
      </c>
      <c r="Y68" s="81">
        <f t="shared" si="62"/>
        <v>21.701522387261655</v>
      </c>
      <c r="Z68" s="81">
        <f t="shared" si="62"/>
        <v>21.701522387261655</v>
      </c>
      <c r="AA68" s="81">
        <f t="shared" si="62"/>
        <v>21.701522387261655</v>
      </c>
      <c r="AB68" s="81">
        <f t="shared" si="62"/>
        <v>21.701522387261655</v>
      </c>
      <c r="AC68" s="81">
        <f t="shared" si="62"/>
        <v>21.701522387261655</v>
      </c>
      <c r="AD68" s="13">
        <f t="shared" ref="AD68:AD73" si="66">R68*(1+($R68-$F68)/$F68)</f>
        <v>22.235886398716655</v>
      </c>
      <c r="AE68" s="11">
        <f t="shared" ref="AE68:AE73" si="67">$AD68</f>
        <v>22.235886398716655</v>
      </c>
      <c r="AF68" s="11">
        <f t="shared" si="63"/>
        <v>22.235886398716655</v>
      </c>
      <c r="AG68" s="11">
        <f t="shared" si="63"/>
        <v>22.235886398716655</v>
      </c>
      <c r="AH68" s="11">
        <f t="shared" si="63"/>
        <v>22.235886398716655</v>
      </c>
      <c r="AI68" s="11">
        <f t="shared" si="63"/>
        <v>22.235886398716655</v>
      </c>
      <c r="AJ68" s="11">
        <f t="shared" si="63"/>
        <v>22.235886398716655</v>
      </c>
      <c r="AK68" s="11">
        <f t="shared" si="63"/>
        <v>22.235886398716655</v>
      </c>
      <c r="AL68" s="11">
        <f t="shared" si="63"/>
        <v>22.235886398716655</v>
      </c>
      <c r="AM68" s="11">
        <f t="shared" si="63"/>
        <v>22.235886398716655</v>
      </c>
      <c r="AN68" s="11">
        <f t="shared" si="63"/>
        <v>22.235886398716655</v>
      </c>
      <c r="AO68" s="11">
        <f t="shared" si="63"/>
        <v>22.235886398716655</v>
      </c>
    </row>
    <row r="69" spans="1:41" x14ac:dyDescent="0.5">
      <c r="B69" s="3" t="e">
        <f>#REF!</f>
        <v>#REF!</v>
      </c>
      <c r="C69" s="3" t="e">
        <f>#REF!</f>
        <v>#REF!</v>
      </c>
      <c r="F69" s="7">
        <v>16.343</v>
      </c>
      <c r="G69" s="81">
        <f t="shared" si="64"/>
        <v>16.343</v>
      </c>
      <c r="H69" s="81">
        <f t="shared" si="64"/>
        <v>16.343</v>
      </c>
      <c r="I69" s="81">
        <f t="shared" si="64"/>
        <v>16.343</v>
      </c>
      <c r="J69" s="81">
        <f t="shared" si="64"/>
        <v>16.343</v>
      </c>
      <c r="K69" s="81">
        <f t="shared" si="64"/>
        <v>16.343</v>
      </c>
      <c r="L69" s="81">
        <f t="shared" si="64"/>
        <v>16.343</v>
      </c>
      <c r="M69" s="81">
        <f t="shared" si="64"/>
        <v>16.343</v>
      </c>
      <c r="N69" s="81">
        <f t="shared" si="64"/>
        <v>16.343</v>
      </c>
      <c r="O69" s="81">
        <f t="shared" si="64"/>
        <v>16.343</v>
      </c>
      <c r="P69" s="81">
        <f t="shared" si="64"/>
        <v>16.343</v>
      </c>
      <c r="Q69" s="81">
        <f t="shared" si="64"/>
        <v>16.343</v>
      </c>
      <c r="R69" s="7">
        <v>16.789163900000002</v>
      </c>
      <c r="S69" s="81">
        <f t="shared" si="65"/>
        <v>16.789163900000002</v>
      </c>
      <c r="T69" s="81">
        <f t="shared" si="62"/>
        <v>16.789163900000002</v>
      </c>
      <c r="U69" s="81">
        <f t="shared" si="62"/>
        <v>16.789163900000002</v>
      </c>
      <c r="V69" s="81">
        <f t="shared" si="62"/>
        <v>16.789163900000002</v>
      </c>
      <c r="W69" s="81">
        <f t="shared" si="62"/>
        <v>16.789163900000002</v>
      </c>
      <c r="X69" s="81">
        <f t="shared" si="62"/>
        <v>16.789163900000002</v>
      </c>
      <c r="Y69" s="81">
        <f t="shared" si="62"/>
        <v>16.789163900000002</v>
      </c>
      <c r="Z69" s="81">
        <f t="shared" si="62"/>
        <v>16.789163900000002</v>
      </c>
      <c r="AA69" s="81">
        <f t="shared" si="62"/>
        <v>16.789163900000002</v>
      </c>
      <c r="AB69" s="81">
        <f t="shared" si="62"/>
        <v>16.789163900000002</v>
      </c>
      <c r="AC69" s="81">
        <f t="shared" si="62"/>
        <v>16.789163900000002</v>
      </c>
      <c r="AD69" s="13">
        <f t="shared" si="66"/>
        <v>17.247508074470005</v>
      </c>
      <c r="AE69" s="11">
        <f t="shared" si="67"/>
        <v>17.247508074470005</v>
      </c>
      <c r="AF69" s="11">
        <f t="shared" si="63"/>
        <v>17.247508074470005</v>
      </c>
      <c r="AG69" s="11">
        <f t="shared" si="63"/>
        <v>17.247508074470005</v>
      </c>
      <c r="AH69" s="11">
        <f t="shared" si="63"/>
        <v>17.247508074470005</v>
      </c>
      <c r="AI69" s="11">
        <f t="shared" si="63"/>
        <v>17.247508074470005</v>
      </c>
      <c r="AJ69" s="11">
        <f t="shared" si="63"/>
        <v>17.247508074470005</v>
      </c>
      <c r="AK69" s="11">
        <f t="shared" si="63"/>
        <v>17.247508074470005</v>
      </c>
      <c r="AL69" s="11">
        <f t="shared" si="63"/>
        <v>17.247508074470005</v>
      </c>
      <c r="AM69" s="11">
        <f t="shared" si="63"/>
        <v>17.247508074470005</v>
      </c>
      <c r="AN69" s="11">
        <f t="shared" si="63"/>
        <v>17.247508074470005</v>
      </c>
      <c r="AO69" s="11">
        <f t="shared" si="63"/>
        <v>17.247508074470005</v>
      </c>
    </row>
    <row r="70" spans="1:41" x14ac:dyDescent="0.5">
      <c r="B70" s="3" t="e">
        <f>#REF!</f>
        <v>#REF!</v>
      </c>
      <c r="C70" s="3" t="e">
        <f>#REF!</f>
        <v>#REF!</v>
      </c>
      <c r="F70" s="7">
        <v>33.14</v>
      </c>
      <c r="G70" s="81">
        <f t="shared" si="64"/>
        <v>33.14</v>
      </c>
      <c r="H70" s="81">
        <f t="shared" si="64"/>
        <v>33.14</v>
      </c>
      <c r="I70" s="81">
        <f t="shared" si="64"/>
        <v>33.14</v>
      </c>
      <c r="J70" s="81">
        <f t="shared" si="64"/>
        <v>33.14</v>
      </c>
      <c r="K70" s="81">
        <f t="shared" si="64"/>
        <v>33.14</v>
      </c>
      <c r="L70" s="81">
        <f t="shared" si="64"/>
        <v>33.14</v>
      </c>
      <c r="M70" s="81">
        <f t="shared" si="64"/>
        <v>33.14</v>
      </c>
      <c r="N70" s="81">
        <f t="shared" si="64"/>
        <v>33.14</v>
      </c>
      <c r="O70" s="81">
        <f t="shared" si="64"/>
        <v>33.14</v>
      </c>
      <c r="P70" s="81">
        <f t="shared" si="64"/>
        <v>33.14</v>
      </c>
      <c r="Q70" s="81">
        <f t="shared" si="64"/>
        <v>33.14</v>
      </c>
      <c r="R70" s="7">
        <v>33.548641773811696</v>
      </c>
      <c r="S70" s="81">
        <f t="shared" si="65"/>
        <v>33.548641773811696</v>
      </c>
      <c r="T70" s="81">
        <f t="shared" si="62"/>
        <v>33.548641773811696</v>
      </c>
      <c r="U70" s="81">
        <f t="shared" si="62"/>
        <v>33.548641773811696</v>
      </c>
      <c r="V70" s="81">
        <f t="shared" si="62"/>
        <v>33.548641773811696</v>
      </c>
      <c r="W70" s="81">
        <f t="shared" si="62"/>
        <v>33.548641773811696</v>
      </c>
      <c r="X70" s="81">
        <f t="shared" si="62"/>
        <v>33.548641773811696</v>
      </c>
      <c r="Y70" s="81">
        <f t="shared" si="62"/>
        <v>33.548641773811696</v>
      </c>
      <c r="Z70" s="81">
        <f t="shared" si="62"/>
        <v>33.548641773811696</v>
      </c>
      <c r="AA70" s="81">
        <f t="shared" si="62"/>
        <v>33.548641773811696</v>
      </c>
      <c r="AB70" s="81">
        <f t="shared" si="62"/>
        <v>33.548641773811696</v>
      </c>
      <c r="AC70" s="81">
        <f t="shared" si="62"/>
        <v>33.548641773811696</v>
      </c>
      <c r="AD70" s="13">
        <f t="shared" si="66"/>
        <v>33.962322416039321</v>
      </c>
      <c r="AE70" s="11">
        <f t="shared" si="67"/>
        <v>33.962322416039321</v>
      </c>
      <c r="AF70" s="11">
        <f t="shared" si="63"/>
        <v>33.962322416039321</v>
      </c>
      <c r="AG70" s="11">
        <f t="shared" si="63"/>
        <v>33.962322416039321</v>
      </c>
      <c r="AH70" s="11">
        <f t="shared" si="63"/>
        <v>33.962322416039321</v>
      </c>
      <c r="AI70" s="11">
        <f t="shared" si="63"/>
        <v>33.962322416039321</v>
      </c>
      <c r="AJ70" s="11">
        <f t="shared" si="63"/>
        <v>33.962322416039321</v>
      </c>
      <c r="AK70" s="11">
        <f t="shared" si="63"/>
        <v>33.962322416039321</v>
      </c>
      <c r="AL70" s="11">
        <f t="shared" si="63"/>
        <v>33.962322416039321</v>
      </c>
      <c r="AM70" s="11">
        <f t="shared" si="63"/>
        <v>33.962322416039321</v>
      </c>
      <c r="AN70" s="11">
        <f t="shared" si="63"/>
        <v>33.962322416039321</v>
      </c>
      <c r="AO70" s="11">
        <f t="shared" si="63"/>
        <v>33.962322416039321</v>
      </c>
    </row>
    <row r="71" spans="1:41" x14ac:dyDescent="0.5">
      <c r="B71" s="3" t="e">
        <f>#REF!</f>
        <v>#REF!</v>
      </c>
      <c r="C71" s="3" t="e">
        <f>#REF!</f>
        <v>#REF!</v>
      </c>
      <c r="F71" s="7">
        <v>32.634</v>
      </c>
      <c r="G71" s="81">
        <f t="shared" si="64"/>
        <v>32.634</v>
      </c>
      <c r="H71" s="81">
        <f t="shared" si="64"/>
        <v>32.634</v>
      </c>
      <c r="I71" s="81">
        <f t="shared" si="64"/>
        <v>32.634</v>
      </c>
      <c r="J71" s="81">
        <f t="shared" si="64"/>
        <v>32.634</v>
      </c>
      <c r="K71" s="81">
        <f t="shared" si="64"/>
        <v>32.634</v>
      </c>
      <c r="L71" s="81">
        <f t="shared" si="64"/>
        <v>32.634</v>
      </c>
      <c r="M71" s="81">
        <f t="shared" si="64"/>
        <v>32.634</v>
      </c>
      <c r="N71" s="81">
        <f t="shared" si="64"/>
        <v>32.634</v>
      </c>
      <c r="O71" s="81">
        <f t="shared" si="64"/>
        <v>32.634</v>
      </c>
      <c r="P71" s="81">
        <f t="shared" si="64"/>
        <v>32.634</v>
      </c>
      <c r="Q71" s="81">
        <f t="shared" si="64"/>
        <v>32.634</v>
      </c>
      <c r="R71" s="7">
        <v>33.204620691664424</v>
      </c>
      <c r="S71" s="81">
        <f t="shared" si="65"/>
        <v>33.204620691664424</v>
      </c>
      <c r="T71" s="81">
        <f t="shared" si="62"/>
        <v>33.204620691664424</v>
      </c>
      <c r="U71" s="81">
        <f t="shared" si="62"/>
        <v>33.204620691664424</v>
      </c>
      <c r="V71" s="81">
        <f t="shared" si="62"/>
        <v>33.204620691664424</v>
      </c>
      <c r="W71" s="81">
        <f t="shared" si="62"/>
        <v>33.204620691664424</v>
      </c>
      <c r="X71" s="81">
        <f t="shared" si="62"/>
        <v>33.204620691664424</v>
      </c>
      <c r="Y71" s="81">
        <f t="shared" si="62"/>
        <v>33.204620691664424</v>
      </c>
      <c r="Z71" s="81">
        <f t="shared" si="62"/>
        <v>33.204620691664424</v>
      </c>
      <c r="AA71" s="81">
        <f t="shared" si="62"/>
        <v>33.204620691664424</v>
      </c>
      <c r="AB71" s="81">
        <f t="shared" si="62"/>
        <v>33.204620691664424</v>
      </c>
      <c r="AC71" s="81">
        <f t="shared" si="62"/>
        <v>33.204620691664424</v>
      </c>
      <c r="AD71" s="13">
        <f t="shared" si="66"/>
        <v>33.785218951930787</v>
      </c>
      <c r="AE71" s="11">
        <f t="shared" si="67"/>
        <v>33.785218951930787</v>
      </c>
      <c r="AF71" s="11">
        <f t="shared" si="63"/>
        <v>33.785218951930787</v>
      </c>
      <c r="AG71" s="11">
        <f t="shared" si="63"/>
        <v>33.785218951930787</v>
      </c>
      <c r="AH71" s="11">
        <f t="shared" si="63"/>
        <v>33.785218951930787</v>
      </c>
      <c r="AI71" s="11">
        <f t="shared" si="63"/>
        <v>33.785218951930787</v>
      </c>
      <c r="AJ71" s="11">
        <f t="shared" si="63"/>
        <v>33.785218951930787</v>
      </c>
      <c r="AK71" s="11">
        <f t="shared" si="63"/>
        <v>33.785218951930787</v>
      </c>
      <c r="AL71" s="11">
        <f t="shared" si="63"/>
        <v>33.785218951930787</v>
      </c>
      <c r="AM71" s="11">
        <f t="shared" si="63"/>
        <v>33.785218951930787</v>
      </c>
      <c r="AN71" s="11">
        <f t="shared" si="63"/>
        <v>33.785218951930787</v>
      </c>
      <c r="AO71" s="11">
        <f t="shared" si="63"/>
        <v>33.785218951930787</v>
      </c>
    </row>
    <row r="72" spans="1:41" x14ac:dyDescent="0.5">
      <c r="B72" s="3" t="e">
        <f>#REF!</f>
        <v>#REF!</v>
      </c>
      <c r="C72" s="3" t="e">
        <f>#REF!</f>
        <v>#REF!</v>
      </c>
      <c r="F72" s="7">
        <v>109.26</v>
      </c>
      <c r="G72" s="81">
        <f t="shared" si="64"/>
        <v>109.26</v>
      </c>
      <c r="H72" s="81">
        <f t="shared" si="64"/>
        <v>109.26</v>
      </c>
      <c r="I72" s="81">
        <f t="shared" si="64"/>
        <v>109.26</v>
      </c>
      <c r="J72" s="81">
        <f t="shared" si="64"/>
        <v>109.26</v>
      </c>
      <c r="K72" s="81">
        <f t="shared" si="64"/>
        <v>109.26</v>
      </c>
      <c r="L72" s="81">
        <f t="shared" si="64"/>
        <v>109.26</v>
      </c>
      <c r="M72" s="81">
        <f t="shared" si="64"/>
        <v>109.26</v>
      </c>
      <c r="N72" s="81">
        <f t="shared" si="64"/>
        <v>109.26</v>
      </c>
      <c r="O72" s="81">
        <f t="shared" si="64"/>
        <v>109.26</v>
      </c>
      <c r="P72" s="81">
        <f t="shared" si="64"/>
        <v>109.26</v>
      </c>
      <c r="Q72" s="81">
        <f t="shared" si="64"/>
        <v>109.26</v>
      </c>
      <c r="R72" s="7">
        <v>115.40589986627451</v>
      </c>
      <c r="S72" s="81">
        <f t="shared" si="65"/>
        <v>115.40589986627451</v>
      </c>
      <c r="T72" s="81">
        <f t="shared" si="62"/>
        <v>115.40589986627451</v>
      </c>
      <c r="U72" s="81">
        <f t="shared" si="62"/>
        <v>115.40589986627451</v>
      </c>
      <c r="V72" s="81">
        <f t="shared" si="62"/>
        <v>115.40589986627451</v>
      </c>
      <c r="W72" s="81">
        <f t="shared" si="62"/>
        <v>115.40589986627451</v>
      </c>
      <c r="X72" s="81">
        <f t="shared" si="62"/>
        <v>115.40589986627451</v>
      </c>
      <c r="Y72" s="81">
        <f t="shared" si="62"/>
        <v>115.40589986627451</v>
      </c>
      <c r="Z72" s="81">
        <f t="shared" si="62"/>
        <v>115.40589986627451</v>
      </c>
      <c r="AA72" s="81">
        <f t="shared" si="62"/>
        <v>115.40589986627451</v>
      </c>
      <c r="AB72" s="81">
        <f t="shared" si="62"/>
        <v>115.40589986627451</v>
      </c>
      <c r="AC72" s="81">
        <f t="shared" si="62"/>
        <v>115.40589986627451</v>
      </c>
      <c r="AD72" s="13">
        <f>R72*(1+($R72-$F72)/$F72)</f>
        <v>121.89750799876056</v>
      </c>
      <c r="AE72" s="11">
        <f t="shared" si="67"/>
        <v>121.89750799876056</v>
      </c>
      <c r="AF72" s="11">
        <f t="shared" si="63"/>
        <v>121.89750799876056</v>
      </c>
      <c r="AG72" s="11">
        <f t="shared" si="63"/>
        <v>121.89750799876056</v>
      </c>
      <c r="AH72" s="11">
        <f t="shared" si="63"/>
        <v>121.89750799876056</v>
      </c>
      <c r="AI72" s="11">
        <f t="shared" si="63"/>
        <v>121.89750799876056</v>
      </c>
      <c r="AJ72" s="11">
        <f t="shared" si="63"/>
        <v>121.89750799876056</v>
      </c>
      <c r="AK72" s="11">
        <f t="shared" si="63"/>
        <v>121.89750799876056</v>
      </c>
      <c r="AL72" s="11">
        <f t="shared" si="63"/>
        <v>121.89750799876056</v>
      </c>
      <c r="AM72" s="11">
        <f t="shared" si="63"/>
        <v>121.89750799876056</v>
      </c>
      <c r="AN72" s="11">
        <f t="shared" si="63"/>
        <v>121.89750799876056</v>
      </c>
      <c r="AO72" s="11">
        <f t="shared" si="63"/>
        <v>121.89750799876056</v>
      </c>
    </row>
    <row r="73" spans="1:41" x14ac:dyDescent="0.5">
      <c r="B73" s="3" t="e">
        <f>#REF!</f>
        <v>#REF!</v>
      </c>
      <c r="C73" s="3" t="e">
        <f>#REF!</f>
        <v>#REF!</v>
      </c>
      <c r="F73" s="7">
        <v>107.16065500000001</v>
      </c>
      <c r="G73" s="81">
        <f t="shared" si="64"/>
        <v>107.16065500000001</v>
      </c>
      <c r="H73" s="81">
        <f t="shared" si="64"/>
        <v>107.16065500000001</v>
      </c>
      <c r="I73" s="81">
        <f t="shared" si="64"/>
        <v>107.16065500000001</v>
      </c>
      <c r="J73" s="81">
        <f t="shared" si="64"/>
        <v>107.16065500000001</v>
      </c>
      <c r="K73" s="81">
        <f t="shared" si="64"/>
        <v>107.16065500000001</v>
      </c>
      <c r="L73" s="81">
        <f t="shared" si="64"/>
        <v>107.16065500000001</v>
      </c>
      <c r="M73" s="81">
        <f t="shared" si="64"/>
        <v>107.16065500000001</v>
      </c>
      <c r="N73" s="81">
        <f t="shared" si="64"/>
        <v>107.16065500000001</v>
      </c>
      <c r="O73" s="81">
        <f t="shared" si="64"/>
        <v>107.16065500000001</v>
      </c>
      <c r="P73" s="81">
        <f t="shared" si="64"/>
        <v>107.16065500000001</v>
      </c>
      <c r="Q73" s="81">
        <f t="shared" si="64"/>
        <v>107.16065500000001</v>
      </c>
      <c r="R73" s="7">
        <v>110.32189432250001</v>
      </c>
      <c r="S73" s="81">
        <f t="shared" si="65"/>
        <v>110.32189432250001</v>
      </c>
      <c r="T73" s="81">
        <f t="shared" si="62"/>
        <v>110.32189432250001</v>
      </c>
      <c r="U73" s="81">
        <f t="shared" si="62"/>
        <v>110.32189432250001</v>
      </c>
      <c r="V73" s="81">
        <f t="shared" si="62"/>
        <v>110.32189432250001</v>
      </c>
      <c r="W73" s="81">
        <f t="shared" si="62"/>
        <v>110.32189432250001</v>
      </c>
      <c r="X73" s="81">
        <f t="shared" si="62"/>
        <v>110.32189432250001</v>
      </c>
      <c r="Y73" s="81">
        <f t="shared" si="62"/>
        <v>110.32189432250001</v>
      </c>
      <c r="Z73" s="81">
        <f t="shared" si="62"/>
        <v>110.32189432250001</v>
      </c>
      <c r="AA73" s="81">
        <f t="shared" si="62"/>
        <v>110.32189432250001</v>
      </c>
      <c r="AB73" s="81">
        <f t="shared" si="62"/>
        <v>110.32189432250001</v>
      </c>
      <c r="AC73" s="81">
        <f t="shared" si="62"/>
        <v>110.32189432250001</v>
      </c>
      <c r="AD73" s="13">
        <f t="shared" si="66"/>
        <v>113.57639020501378</v>
      </c>
      <c r="AE73" s="11">
        <f t="shared" si="67"/>
        <v>113.57639020501378</v>
      </c>
      <c r="AF73" s="11">
        <f t="shared" si="63"/>
        <v>113.57639020501378</v>
      </c>
      <c r="AG73" s="11">
        <f t="shared" si="63"/>
        <v>113.57639020501378</v>
      </c>
      <c r="AH73" s="11">
        <f t="shared" si="63"/>
        <v>113.57639020501378</v>
      </c>
      <c r="AI73" s="11">
        <f t="shared" si="63"/>
        <v>113.57639020501378</v>
      </c>
      <c r="AJ73" s="11">
        <f t="shared" si="63"/>
        <v>113.57639020501378</v>
      </c>
      <c r="AK73" s="11">
        <f t="shared" si="63"/>
        <v>113.57639020501378</v>
      </c>
      <c r="AL73" s="11">
        <f t="shared" si="63"/>
        <v>113.57639020501378</v>
      </c>
      <c r="AM73" s="11">
        <f t="shared" si="63"/>
        <v>113.57639020501378</v>
      </c>
      <c r="AN73" s="11">
        <f t="shared" si="63"/>
        <v>113.57639020501378</v>
      </c>
      <c r="AO73" s="11">
        <f t="shared" si="63"/>
        <v>113.57639020501378</v>
      </c>
    </row>
    <row r="74" spans="1:41" x14ac:dyDescent="0.5">
      <c r="B74" s="3" t="e">
        <f>#REF!</f>
        <v>#REF!</v>
      </c>
      <c r="C74" s="3" t="e">
        <f>#REF!</f>
        <v>#REF!</v>
      </c>
      <c r="F74" s="7">
        <v>18.88</v>
      </c>
      <c r="G74" s="81">
        <f t="shared" si="57"/>
        <v>18.88</v>
      </c>
      <c r="H74" s="81">
        <f t="shared" si="57"/>
        <v>18.88</v>
      </c>
      <c r="I74" s="81">
        <f t="shared" si="57"/>
        <v>18.88</v>
      </c>
      <c r="J74" s="81">
        <f t="shared" si="57"/>
        <v>18.88</v>
      </c>
      <c r="K74" s="81">
        <f t="shared" si="57"/>
        <v>18.88</v>
      </c>
      <c r="L74" s="81">
        <f t="shared" si="57"/>
        <v>18.88</v>
      </c>
      <c r="M74" s="81">
        <f>$F74</f>
        <v>18.88</v>
      </c>
      <c r="N74" s="81">
        <f>$F74</f>
        <v>18.88</v>
      </c>
      <c r="O74" s="81">
        <f>$F74</f>
        <v>18.88</v>
      </c>
      <c r="P74" s="81">
        <f>$F74</f>
        <v>18.88</v>
      </c>
      <c r="Q74" s="81">
        <f>$F74</f>
        <v>18.88</v>
      </c>
      <c r="R74" s="7">
        <v>18.88</v>
      </c>
      <c r="S74" s="81">
        <f>$R74</f>
        <v>18.88</v>
      </c>
      <c r="T74" s="81">
        <f t="shared" si="62"/>
        <v>18.88</v>
      </c>
      <c r="U74" s="81">
        <f t="shared" si="62"/>
        <v>18.88</v>
      </c>
      <c r="V74" s="81">
        <f t="shared" si="62"/>
        <v>18.88</v>
      </c>
      <c r="W74" s="81">
        <f t="shared" si="62"/>
        <v>18.88</v>
      </c>
      <c r="X74" s="81">
        <f t="shared" si="62"/>
        <v>18.88</v>
      </c>
      <c r="Y74" s="81">
        <f t="shared" si="62"/>
        <v>18.88</v>
      </c>
      <c r="Z74" s="81">
        <f t="shared" si="62"/>
        <v>18.88</v>
      </c>
      <c r="AA74" s="81">
        <f t="shared" si="62"/>
        <v>18.88</v>
      </c>
      <c r="AB74" s="81">
        <f t="shared" si="62"/>
        <v>18.88</v>
      </c>
      <c r="AC74" s="81">
        <f t="shared" si="62"/>
        <v>18.88</v>
      </c>
      <c r="AD74" s="13">
        <f t="shared" si="60"/>
        <v>18.88</v>
      </c>
      <c r="AE74" s="11">
        <f>$AD74</f>
        <v>18.88</v>
      </c>
      <c r="AF74" s="11">
        <f t="shared" si="63"/>
        <v>18.88</v>
      </c>
      <c r="AG74" s="11">
        <f t="shared" si="63"/>
        <v>18.88</v>
      </c>
      <c r="AH74" s="11">
        <f t="shared" si="63"/>
        <v>18.88</v>
      </c>
      <c r="AI74" s="11">
        <f t="shared" si="63"/>
        <v>18.88</v>
      </c>
      <c r="AJ74" s="11">
        <f t="shared" si="63"/>
        <v>18.88</v>
      </c>
      <c r="AK74" s="11">
        <f t="shared" si="63"/>
        <v>18.88</v>
      </c>
      <c r="AL74" s="11">
        <f t="shared" si="63"/>
        <v>18.88</v>
      </c>
      <c r="AM74" s="11">
        <f t="shared" si="63"/>
        <v>18.88</v>
      </c>
      <c r="AN74" s="11">
        <f t="shared" si="63"/>
        <v>18.88</v>
      </c>
      <c r="AO74" s="11">
        <f t="shared" si="63"/>
        <v>18.88</v>
      </c>
    </row>
    <row r="75" spans="1:41" x14ac:dyDescent="0.5">
      <c r="B75" s="3" t="e">
        <f>#REF!</f>
        <v>#REF!</v>
      </c>
      <c r="C75" s="3" t="e">
        <f>#REF!</f>
        <v>#REF!</v>
      </c>
      <c r="F75" s="7">
        <v>13.5</v>
      </c>
      <c r="G75" s="81">
        <f t="shared" ref="G75:Q78" si="68">$F75</f>
        <v>13.5</v>
      </c>
      <c r="H75" s="81">
        <f t="shared" si="68"/>
        <v>13.5</v>
      </c>
      <c r="I75" s="81">
        <f t="shared" si="68"/>
        <v>13.5</v>
      </c>
      <c r="J75" s="81">
        <f t="shared" si="68"/>
        <v>13.5</v>
      </c>
      <c r="K75" s="81">
        <f t="shared" si="68"/>
        <v>13.5</v>
      </c>
      <c r="L75" s="81">
        <f t="shared" si="68"/>
        <v>13.5</v>
      </c>
      <c r="M75" s="81">
        <f t="shared" si="68"/>
        <v>13.5</v>
      </c>
      <c r="N75" s="81">
        <f t="shared" si="68"/>
        <v>13.5</v>
      </c>
      <c r="O75" s="81">
        <f t="shared" si="68"/>
        <v>13.5</v>
      </c>
      <c r="P75" s="81">
        <f t="shared" si="68"/>
        <v>13.5</v>
      </c>
      <c r="Q75" s="81">
        <f t="shared" si="68"/>
        <v>13.5</v>
      </c>
      <c r="R75" s="7">
        <v>13.75</v>
      </c>
      <c r="S75" s="81">
        <f>$R75</f>
        <v>13.75</v>
      </c>
      <c r="T75" s="81">
        <f t="shared" si="62"/>
        <v>13.75</v>
      </c>
      <c r="U75" s="81">
        <f t="shared" si="62"/>
        <v>13.75</v>
      </c>
      <c r="V75" s="81">
        <f t="shared" si="62"/>
        <v>13.75</v>
      </c>
      <c r="W75" s="81">
        <f t="shared" si="62"/>
        <v>13.75</v>
      </c>
      <c r="X75" s="81">
        <f t="shared" si="62"/>
        <v>13.75</v>
      </c>
      <c r="Y75" s="81">
        <f t="shared" si="62"/>
        <v>13.75</v>
      </c>
      <c r="Z75" s="81">
        <f t="shared" si="62"/>
        <v>13.75</v>
      </c>
      <c r="AA75" s="81">
        <f t="shared" si="62"/>
        <v>13.75</v>
      </c>
      <c r="AB75" s="81">
        <f t="shared" si="62"/>
        <v>13.75</v>
      </c>
      <c r="AC75" s="81">
        <f t="shared" si="62"/>
        <v>13.75</v>
      </c>
      <c r="AD75" s="13">
        <f t="shared" si="60"/>
        <v>14.004629629629632</v>
      </c>
      <c r="AE75" s="11">
        <f>$AD75</f>
        <v>14.004629629629632</v>
      </c>
      <c r="AF75" s="11">
        <f t="shared" si="63"/>
        <v>14.004629629629632</v>
      </c>
      <c r="AG75" s="11">
        <f t="shared" si="63"/>
        <v>14.004629629629632</v>
      </c>
      <c r="AH75" s="11">
        <f t="shared" si="63"/>
        <v>14.004629629629632</v>
      </c>
      <c r="AI75" s="11">
        <f t="shared" si="63"/>
        <v>14.004629629629632</v>
      </c>
      <c r="AJ75" s="11">
        <f t="shared" si="63"/>
        <v>14.004629629629632</v>
      </c>
      <c r="AK75" s="11">
        <f t="shared" si="63"/>
        <v>14.004629629629632</v>
      </c>
      <c r="AL75" s="11">
        <f t="shared" si="63"/>
        <v>14.004629629629632</v>
      </c>
      <c r="AM75" s="11">
        <f t="shared" si="63"/>
        <v>14.004629629629632</v>
      </c>
      <c r="AN75" s="11">
        <f t="shared" si="63"/>
        <v>14.004629629629632</v>
      </c>
      <c r="AO75" s="11">
        <f t="shared" si="63"/>
        <v>14.004629629629632</v>
      </c>
    </row>
    <row r="76" spans="1:41" x14ac:dyDescent="0.5">
      <c r="B76" s="3" t="e">
        <f>#REF!</f>
        <v>#REF!</v>
      </c>
      <c r="C76" s="3" t="e">
        <f>#REF!</f>
        <v>#REF!</v>
      </c>
      <c r="F76" s="7">
        <v>13.803000000000001</v>
      </c>
      <c r="G76" s="81">
        <f t="shared" si="68"/>
        <v>13.803000000000001</v>
      </c>
      <c r="H76" s="81">
        <f t="shared" si="68"/>
        <v>13.803000000000001</v>
      </c>
      <c r="I76" s="81">
        <f t="shared" si="68"/>
        <v>13.803000000000001</v>
      </c>
      <c r="J76" s="81">
        <f t="shared" si="68"/>
        <v>13.803000000000001</v>
      </c>
      <c r="K76" s="81">
        <f t="shared" si="68"/>
        <v>13.803000000000001</v>
      </c>
      <c r="L76" s="81">
        <f t="shared" si="68"/>
        <v>13.803000000000001</v>
      </c>
      <c r="M76" s="81">
        <f t="shared" si="68"/>
        <v>13.803000000000001</v>
      </c>
      <c r="N76" s="81">
        <f t="shared" si="68"/>
        <v>13.803000000000001</v>
      </c>
      <c r="O76" s="81">
        <f t="shared" si="68"/>
        <v>13.803000000000001</v>
      </c>
      <c r="P76" s="81">
        <f t="shared" si="68"/>
        <v>13.803000000000001</v>
      </c>
      <c r="Q76" s="81">
        <f t="shared" si="68"/>
        <v>13.803000000000001</v>
      </c>
      <c r="R76" s="7">
        <v>13.55</v>
      </c>
      <c r="S76" s="81">
        <f>$R76</f>
        <v>13.55</v>
      </c>
      <c r="T76" s="81">
        <f t="shared" si="62"/>
        <v>13.55</v>
      </c>
      <c r="U76" s="81">
        <f t="shared" si="62"/>
        <v>13.55</v>
      </c>
      <c r="V76" s="81">
        <f t="shared" si="62"/>
        <v>13.55</v>
      </c>
      <c r="W76" s="81">
        <f t="shared" si="62"/>
        <v>13.55</v>
      </c>
      <c r="X76" s="81">
        <f t="shared" si="62"/>
        <v>13.55</v>
      </c>
      <c r="Y76" s="81">
        <f t="shared" si="62"/>
        <v>13.55</v>
      </c>
      <c r="Z76" s="81">
        <f t="shared" si="62"/>
        <v>13.55</v>
      </c>
      <c r="AA76" s="81">
        <f t="shared" si="62"/>
        <v>13.55</v>
      </c>
      <c r="AB76" s="81">
        <f t="shared" si="62"/>
        <v>13.55</v>
      </c>
      <c r="AC76" s="81">
        <f t="shared" si="62"/>
        <v>13.55</v>
      </c>
      <c r="AD76" s="13">
        <f t="shared" si="60"/>
        <v>13.301637325219156</v>
      </c>
      <c r="AE76" s="11">
        <f>$AD76</f>
        <v>13.301637325219156</v>
      </c>
      <c r="AF76" s="11">
        <f t="shared" si="63"/>
        <v>13.301637325219156</v>
      </c>
      <c r="AG76" s="11">
        <f t="shared" si="63"/>
        <v>13.301637325219156</v>
      </c>
      <c r="AH76" s="11">
        <f t="shared" si="63"/>
        <v>13.301637325219156</v>
      </c>
      <c r="AI76" s="11">
        <f t="shared" si="63"/>
        <v>13.301637325219156</v>
      </c>
      <c r="AJ76" s="11">
        <f t="shared" si="63"/>
        <v>13.301637325219156</v>
      </c>
      <c r="AK76" s="11">
        <f t="shared" si="63"/>
        <v>13.301637325219156</v>
      </c>
      <c r="AL76" s="11">
        <f t="shared" si="63"/>
        <v>13.301637325219156</v>
      </c>
      <c r="AM76" s="11">
        <f t="shared" si="63"/>
        <v>13.301637325219156</v>
      </c>
      <c r="AN76" s="11">
        <f t="shared" si="63"/>
        <v>13.301637325219156</v>
      </c>
      <c r="AO76" s="11">
        <f t="shared" si="63"/>
        <v>13.301637325219156</v>
      </c>
    </row>
    <row r="77" spans="1:41" x14ac:dyDescent="0.5">
      <c r="B77" s="3" t="e">
        <f>#REF!</f>
        <v>#REF!</v>
      </c>
      <c r="C77" s="3" t="e">
        <f>#REF!</f>
        <v>#REF!</v>
      </c>
      <c r="F77" s="7">
        <v>13.757</v>
      </c>
      <c r="G77" s="81">
        <f t="shared" si="68"/>
        <v>13.757</v>
      </c>
      <c r="H77" s="81">
        <f t="shared" si="68"/>
        <v>13.757</v>
      </c>
      <c r="I77" s="81">
        <f t="shared" si="68"/>
        <v>13.757</v>
      </c>
      <c r="J77" s="81">
        <f t="shared" si="68"/>
        <v>13.757</v>
      </c>
      <c r="K77" s="81">
        <f t="shared" si="68"/>
        <v>13.757</v>
      </c>
      <c r="L77" s="81">
        <f t="shared" si="68"/>
        <v>13.757</v>
      </c>
      <c r="M77" s="81">
        <f t="shared" si="68"/>
        <v>13.757</v>
      </c>
      <c r="N77" s="81">
        <f t="shared" si="68"/>
        <v>13.757</v>
      </c>
      <c r="O77" s="81">
        <f t="shared" si="68"/>
        <v>13.757</v>
      </c>
      <c r="P77" s="81">
        <f t="shared" si="68"/>
        <v>13.757</v>
      </c>
      <c r="Q77" s="81">
        <f t="shared" si="68"/>
        <v>13.757</v>
      </c>
      <c r="R77" s="7">
        <v>13.5</v>
      </c>
      <c r="S77" s="81">
        <f>$R77</f>
        <v>13.5</v>
      </c>
      <c r="T77" s="81">
        <f t="shared" si="62"/>
        <v>13.5</v>
      </c>
      <c r="U77" s="81">
        <f t="shared" si="62"/>
        <v>13.5</v>
      </c>
      <c r="V77" s="81">
        <f t="shared" si="62"/>
        <v>13.5</v>
      </c>
      <c r="W77" s="81">
        <f t="shared" si="62"/>
        <v>13.5</v>
      </c>
      <c r="X77" s="81">
        <f t="shared" si="62"/>
        <v>13.5</v>
      </c>
      <c r="Y77" s="81">
        <f t="shared" si="62"/>
        <v>13.5</v>
      </c>
      <c r="Z77" s="81">
        <f t="shared" si="62"/>
        <v>13.5</v>
      </c>
      <c r="AA77" s="81">
        <f t="shared" si="62"/>
        <v>13.5</v>
      </c>
      <c r="AB77" s="81">
        <f t="shared" si="62"/>
        <v>13.5</v>
      </c>
      <c r="AC77" s="81">
        <f t="shared" si="62"/>
        <v>13.5</v>
      </c>
      <c r="AD77" s="13">
        <f t="shared" si="60"/>
        <v>13.247801119430109</v>
      </c>
      <c r="AE77" s="11">
        <f>$AD77</f>
        <v>13.247801119430109</v>
      </c>
      <c r="AF77" s="11">
        <f t="shared" si="63"/>
        <v>13.247801119430109</v>
      </c>
      <c r="AG77" s="11">
        <f t="shared" si="63"/>
        <v>13.247801119430109</v>
      </c>
      <c r="AH77" s="11">
        <f t="shared" si="63"/>
        <v>13.247801119430109</v>
      </c>
      <c r="AI77" s="11">
        <f t="shared" si="63"/>
        <v>13.247801119430109</v>
      </c>
      <c r="AJ77" s="11">
        <f t="shared" si="63"/>
        <v>13.247801119430109</v>
      </c>
      <c r="AK77" s="11">
        <f t="shared" si="63"/>
        <v>13.247801119430109</v>
      </c>
      <c r="AL77" s="11">
        <f t="shared" si="63"/>
        <v>13.247801119430109</v>
      </c>
      <c r="AM77" s="11">
        <f t="shared" si="63"/>
        <v>13.247801119430109</v>
      </c>
      <c r="AN77" s="11">
        <f t="shared" si="63"/>
        <v>13.247801119430109</v>
      </c>
      <c r="AO77" s="11">
        <f t="shared" si="63"/>
        <v>13.247801119430109</v>
      </c>
    </row>
    <row r="78" spans="1:41" x14ac:dyDescent="0.5">
      <c r="B78" s="3" t="e">
        <f>#REF!</f>
        <v>#REF!</v>
      </c>
      <c r="C78" s="3" t="e">
        <f>#REF!</f>
        <v>#REF!</v>
      </c>
      <c r="F78" s="7">
        <v>15.55</v>
      </c>
      <c r="G78" s="81">
        <f t="shared" si="68"/>
        <v>15.55</v>
      </c>
      <c r="H78" s="81">
        <f t="shared" si="68"/>
        <v>15.55</v>
      </c>
      <c r="I78" s="81">
        <f t="shared" si="68"/>
        <v>15.55</v>
      </c>
      <c r="J78" s="81">
        <f t="shared" si="68"/>
        <v>15.55</v>
      </c>
      <c r="K78" s="81">
        <f t="shared" si="68"/>
        <v>15.55</v>
      </c>
      <c r="L78" s="81">
        <f t="shared" si="68"/>
        <v>15.55</v>
      </c>
      <c r="M78" s="81">
        <f t="shared" si="68"/>
        <v>15.55</v>
      </c>
      <c r="N78" s="81">
        <f t="shared" si="68"/>
        <v>15.55</v>
      </c>
      <c r="O78" s="81">
        <f t="shared" si="68"/>
        <v>15.55</v>
      </c>
      <c r="P78" s="81">
        <f t="shared" si="68"/>
        <v>15.55</v>
      </c>
      <c r="Q78" s="81">
        <f t="shared" si="68"/>
        <v>15.55</v>
      </c>
      <c r="R78" s="7">
        <v>16.02</v>
      </c>
      <c r="S78" s="81">
        <f>$R78</f>
        <v>16.02</v>
      </c>
      <c r="T78" s="81">
        <f t="shared" si="62"/>
        <v>16.02</v>
      </c>
      <c r="U78" s="81">
        <f t="shared" si="62"/>
        <v>16.02</v>
      </c>
      <c r="V78" s="81">
        <f t="shared" si="62"/>
        <v>16.02</v>
      </c>
      <c r="W78" s="81">
        <f t="shared" si="62"/>
        <v>16.02</v>
      </c>
      <c r="X78" s="81">
        <f t="shared" si="62"/>
        <v>16.02</v>
      </c>
      <c r="Y78" s="81">
        <f t="shared" si="62"/>
        <v>16.02</v>
      </c>
      <c r="Z78" s="81">
        <f t="shared" si="62"/>
        <v>16.02</v>
      </c>
      <c r="AA78" s="81">
        <f t="shared" si="62"/>
        <v>16.02</v>
      </c>
      <c r="AB78" s="81">
        <f t="shared" si="62"/>
        <v>16.02</v>
      </c>
      <c r="AC78" s="81">
        <f t="shared" si="62"/>
        <v>16.02</v>
      </c>
      <c r="AD78" s="13">
        <f t="shared" si="60"/>
        <v>16.504205787781348</v>
      </c>
      <c r="AE78" s="11">
        <f>$AD78</f>
        <v>16.504205787781348</v>
      </c>
      <c r="AF78" s="11">
        <f t="shared" si="63"/>
        <v>16.504205787781348</v>
      </c>
      <c r="AG78" s="11">
        <f t="shared" si="63"/>
        <v>16.504205787781348</v>
      </c>
      <c r="AH78" s="11">
        <f t="shared" si="63"/>
        <v>16.504205787781348</v>
      </c>
      <c r="AI78" s="11">
        <f t="shared" si="63"/>
        <v>16.504205787781348</v>
      </c>
      <c r="AJ78" s="11">
        <f t="shared" si="63"/>
        <v>16.504205787781348</v>
      </c>
      <c r="AK78" s="11">
        <f t="shared" si="63"/>
        <v>16.504205787781348</v>
      </c>
      <c r="AL78" s="11">
        <f t="shared" si="63"/>
        <v>16.504205787781348</v>
      </c>
      <c r="AM78" s="11">
        <f t="shared" si="63"/>
        <v>16.504205787781348</v>
      </c>
      <c r="AN78" s="11">
        <f t="shared" si="63"/>
        <v>16.504205787781348</v>
      </c>
      <c r="AO78" s="11">
        <f t="shared" si="63"/>
        <v>16.504205787781348</v>
      </c>
    </row>
    <row r="80" spans="1:41" x14ac:dyDescent="0.5">
      <c r="A80" s="9" t="s">
        <v>81</v>
      </c>
      <c r="B80" s="4" t="s">
        <v>14</v>
      </c>
      <c r="C80" s="4" t="s">
        <v>15</v>
      </c>
      <c r="D80" s="4" t="s">
        <v>0</v>
      </c>
    </row>
    <row r="81" spans="2:41" x14ac:dyDescent="0.5">
      <c r="B81" s="3" t="e">
        <f>#REF!</f>
        <v>#REF!</v>
      </c>
      <c r="C81" s="3" t="e">
        <f>#REF!</f>
        <v>#REF!</v>
      </c>
      <c r="D81" s="3"/>
      <c r="F81" s="81" t="e">
        <f>F43*#REF!</f>
        <v>#REF!</v>
      </c>
      <c r="G81" s="81" t="e">
        <f>G43*#REF!</f>
        <v>#REF!</v>
      </c>
      <c r="H81" s="81" t="e">
        <f>H43*#REF!</f>
        <v>#REF!</v>
      </c>
      <c r="I81" s="81" t="e">
        <f>I43*#REF!</f>
        <v>#REF!</v>
      </c>
      <c r="J81" s="81" t="e">
        <f>J43*#REF!</f>
        <v>#REF!</v>
      </c>
      <c r="K81" s="81" t="e">
        <f>K43*#REF!</f>
        <v>#REF!</v>
      </c>
      <c r="L81" s="81" t="e">
        <f>L43*#REF!</f>
        <v>#REF!</v>
      </c>
      <c r="M81" s="81" t="e">
        <f>M43*#REF!</f>
        <v>#REF!</v>
      </c>
      <c r="N81" s="81" t="e">
        <f>N43*#REF!</f>
        <v>#REF!</v>
      </c>
      <c r="O81" s="81" t="e">
        <f>O43*#REF!</f>
        <v>#REF!</v>
      </c>
      <c r="P81" s="81" t="e">
        <f>P43*#REF!</f>
        <v>#REF!</v>
      </c>
      <c r="Q81" s="81" t="e">
        <f>Q43*#REF!</f>
        <v>#REF!</v>
      </c>
      <c r="R81" s="81" t="e">
        <f>R43*#REF!</f>
        <v>#REF!</v>
      </c>
      <c r="S81" s="81" t="e">
        <f>S43*#REF!</f>
        <v>#REF!</v>
      </c>
      <c r="T81" s="81" t="e">
        <f>T43*#REF!</f>
        <v>#REF!</v>
      </c>
      <c r="U81" s="81" t="e">
        <f>U43*#REF!</f>
        <v>#REF!</v>
      </c>
      <c r="V81" s="81" t="e">
        <f>V43*#REF!</f>
        <v>#REF!</v>
      </c>
      <c r="W81" s="81" t="e">
        <f>W43*#REF!</f>
        <v>#REF!</v>
      </c>
      <c r="X81" s="81" t="e">
        <f>X43*#REF!</f>
        <v>#REF!</v>
      </c>
      <c r="Y81" s="81" t="e">
        <f>Y43*#REF!</f>
        <v>#REF!</v>
      </c>
      <c r="Z81" s="81" t="e">
        <f>Z43*#REF!</f>
        <v>#REF!</v>
      </c>
      <c r="AA81" s="81" t="e">
        <f>AA43*#REF!</f>
        <v>#REF!</v>
      </c>
      <c r="AB81" s="81" t="e">
        <f>AB43*#REF!</f>
        <v>#REF!</v>
      </c>
      <c r="AC81" s="81" t="e">
        <f>AC43*#REF!</f>
        <v>#REF!</v>
      </c>
      <c r="AD81" s="81" t="e">
        <f>AD43*#REF!</f>
        <v>#REF!</v>
      </c>
      <c r="AE81" s="81" t="e">
        <f>AE43*#REF!</f>
        <v>#REF!</v>
      </c>
      <c r="AF81" s="81" t="e">
        <f>AF43*#REF!</f>
        <v>#REF!</v>
      </c>
      <c r="AG81" s="81" t="e">
        <f>AG43*#REF!</f>
        <v>#REF!</v>
      </c>
      <c r="AH81" s="81" t="e">
        <f>AH43*#REF!</f>
        <v>#REF!</v>
      </c>
      <c r="AI81" s="81" t="e">
        <f>AI43*#REF!</f>
        <v>#REF!</v>
      </c>
      <c r="AJ81" s="81" t="e">
        <f>AJ43*#REF!</f>
        <v>#REF!</v>
      </c>
      <c r="AK81" s="81" t="e">
        <f>AK43*#REF!</f>
        <v>#REF!</v>
      </c>
      <c r="AL81" s="81" t="e">
        <f>AL43*#REF!</f>
        <v>#REF!</v>
      </c>
      <c r="AM81" s="81" t="e">
        <f>AM43*#REF!</f>
        <v>#REF!</v>
      </c>
      <c r="AN81" s="81" t="e">
        <f>AN43*#REF!</f>
        <v>#REF!</v>
      </c>
      <c r="AO81" s="81" t="e">
        <f>AO43*#REF!</f>
        <v>#REF!</v>
      </c>
    </row>
    <row r="82" spans="2:41" x14ac:dyDescent="0.5">
      <c r="B82" s="3" t="e">
        <f>#REF!</f>
        <v>#REF!</v>
      </c>
      <c r="C82" s="3" t="e">
        <f>#REF!</f>
        <v>#REF!</v>
      </c>
      <c r="D82" s="3"/>
      <c r="F82" s="81" t="e">
        <f>F44*#REF!</f>
        <v>#REF!</v>
      </c>
      <c r="G82" s="81" t="e">
        <f>G44*#REF!</f>
        <v>#REF!</v>
      </c>
      <c r="H82" s="81" t="e">
        <f>H44*#REF!</f>
        <v>#REF!</v>
      </c>
      <c r="I82" s="81" t="e">
        <f>I44*#REF!</f>
        <v>#REF!</v>
      </c>
      <c r="J82" s="81" t="e">
        <f>J44*#REF!</f>
        <v>#REF!</v>
      </c>
      <c r="K82" s="81" t="e">
        <f>K44*#REF!</f>
        <v>#REF!</v>
      </c>
      <c r="L82" s="81" t="e">
        <f>L44*#REF!</f>
        <v>#REF!</v>
      </c>
      <c r="M82" s="81" t="e">
        <f>M44*#REF!</f>
        <v>#REF!</v>
      </c>
      <c r="N82" s="81" t="e">
        <f>N44*#REF!</f>
        <v>#REF!</v>
      </c>
      <c r="O82" s="81" t="e">
        <f>O44*#REF!</f>
        <v>#REF!</v>
      </c>
      <c r="P82" s="81" t="e">
        <f>P44*#REF!</f>
        <v>#REF!</v>
      </c>
      <c r="Q82" s="81" t="e">
        <f>Q44*#REF!</f>
        <v>#REF!</v>
      </c>
      <c r="R82" s="81" t="e">
        <f>R44*#REF!</f>
        <v>#REF!</v>
      </c>
      <c r="S82" s="81" t="e">
        <f>S44*#REF!</f>
        <v>#REF!</v>
      </c>
      <c r="T82" s="81" t="e">
        <f>T44*#REF!</f>
        <v>#REF!</v>
      </c>
      <c r="U82" s="81" t="e">
        <f>U44*#REF!</f>
        <v>#REF!</v>
      </c>
      <c r="V82" s="81" t="e">
        <f>V44*#REF!</f>
        <v>#REF!</v>
      </c>
      <c r="W82" s="81" t="e">
        <f>W44*#REF!</f>
        <v>#REF!</v>
      </c>
      <c r="X82" s="81" t="e">
        <f>X44*#REF!</f>
        <v>#REF!</v>
      </c>
      <c r="Y82" s="81" t="e">
        <f>Y44*#REF!</f>
        <v>#REF!</v>
      </c>
      <c r="Z82" s="81" t="e">
        <f>Z44*#REF!</f>
        <v>#REF!</v>
      </c>
      <c r="AA82" s="81" t="e">
        <f>AA44*#REF!</f>
        <v>#REF!</v>
      </c>
      <c r="AB82" s="81" t="e">
        <f>AB44*#REF!</f>
        <v>#REF!</v>
      </c>
      <c r="AC82" s="81" t="e">
        <f>AC44*#REF!</f>
        <v>#REF!</v>
      </c>
      <c r="AD82" s="81" t="e">
        <f>AD44*#REF!</f>
        <v>#REF!</v>
      </c>
      <c r="AE82" s="81" t="e">
        <f>AE44*#REF!</f>
        <v>#REF!</v>
      </c>
      <c r="AF82" s="81" t="e">
        <f>AF44*#REF!</f>
        <v>#REF!</v>
      </c>
      <c r="AG82" s="81" t="e">
        <f>AG44*#REF!</f>
        <v>#REF!</v>
      </c>
      <c r="AH82" s="81" t="e">
        <f>AH44*#REF!</f>
        <v>#REF!</v>
      </c>
      <c r="AI82" s="81" t="e">
        <f>AI44*#REF!</f>
        <v>#REF!</v>
      </c>
      <c r="AJ82" s="81" t="e">
        <f>AJ44*#REF!</f>
        <v>#REF!</v>
      </c>
      <c r="AK82" s="81" t="e">
        <f>AK44*#REF!</f>
        <v>#REF!</v>
      </c>
      <c r="AL82" s="81" t="e">
        <f>AL44*#REF!</f>
        <v>#REF!</v>
      </c>
      <c r="AM82" s="81" t="e">
        <f>AM44*#REF!</f>
        <v>#REF!</v>
      </c>
      <c r="AN82" s="81" t="e">
        <f>AN44*#REF!</f>
        <v>#REF!</v>
      </c>
      <c r="AO82" s="81" t="e">
        <f>AO44*#REF!</f>
        <v>#REF!</v>
      </c>
    </row>
    <row r="83" spans="2:41" x14ac:dyDescent="0.5">
      <c r="B83" s="3" t="e">
        <f>#REF!</f>
        <v>#REF!</v>
      </c>
      <c r="C83" s="3" t="e">
        <f>#REF!</f>
        <v>#REF!</v>
      </c>
      <c r="D83" s="3"/>
      <c r="F83" s="81" t="e">
        <f>F45*#REF!</f>
        <v>#REF!</v>
      </c>
      <c r="G83" s="81" t="e">
        <f>G45*#REF!</f>
        <v>#REF!</v>
      </c>
      <c r="H83" s="81" t="e">
        <f>H45*#REF!</f>
        <v>#REF!</v>
      </c>
      <c r="I83" s="81" t="e">
        <f>I45*#REF!</f>
        <v>#REF!</v>
      </c>
      <c r="J83" s="81" t="e">
        <f>J45*#REF!</f>
        <v>#REF!</v>
      </c>
      <c r="K83" s="81" t="e">
        <f>K45*#REF!</f>
        <v>#REF!</v>
      </c>
      <c r="L83" s="81" t="e">
        <f>L45*#REF!</f>
        <v>#REF!</v>
      </c>
      <c r="M83" s="81" t="e">
        <f>M45*#REF!</f>
        <v>#REF!</v>
      </c>
      <c r="N83" s="81" t="e">
        <f>N45*#REF!</f>
        <v>#REF!</v>
      </c>
      <c r="O83" s="81" t="e">
        <f>O45*#REF!</f>
        <v>#REF!</v>
      </c>
      <c r="P83" s="81" t="e">
        <f>P45*#REF!</f>
        <v>#REF!</v>
      </c>
      <c r="Q83" s="81" t="e">
        <f>Q45*#REF!</f>
        <v>#REF!</v>
      </c>
      <c r="R83" s="81" t="e">
        <f>R45*#REF!</f>
        <v>#REF!</v>
      </c>
      <c r="S83" s="81" t="e">
        <f>S45*#REF!</f>
        <v>#REF!</v>
      </c>
      <c r="T83" s="81" t="e">
        <f>T45*#REF!</f>
        <v>#REF!</v>
      </c>
      <c r="U83" s="81" t="e">
        <f>U45*#REF!</f>
        <v>#REF!</v>
      </c>
      <c r="V83" s="81" t="e">
        <f>V45*#REF!</f>
        <v>#REF!</v>
      </c>
      <c r="W83" s="81" t="e">
        <f>W45*#REF!</f>
        <v>#REF!</v>
      </c>
      <c r="X83" s="81" t="e">
        <f>X45*#REF!</f>
        <v>#REF!</v>
      </c>
      <c r="Y83" s="81" t="e">
        <f>Y45*#REF!</f>
        <v>#REF!</v>
      </c>
      <c r="Z83" s="81" t="e">
        <f>Z45*#REF!</f>
        <v>#REF!</v>
      </c>
      <c r="AA83" s="81" t="e">
        <f>AA45*#REF!</f>
        <v>#REF!</v>
      </c>
      <c r="AB83" s="81" t="e">
        <f>AB45*#REF!</f>
        <v>#REF!</v>
      </c>
      <c r="AC83" s="81" t="e">
        <f>AC45*#REF!</f>
        <v>#REF!</v>
      </c>
      <c r="AD83" s="81" t="e">
        <f>AD45*#REF!</f>
        <v>#REF!</v>
      </c>
      <c r="AE83" s="81" t="e">
        <f>AE45*#REF!</f>
        <v>#REF!</v>
      </c>
      <c r="AF83" s="81" t="e">
        <f>AF45*#REF!</f>
        <v>#REF!</v>
      </c>
      <c r="AG83" s="81" t="e">
        <f>AG45*#REF!</f>
        <v>#REF!</v>
      </c>
      <c r="AH83" s="81" t="e">
        <f>AH45*#REF!</f>
        <v>#REF!</v>
      </c>
      <c r="AI83" s="81" t="e">
        <f>AI45*#REF!</f>
        <v>#REF!</v>
      </c>
      <c r="AJ83" s="81" t="e">
        <f>AJ45*#REF!</f>
        <v>#REF!</v>
      </c>
      <c r="AK83" s="81" t="e">
        <f>AK45*#REF!</f>
        <v>#REF!</v>
      </c>
      <c r="AL83" s="81" t="e">
        <f>AL45*#REF!</f>
        <v>#REF!</v>
      </c>
      <c r="AM83" s="81" t="e">
        <f>AM45*#REF!</f>
        <v>#REF!</v>
      </c>
      <c r="AN83" s="81" t="e">
        <f>AN45*#REF!</f>
        <v>#REF!</v>
      </c>
      <c r="AO83" s="81" t="e">
        <f>AO45*#REF!</f>
        <v>#REF!</v>
      </c>
    </row>
    <row r="84" spans="2:41" x14ac:dyDescent="0.5">
      <c r="B84" s="3" t="e">
        <f>#REF!</f>
        <v>#REF!</v>
      </c>
      <c r="C84" s="3" t="e">
        <f>#REF!</f>
        <v>#REF!</v>
      </c>
      <c r="D84" s="3"/>
      <c r="F84" s="81" t="e">
        <f>F46*#REF!</f>
        <v>#REF!</v>
      </c>
      <c r="G84" s="81" t="e">
        <f>G46*#REF!</f>
        <v>#REF!</v>
      </c>
      <c r="H84" s="81" t="e">
        <f>H46*#REF!</f>
        <v>#REF!</v>
      </c>
      <c r="I84" s="81" t="e">
        <f>I46*#REF!</f>
        <v>#REF!</v>
      </c>
      <c r="J84" s="81" t="e">
        <f>J46*#REF!</f>
        <v>#REF!</v>
      </c>
      <c r="K84" s="81" t="e">
        <f>K46*#REF!</f>
        <v>#REF!</v>
      </c>
      <c r="L84" s="81" t="e">
        <f>L46*#REF!</f>
        <v>#REF!</v>
      </c>
      <c r="M84" s="81" t="e">
        <f>M46*#REF!</f>
        <v>#REF!</v>
      </c>
      <c r="N84" s="81" t="e">
        <f>N46*#REF!</f>
        <v>#REF!</v>
      </c>
      <c r="O84" s="81" t="e">
        <f>O46*#REF!</f>
        <v>#REF!</v>
      </c>
      <c r="P84" s="81" t="e">
        <f>P46*#REF!</f>
        <v>#REF!</v>
      </c>
      <c r="Q84" s="81" t="e">
        <f>Q46*#REF!</f>
        <v>#REF!</v>
      </c>
      <c r="R84" s="81" t="e">
        <f>R46*#REF!</f>
        <v>#REF!</v>
      </c>
      <c r="S84" s="81" t="e">
        <f>S46*#REF!</f>
        <v>#REF!</v>
      </c>
      <c r="T84" s="81" t="e">
        <f>T46*#REF!</f>
        <v>#REF!</v>
      </c>
      <c r="U84" s="81" t="e">
        <f>U46*#REF!</f>
        <v>#REF!</v>
      </c>
      <c r="V84" s="81" t="e">
        <f>V46*#REF!</f>
        <v>#REF!</v>
      </c>
      <c r="W84" s="81" t="e">
        <f>W46*#REF!</f>
        <v>#REF!</v>
      </c>
      <c r="X84" s="81" t="e">
        <f>X46*#REF!</f>
        <v>#REF!</v>
      </c>
      <c r="Y84" s="81" t="e">
        <f>Y46*#REF!</f>
        <v>#REF!</v>
      </c>
      <c r="Z84" s="81" t="e">
        <f>Z46*#REF!</f>
        <v>#REF!</v>
      </c>
      <c r="AA84" s="81" t="e">
        <f>AA46*#REF!</f>
        <v>#REF!</v>
      </c>
      <c r="AB84" s="81" t="e">
        <f>AB46*#REF!</f>
        <v>#REF!</v>
      </c>
      <c r="AC84" s="81" t="e">
        <f>AC46*#REF!</f>
        <v>#REF!</v>
      </c>
      <c r="AD84" s="81" t="e">
        <f>AD46*#REF!</f>
        <v>#REF!</v>
      </c>
      <c r="AE84" s="81" t="e">
        <f>AE46*#REF!</f>
        <v>#REF!</v>
      </c>
      <c r="AF84" s="81" t="e">
        <f>AF46*#REF!</f>
        <v>#REF!</v>
      </c>
      <c r="AG84" s="81" t="e">
        <f>AG46*#REF!</f>
        <v>#REF!</v>
      </c>
      <c r="AH84" s="81" t="e">
        <f>AH46*#REF!</f>
        <v>#REF!</v>
      </c>
      <c r="AI84" s="81" t="e">
        <f>AI46*#REF!</f>
        <v>#REF!</v>
      </c>
      <c r="AJ84" s="81" t="e">
        <f>AJ46*#REF!</f>
        <v>#REF!</v>
      </c>
      <c r="AK84" s="81" t="e">
        <f>AK46*#REF!</f>
        <v>#REF!</v>
      </c>
      <c r="AL84" s="81" t="e">
        <f>AL46*#REF!</f>
        <v>#REF!</v>
      </c>
      <c r="AM84" s="81" t="e">
        <f>AM46*#REF!</f>
        <v>#REF!</v>
      </c>
      <c r="AN84" s="81" t="e">
        <f>AN46*#REF!</f>
        <v>#REF!</v>
      </c>
      <c r="AO84" s="81" t="e">
        <f>AO46*#REF!</f>
        <v>#REF!</v>
      </c>
    </row>
    <row r="85" spans="2:41" x14ac:dyDescent="0.5">
      <c r="B85" s="3" t="e">
        <f>#REF!</f>
        <v>#REF!</v>
      </c>
      <c r="C85" s="3" t="e">
        <f>#REF!</f>
        <v>#REF!</v>
      </c>
      <c r="D85" s="3"/>
      <c r="F85" s="81" t="e">
        <f>F47*#REF!</f>
        <v>#REF!</v>
      </c>
      <c r="G85" s="81" t="e">
        <f>G47*#REF!</f>
        <v>#REF!</v>
      </c>
      <c r="H85" s="81" t="e">
        <f>H47*#REF!</f>
        <v>#REF!</v>
      </c>
      <c r="I85" s="81" t="e">
        <f>I47*#REF!</f>
        <v>#REF!</v>
      </c>
      <c r="J85" s="81" t="e">
        <f>J47*#REF!</f>
        <v>#REF!</v>
      </c>
      <c r="K85" s="81" t="e">
        <f>K47*#REF!</f>
        <v>#REF!</v>
      </c>
      <c r="L85" s="81" t="e">
        <f>L47*#REF!</f>
        <v>#REF!</v>
      </c>
      <c r="M85" s="81" t="e">
        <f>M47*#REF!</f>
        <v>#REF!</v>
      </c>
      <c r="N85" s="81" t="e">
        <f>N47*#REF!</f>
        <v>#REF!</v>
      </c>
      <c r="O85" s="81" t="e">
        <f>O47*#REF!</f>
        <v>#REF!</v>
      </c>
      <c r="P85" s="81" t="e">
        <f>P47*#REF!</f>
        <v>#REF!</v>
      </c>
      <c r="Q85" s="81" t="e">
        <f>Q47*#REF!</f>
        <v>#REF!</v>
      </c>
      <c r="R85" s="81" t="e">
        <f>R47*#REF!</f>
        <v>#REF!</v>
      </c>
      <c r="S85" s="81" t="e">
        <f>S47*#REF!</f>
        <v>#REF!</v>
      </c>
      <c r="T85" s="81" t="e">
        <f>T47*#REF!</f>
        <v>#REF!</v>
      </c>
      <c r="U85" s="81" t="e">
        <f>U47*#REF!</f>
        <v>#REF!</v>
      </c>
      <c r="V85" s="81" t="e">
        <f>V47*#REF!</f>
        <v>#REF!</v>
      </c>
      <c r="W85" s="81" t="e">
        <f>W47*#REF!</f>
        <v>#REF!</v>
      </c>
      <c r="X85" s="81" t="e">
        <f>X47*#REF!</f>
        <v>#REF!</v>
      </c>
      <c r="Y85" s="81" t="e">
        <f>Y47*#REF!</f>
        <v>#REF!</v>
      </c>
      <c r="Z85" s="81" t="e">
        <f>Z47*#REF!</f>
        <v>#REF!</v>
      </c>
      <c r="AA85" s="81" t="e">
        <f>AA47*#REF!</f>
        <v>#REF!</v>
      </c>
      <c r="AB85" s="81" t="e">
        <f>AB47*#REF!</f>
        <v>#REF!</v>
      </c>
      <c r="AC85" s="81" t="e">
        <f>AC47*#REF!</f>
        <v>#REF!</v>
      </c>
      <c r="AD85" s="81" t="e">
        <f>AD47*#REF!</f>
        <v>#REF!</v>
      </c>
      <c r="AE85" s="81" t="e">
        <f>AE47*#REF!</f>
        <v>#REF!</v>
      </c>
      <c r="AF85" s="81" t="e">
        <f>AF47*#REF!</f>
        <v>#REF!</v>
      </c>
      <c r="AG85" s="81" t="e">
        <f>AG47*#REF!</f>
        <v>#REF!</v>
      </c>
      <c r="AH85" s="81" t="e">
        <f>AH47*#REF!</f>
        <v>#REF!</v>
      </c>
      <c r="AI85" s="81" t="e">
        <f>AI47*#REF!</f>
        <v>#REF!</v>
      </c>
      <c r="AJ85" s="81" t="e">
        <f>AJ47*#REF!</f>
        <v>#REF!</v>
      </c>
      <c r="AK85" s="81" t="e">
        <f>AK47*#REF!</f>
        <v>#REF!</v>
      </c>
      <c r="AL85" s="81" t="e">
        <f>AL47*#REF!</f>
        <v>#REF!</v>
      </c>
      <c r="AM85" s="81" t="e">
        <f>AM47*#REF!</f>
        <v>#REF!</v>
      </c>
      <c r="AN85" s="81" t="e">
        <f>AN47*#REF!</f>
        <v>#REF!</v>
      </c>
      <c r="AO85" s="81" t="e">
        <f>AO47*#REF!</f>
        <v>#REF!</v>
      </c>
    </row>
    <row r="86" spans="2:41" x14ac:dyDescent="0.5">
      <c r="B86" s="3" t="e">
        <f>#REF!</f>
        <v>#REF!</v>
      </c>
      <c r="C86" s="3" t="e">
        <f>#REF!</f>
        <v>#REF!</v>
      </c>
      <c r="D86" s="3"/>
      <c r="F86" s="81" t="e">
        <f>F48*#REF!</f>
        <v>#REF!</v>
      </c>
      <c r="G86" s="81" t="e">
        <f>G48*#REF!</f>
        <v>#REF!</v>
      </c>
      <c r="H86" s="81" t="e">
        <f>H48*#REF!</f>
        <v>#REF!</v>
      </c>
      <c r="I86" s="81" t="e">
        <f>I48*#REF!</f>
        <v>#REF!</v>
      </c>
      <c r="J86" s="81" t="e">
        <f>J48*#REF!</f>
        <v>#REF!</v>
      </c>
      <c r="K86" s="81" t="e">
        <f>K48*#REF!</f>
        <v>#REF!</v>
      </c>
      <c r="L86" s="81" t="e">
        <f>L48*#REF!</f>
        <v>#REF!</v>
      </c>
      <c r="M86" s="81" t="e">
        <f>M48*#REF!</f>
        <v>#REF!</v>
      </c>
      <c r="N86" s="81" t="e">
        <f>N48*#REF!</f>
        <v>#REF!</v>
      </c>
      <c r="O86" s="81" t="e">
        <f>O48*#REF!</f>
        <v>#REF!</v>
      </c>
      <c r="P86" s="81" t="e">
        <f>P48*#REF!</f>
        <v>#REF!</v>
      </c>
      <c r="Q86" s="81" t="e">
        <f>Q48*#REF!</f>
        <v>#REF!</v>
      </c>
      <c r="R86" s="81" t="e">
        <f>R48*#REF!</f>
        <v>#REF!</v>
      </c>
      <c r="S86" s="81" t="e">
        <f>S48*#REF!</f>
        <v>#REF!</v>
      </c>
      <c r="T86" s="81" t="e">
        <f>T48*#REF!</f>
        <v>#REF!</v>
      </c>
      <c r="U86" s="81" t="e">
        <f>U48*#REF!</f>
        <v>#REF!</v>
      </c>
      <c r="V86" s="81" t="e">
        <f>V48*#REF!</f>
        <v>#REF!</v>
      </c>
      <c r="W86" s="81" t="e">
        <f>W48*#REF!</f>
        <v>#REF!</v>
      </c>
      <c r="X86" s="81" t="e">
        <f>X48*#REF!</f>
        <v>#REF!</v>
      </c>
      <c r="Y86" s="81" t="e">
        <f>Y48*#REF!</f>
        <v>#REF!</v>
      </c>
      <c r="Z86" s="81" t="e">
        <f>Z48*#REF!</f>
        <v>#REF!</v>
      </c>
      <c r="AA86" s="81" t="e">
        <f>AA48*#REF!</f>
        <v>#REF!</v>
      </c>
      <c r="AB86" s="81" t="e">
        <f>AB48*#REF!</f>
        <v>#REF!</v>
      </c>
      <c r="AC86" s="81" t="e">
        <f>AC48*#REF!</f>
        <v>#REF!</v>
      </c>
      <c r="AD86" s="81" t="e">
        <f>AD48*#REF!</f>
        <v>#REF!</v>
      </c>
      <c r="AE86" s="81" t="e">
        <f>AE48*#REF!</f>
        <v>#REF!</v>
      </c>
      <c r="AF86" s="81" t="e">
        <f>AF48*#REF!</f>
        <v>#REF!</v>
      </c>
      <c r="AG86" s="81" t="e">
        <f>AG48*#REF!</f>
        <v>#REF!</v>
      </c>
      <c r="AH86" s="81" t="e">
        <f>AH48*#REF!</f>
        <v>#REF!</v>
      </c>
      <c r="AI86" s="81" t="e">
        <f>AI48*#REF!</f>
        <v>#REF!</v>
      </c>
      <c r="AJ86" s="81" t="e">
        <f>AJ48*#REF!</f>
        <v>#REF!</v>
      </c>
      <c r="AK86" s="81" t="e">
        <f>AK48*#REF!</f>
        <v>#REF!</v>
      </c>
      <c r="AL86" s="81" t="e">
        <f>AL48*#REF!</f>
        <v>#REF!</v>
      </c>
      <c r="AM86" s="81" t="e">
        <f>AM48*#REF!</f>
        <v>#REF!</v>
      </c>
      <c r="AN86" s="81" t="e">
        <f>AN48*#REF!</f>
        <v>#REF!</v>
      </c>
      <c r="AO86" s="81" t="e">
        <f>AO48*#REF!</f>
        <v>#REF!</v>
      </c>
    </row>
    <row r="87" spans="2:41" x14ac:dyDescent="0.5">
      <c r="B87" s="3" t="e">
        <f>#REF!</f>
        <v>#REF!</v>
      </c>
      <c r="C87" s="3" t="e">
        <f>#REF!</f>
        <v>#REF!</v>
      </c>
      <c r="D87" s="3"/>
      <c r="F87" s="81" t="e">
        <f>F49*#REF!</f>
        <v>#REF!</v>
      </c>
      <c r="G87" s="81" t="e">
        <f>G49*#REF!</f>
        <v>#REF!</v>
      </c>
      <c r="H87" s="81" t="e">
        <f>H49*#REF!</f>
        <v>#REF!</v>
      </c>
      <c r="I87" s="81" t="e">
        <f>I49*#REF!</f>
        <v>#REF!</v>
      </c>
      <c r="J87" s="81" t="e">
        <f>J49*#REF!</f>
        <v>#REF!</v>
      </c>
      <c r="K87" s="81" t="e">
        <f>K49*#REF!</f>
        <v>#REF!</v>
      </c>
      <c r="L87" s="81" t="e">
        <f>L49*#REF!</f>
        <v>#REF!</v>
      </c>
      <c r="M87" s="81" t="e">
        <f>M49*#REF!</f>
        <v>#REF!</v>
      </c>
      <c r="N87" s="81" t="e">
        <f>N49*#REF!</f>
        <v>#REF!</v>
      </c>
      <c r="O87" s="81" t="e">
        <f>O49*#REF!</f>
        <v>#REF!</v>
      </c>
      <c r="P87" s="81" t="e">
        <f>P49*#REF!</f>
        <v>#REF!</v>
      </c>
      <c r="Q87" s="81" t="e">
        <f>Q49*#REF!</f>
        <v>#REF!</v>
      </c>
      <c r="R87" s="81" t="e">
        <f>R49*#REF!</f>
        <v>#REF!</v>
      </c>
      <c r="S87" s="81" t="e">
        <f>S49*#REF!</f>
        <v>#REF!</v>
      </c>
      <c r="T87" s="81" t="e">
        <f>T49*#REF!</f>
        <v>#REF!</v>
      </c>
      <c r="U87" s="81" t="e">
        <f>U49*#REF!</f>
        <v>#REF!</v>
      </c>
      <c r="V87" s="81" t="e">
        <f>V49*#REF!</f>
        <v>#REF!</v>
      </c>
      <c r="W87" s="81" t="e">
        <f>W49*#REF!</f>
        <v>#REF!</v>
      </c>
      <c r="X87" s="81" t="e">
        <f>X49*#REF!</f>
        <v>#REF!</v>
      </c>
      <c r="Y87" s="81" t="e">
        <f>Y49*#REF!</f>
        <v>#REF!</v>
      </c>
      <c r="Z87" s="81" t="e">
        <f>Z49*#REF!</f>
        <v>#REF!</v>
      </c>
      <c r="AA87" s="81" t="e">
        <f>AA49*#REF!</f>
        <v>#REF!</v>
      </c>
      <c r="AB87" s="81" t="e">
        <f>AB49*#REF!</f>
        <v>#REF!</v>
      </c>
      <c r="AC87" s="81" t="e">
        <f>AC49*#REF!</f>
        <v>#REF!</v>
      </c>
      <c r="AD87" s="81" t="e">
        <f>AD49*#REF!</f>
        <v>#REF!</v>
      </c>
      <c r="AE87" s="81" t="e">
        <f>AE49*#REF!</f>
        <v>#REF!</v>
      </c>
      <c r="AF87" s="81" t="e">
        <f>AF49*#REF!</f>
        <v>#REF!</v>
      </c>
      <c r="AG87" s="81" t="e">
        <f>AG49*#REF!</f>
        <v>#REF!</v>
      </c>
      <c r="AH87" s="81" t="e">
        <f>AH49*#REF!</f>
        <v>#REF!</v>
      </c>
      <c r="AI87" s="81" t="e">
        <f>AI49*#REF!</f>
        <v>#REF!</v>
      </c>
      <c r="AJ87" s="81" t="e">
        <f>AJ49*#REF!</f>
        <v>#REF!</v>
      </c>
      <c r="AK87" s="81" t="e">
        <f>AK49*#REF!</f>
        <v>#REF!</v>
      </c>
      <c r="AL87" s="81" t="e">
        <f>AL49*#REF!</f>
        <v>#REF!</v>
      </c>
      <c r="AM87" s="81" t="e">
        <f>AM49*#REF!</f>
        <v>#REF!</v>
      </c>
      <c r="AN87" s="81" t="e">
        <f>AN49*#REF!</f>
        <v>#REF!</v>
      </c>
      <c r="AO87" s="81" t="e">
        <f>AO49*#REF!</f>
        <v>#REF!</v>
      </c>
    </row>
    <row r="88" spans="2:41" x14ac:dyDescent="0.5">
      <c r="B88" s="3" t="e">
        <f>#REF!</f>
        <v>#REF!</v>
      </c>
      <c r="C88" s="3" t="e">
        <f>#REF!</f>
        <v>#REF!</v>
      </c>
      <c r="D88" s="3"/>
      <c r="F88" s="81" t="e">
        <f>F50*#REF!</f>
        <v>#REF!</v>
      </c>
      <c r="G88" s="81" t="e">
        <f>G50*#REF!</f>
        <v>#REF!</v>
      </c>
      <c r="H88" s="81" t="e">
        <f>H50*#REF!</f>
        <v>#REF!</v>
      </c>
      <c r="I88" s="81" t="e">
        <f>I50*#REF!</f>
        <v>#REF!</v>
      </c>
      <c r="J88" s="81" t="e">
        <f>J50*#REF!</f>
        <v>#REF!</v>
      </c>
      <c r="K88" s="81" t="e">
        <f>K50*#REF!</f>
        <v>#REF!</v>
      </c>
      <c r="L88" s="81" t="e">
        <f>L50*#REF!</f>
        <v>#REF!</v>
      </c>
      <c r="M88" s="81" t="e">
        <f>M50*#REF!</f>
        <v>#REF!</v>
      </c>
      <c r="N88" s="81" t="e">
        <f>N50*#REF!</f>
        <v>#REF!</v>
      </c>
      <c r="O88" s="81" t="e">
        <f>O50*#REF!</f>
        <v>#REF!</v>
      </c>
      <c r="P88" s="81" t="e">
        <f>P50*#REF!</f>
        <v>#REF!</v>
      </c>
      <c r="Q88" s="81" t="e">
        <f>Q50*#REF!</f>
        <v>#REF!</v>
      </c>
      <c r="R88" s="81" t="e">
        <f>R50*#REF!</f>
        <v>#REF!</v>
      </c>
      <c r="S88" s="81" t="e">
        <f>S50*#REF!</f>
        <v>#REF!</v>
      </c>
      <c r="T88" s="81" t="e">
        <f>T50*#REF!</f>
        <v>#REF!</v>
      </c>
      <c r="U88" s="81" t="e">
        <f>U50*#REF!</f>
        <v>#REF!</v>
      </c>
      <c r="V88" s="81" t="e">
        <f>V50*#REF!</f>
        <v>#REF!</v>
      </c>
      <c r="W88" s="81" t="e">
        <f>W50*#REF!</f>
        <v>#REF!</v>
      </c>
      <c r="X88" s="81" t="e">
        <f>X50*#REF!</f>
        <v>#REF!</v>
      </c>
      <c r="Y88" s="81" t="e">
        <f>Y50*#REF!</f>
        <v>#REF!</v>
      </c>
      <c r="Z88" s="81" t="e">
        <f>Z50*#REF!</f>
        <v>#REF!</v>
      </c>
      <c r="AA88" s="81" t="e">
        <f>AA50*#REF!</f>
        <v>#REF!</v>
      </c>
      <c r="AB88" s="81" t="e">
        <f>AB50*#REF!</f>
        <v>#REF!</v>
      </c>
      <c r="AC88" s="81" t="e">
        <f>AC50*#REF!</f>
        <v>#REF!</v>
      </c>
      <c r="AD88" s="81" t="e">
        <f>AD50*#REF!</f>
        <v>#REF!</v>
      </c>
      <c r="AE88" s="81" t="e">
        <f>AE50*#REF!</f>
        <v>#REF!</v>
      </c>
      <c r="AF88" s="81" t="e">
        <f>AF50*#REF!</f>
        <v>#REF!</v>
      </c>
      <c r="AG88" s="81" t="e">
        <f>AG50*#REF!</f>
        <v>#REF!</v>
      </c>
      <c r="AH88" s="81" t="e">
        <f>AH50*#REF!</f>
        <v>#REF!</v>
      </c>
      <c r="AI88" s="81" t="e">
        <f>AI50*#REF!</f>
        <v>#REF!</v>
      </c>
      <c r="AJ88" s="81" t="e">
        <f>AJ50*#REF!</f>
        <v>#REF!</v>
      </c>
      <c r="AK88" s="81" t="e">
        <f>AK50*#REF!</f>
        <v>#REF!</v>
      </c>
      <c r="AL88" s="81" t="e">
        <f>AL50*#REF!</f>
        <v>#REF!</v>
      </c>
      <c r="AM88" s="81" t="e">
        <f>AM50*#REF!</f>
        <v>#REF!</v>
      </c>
      <c r="AN88" s="81" t="e">
        <f>AN50*#REF!</f>
        <v>#REF!</v>
      </c>
      <c r="AO88" s="81" t="e">
        <f>AO50*#REF!</f>
        <v>#REF!</v>
      </c>
    </row>
    <row r="89" spans="2:41" x14ac:dyDescent="0.5">
      <c r="B89" s="3" t="e">
        <f>#REF!</f>
        <v>#REF!</v>
      </c>
      <c r="C89" s="3" t="e">
        <f>#REF!</f>
        <v>#REF!</v>
      </c>
      <c r="D89" s="3"/>
      <c r="F89" s="81" t="e">
        <f>F51*#REF!</f>
        <v>#REF!</v>
      </c>
      <c r="G89" s="81" t="e">
        <f>G51*#REF!</f>
        <v>#REF!</v>
      </c>
      <c r="H89" s="81" t="e">
        <f>H51*#REF!</f>
        <v>#REF!</v>
      </c>
      <c r="I89" s="81" t="e">
        <f>I51*#REF!</f>
        <v>#REF!</v>
      </c>
      <c r="J89" s="81" t="e">
        <f>J51*#REF!</f>
        <v>#REF!</v>
      </c>
      <c r="K89" s="81" t="e">
        <f>K51*#REF!</f>
        <v>#REF!</v>
      </c>
      <c r="L89" s="81" t="e">
        <f>L51*#REF!</f>
        <v>#REF!</v>
      </c>
      <c r="M89" s="81" t="e">
        <f>M51*#REF!</f>
        <v>#REF!</v>
      </c>
      <c r="N89" s="81" t="e">
        <f>N51*#REF!</f>
        <v>#REF!</v>
      </c>
      <c r="O89" s="81" t="e">
        <f>O51*#REF!</f>
        <v>#REF!</v>
      </c>
      <c r="P89" s="81" t="e">
        <f>P51*#REF!</f>
        <v>#REF!</v>
      </c>
      <c r="Q89" s="81" t="e">
        <f>Q51*#REF!</f>
        <v>#REF!</v>
      </c>
      <c r="R89" s="81" t="e">
        <f>R51*#REF!</f>
        <v>#REF!</v>
      </c>
      <c r="S89" s="81" t="e">
        <f>S51*#REF!</f>
        <v>#REF!</v>
      </c>
      <c r="T89" s="81" t="e">
        <f>T51*#REF!</f>
        <v>#REF!</v>
      </c>
      <c r="U89" s="81" t="e">
        <f>U51*#REF!</f>
        <v>#REF!</v>
      </c>
      <c r="V89" s="81" t="e">
        <f>V51*#REF!</f>
        <v>#REF!</v>
      </c>
      <c r="W89" s="81" t="e">
        <f>W51*#REF!</f>
        <v>#REF!</v>
      </c>
      <c r="X89" s="81" t="e">
        <f>X51*#REF!</f>
        <v>#REF!</v>
      </c>
      <c r="Y89" s="81" t="e">
        <f>Y51*#REF!</f>
        <v>#REF!</v>
      </c>
      <c r="Z89" s="81" t="e">
        <f>Z51*#REF!</f>
        <v>#REF!</v>
      </c>
      <c r="AA89" s="81" t="e">
        <f>AA51*#REF!</f>
        <v>#REF!</v>
      </c>
      <c r="AB89" s="81" t="e">
        <f>AB51*#REF!</f>
        <v>#REF!</v>
      </c>
      <c r="AC89" s="81" t="e">
        <f>AC51*#REF!</f>
        <v>#REF!</v>
      </c>
      <c r="AD89" s="81" t="e">
        <f>AD51*#REF!</f>
        <v>#REF!</v>
      </c>
      <c r="AE89" s="81" t="e">
        <f>AE51*#REF!</f>
        <v>#REF!</v>
      </c>
      <c r="AF89" s="81" t="e">
        <f>AF51*#REF!</f>
        <v>#REF!</v>
      </c>
      <c r="AG89" s="81" t="e">
        <f>AG51*#REF!</f>
        <v>#REF!</v>
      </c>
      <c r="AH89" s="81" t="e">
        <f>AH51*#REF!</f>
        <v>#REF!</v>
      </c>
      <c r="AI89" s="81" t="e">
        <f>AI51*#REF!</f>
        <v>#REF!</v>
      </c>
      <c r="AJ89" s="81" t="e">
        <f>AJ51*#REF!</f>
        <v>#REF!</v>
      </c>
      <c r="AK89" s="81" t="e">
        <f>AK51*#REF!</f>
        <v>#REF!</v>
      </c>
      <c r="AL89" s="81" t="e">
        <f>AL51*#REF!</f>
        <v>#REF!</v>
      </c>
      <c r="AM89" s="81" t="e">
        <f>AM51*#REF!</f>
        <v>#REF!</v>
      </c>
      <c r="AN89" s="81" t="e">
        <f>AN51*#REF!</f>
        <v>#REF!</v>
      </c>
      <c r="AO89" s="81" t="e">
        <f>AO51*#REF!</f>
        <v>#REF!</v>
      </c>
    </row>
    <row r="90" spans="2:41" x14ac:dyDescent="0.5">
      <c r="B90" s="3" t="e">
        <f>#REF!</f>
        <v>#REF!</v>
      </c>
      <c r="C90" s="3" t="e">
        <f>#REF!</f>
        <v>#REF!</v>
      </c>
      <c r="D90" s="3"/>
      <c r="F90" s="81" t="e">
        <f>F52*#REF!</f>
        <v>#REF!</v>
      </c>
      <c r="G90" s="81" t="e">
        <f>G52*#REF!</f>
        <v>#REF!</v>
      </c>
      <c r="H90" s="81" t="e">
        <f>H52*#REF!</f>
        <v>#REF!</v>
      </c>
      <c r="I90" s="81" t="e">
        <f>I52*#REF!</f>
        <v>#REF!</v>
      </c>
      <c r="J90" s="81" t="e">
        <f>J52*#REF!</f>
        <v>#REF!</v>
      </c>
      <c r="K90" s="81" t="e">
        <f>K52*#REF!</f>
        <v>#REF!</v>
      </c>
      <c r="L90" s="81" t="e">
        <f>L52*#REF!</f>
        <v>#REF!</v>
      </c>
      <c r="M90" s="81" t="e">
        <f>M52*#REF!</f>
        <v>#REF!</v>
      </c>
      <c r="N90" s="81" t="e">
        <f>N52*#REF!</f>
        <v>#REF!</v>
      </c>
      <c r="O90" s="81" t="e">
        <f>O52*#REF!</f>
        <v>#REF!</v>
      </c>
      <c r="P90" s="81" t="e">
        <f>P52*#REF!</f>
        <v>#REF!</v>
      </c>
      <c r="Q90" s="81" t="e">
        <f>Q52*#REF!</f>
        <v>#REF!</v>
      </c>
      <c r="R90" s="81" t="e">
        <f>R52*#REF!</f>
        <v>#REF!</v>
      </c>
      <c r="S90" s="81" t="e">
        <f>S52*#REF!</f>
        <v>#REF!</v>
      </c>
      <c r="T90" s="81" t="e">
        <f>T52*#REF!</f>
        <v>#REF!</v>
      </c>
      <c r="U90" s="81" t="e">
        <f>U52*#REF!</f>
        <v>#REF!</v>
      </c>
      <c r="V90" s="81" t="e">
        <f>V52*#REF!</f>
        <v>#REF!</v>
      </c>
      <c r="W90" s="81" t="e">
        <f>W52*#REF!</f>
        <v>#REF!</v>
      </c>
      <c r="X90" s="81" t="e">
        <f>X52*#REF!</f>
        <v>#REF!</v>
      </c>
      <c r="Y90" s="81" t="e">
        <f>Y52*#REF!</f>
        <v>#REF!</v>
      </c>
      <c r="Z90" s="81" t="e">
        <f>Z52*#REF!</f>
        <v>#REF!</v>
      </c>
      <c r="AA90" s="81" t="e">
        <f>AA52*#REF!</f>
        <v>#REF!</v>
      </c>
      <c r="AB90" s="81" t="e">
        <f>AB52*#REF!</f>
        <v>#REF!</v>
      </c>
      <c r="AC90" s="81" t="e">
        <f>AC52*#REF!</f>
        <v>#REF!</v>
      </c>
      <c r="AD90" s="81" t="e">
        <f>AD52*#REF!</f>
        <v>#REF!</v>
      </c>
      <c r="AE90" s="81" t="e">
        <f>AE52*#REF!</f>
        <v>#REF!</v>
      </c>
      <c r="AF90" s="81" t="e">
        <f>AF52*#REF!</f>
        <v>#REF!</v>
      </c>
      <c r="AG90" s="81" t="e">
        <f>AG52*#REF!</f>
        <v>#REF!</v>
      </c>
      <c r="AH90" s="81" t="e">
        <f>AH52*#REF!</f>
        <v>#REF!</v>
      </c>
      <c r="AI90" s="81" t="e">
        <f>AI52*#REF!</f>
        <v>#REF!</v>
      </c>
      <c r="AJ90" s="81" t="e">
        <f>AJ52*#REF!</f>
        <v>#REF!</v>
      </c>
      <c r="AK90" s="81" t="e">
        <f>AK52*#REF!</f>
        <v>#REF!</v>
      </c>
      <c r="AL90" s="81" t="e">
        <f>AL52*#REF!</f>
        <v>#REF!</v>
      </c>
      <c r="AM90" s="81" t="e">
        <f>AM52*#REF!</f>
        <v>#REF!</v>
      </c>
      <c r="AN90" s="81" t="e">
        <f>AN52*#REF!</f>
        <v>#REF!</v>
      </c>
      <c r="AO90" s="81" t="e">
        <f>AO52*#REF!</f>
        <v>#REF!</v>
      </c>
    </row>
    <row r="91" spans="2:41" x14ac:dyDescent="0.5">
      <c r="B91" s="3" t="e">
        <f>#REF!</f>
        <v>#REF!</v>
      </c>
      <c r="C91" s="3" t="e">
        <f>#REF!</f>
        <v>#REF!</v>
      </c>
      <c r="D91" s="3"/>
      <c r="F91" s="81" t="e">
        <f>F53*#REF!</f>
        <v>#REF!</v>
      </c>
      <c r="G91" s="81" t="e">
        <f>G53*#REF!</f>
        <v>#REF!</v>
      </c>
      <c r="H91" s="81" t="e">
        <f>H53*#REF!</f>
        <v>#REF!</v>
      </c>
      <c r="I91" s="81" t="e">
        <f>I53*#REF!</f>
        <v>#REF!</v>
      </c>
      <c r="J91" s="81" t="e">
        <f>J53*#REF!</f>
        <v>#REF!</v>
      </c>
      <c r="K91" s="81" t="e">
        <f>K53*#REF!</f>
        <v>#REF!</v>
      </c>
      <c r="L91" s="81" t="e">
        <f>L53*#REF!</f>
        <v>#REF!</v>
      </c>
      <c r="M91" s="81" t="e">
        <f>M53*#REF!</f>
        <v>#REF!</v>
      </c>
      <c r="N91" s="81" t="e">
        <f>N53*#REF!</f>
        <v>#REF!</v>
      </c>
      <c r="O91" s="81" t="e">
        <f>O53*#REF!</f>
        <v>#REF!</v>
      </c>
      <c r="P91" s="81" t="e">
        <f>P53*#REF!</f>
        <v>#REF!</v>
      </c>
      <c r="Q91" s="81" t="e">
        <f>Q53*#REF!</f>
        <v>#REF!</v>
      </c>
      <c r="R91" s="81" t="e">
        <f>R53*#REF!</f>
        <v>#REF!</v>
      </c>
      <c r="S91" s="81" t="e">
        <f>S53*#REF!</f>
        <v>#REF!</v>
      </c>
      <c r="T91" s="81" t="e">
        <f>T53*#REF!</f>
        <v>#REF!</v>
      </c>
      <c r="U91" s="81" t="e">
        <f>U53*#REF!</f>
        <v>#REF!</v>
      </c>
      <c r="V91" s="81" t="e">
        <f>V53*#REF!</f>
        <v>#REF!</v>
      </c>
      <c r="W91" s="81" t="e">
        <f>W53*#REF!</f>
        <v>#REF!</v>
      </c>
      <c r="X91" s="81" t="e">
        <f>X53*#REF!</f>
        <v>#REF!</v>
      </c>
      <c r="Y91" s="81" t="e">
        <f>Y53*#REF!</f>
        <v>#REF!</v>
      </c>
      <c r="Z91" s="81" t="e">
        <f>Z53*#REF!</f>
        <v>#REF!</v>
      </c>
      <c r="AA91" s="81" t="e">
        <f>AA53*#REF!</f>
        <v>#REF!</v>
      </c>
      <c r="AB91" s="81" t="e">
        <f>AB53*#REF!</f>
        <v>#REF!</v>
      </c>
      <c r="AC91" s="81" t="e">
        <f>AC53*#REF!</f>
        <v>#REF!</v>
      </c>
      <c r="AD91" s="81" t="e">
        <f>AD53*#REF!</f>
        <v>#REF!</v>
      </c>
      <c r="AE91" s="81" t="e">
        <f>AE53*#REF!</f>
        <v>#REF!</v>
      </c>
      <c r="AF91" s="81" t="e">
        <f>AF53*#REF!</f>
        <v>#REF!</v>
      </c>
      <c r="AG91" s="81" t="e">
        <f>AG53*#REF!</f>
        <v>#REF!</v>
      </c>
      <c r="AH91" s="81" t="e">
        <f>AH53*#REF!</f>
        <v>#REF!</v>
      </c>
      <c r="AI91" s="81" t="e">
        <f>AI53*#REF!</f>
        <v>#REF!</v>
      </c>
      <c r="AJ91" s="81" t="e">
        <f>AJ53*#REF!</f>
        <v>#REF!</v>
      </c>
      <c r="AK91" s="81" t="e">
        <f>AK53*#REF!</f>
        <v>#REF!</v>
      </c>
      <c r="AL91" s="81" t="e">
        <f>AL53*#REF!</f>
        <v>#REF!</v>
      </c>
      <c r="AM91" s="81" t="e">
        <f>AM53*#REF!</f>
        <v>#REF!</v>
      </c>
      <c r="AN91" s="81" t="e">
        <f>AN53*#REF!</f>
        <v>#REF!</v>
      </c>
      <c r="AO91" s="81" t="e">
        <f>AO53*#REF!</f>
        <v>#REF!</v>
      </c>
    </row>
    <row r="92" spans="2:41" x14ac:dyDescent="0.5">
      <c r="B92" s="3" t="e">
        <f>#REF!</f>
        <v>#REF!</v>
      </c>
      <c r="C92" s="3" t="e">
        <f>#REF!</f>
        <v>#REF!</v>
      </c>
      <c r="D92" s="3"/>
      <c r="F92" s="81" t="e">
        <f>F54*#REF!</f>
        <v>#REF!</v>
      </c>
      <c r="G92" s="81" t="e">
        <f>G54*#REF!</f>
        <v>#REF!</v>
      </c>
      <c r="H92" s="81" t="e">
        <f>H54*#REF!</f>
        <v>#REF!</v>
      </c>
      <c r="I92" s="81" t="e">
        <f>I54*#REF!</f>
        <v>#REF!</v>
      </c>
      <c r="J92" s="81" t="e">
        <f>J54*#REF!</f>
        <v>#REF!</v>
      </c>
      <c r="K92" s="81" t="e">
        <f>K54*#REF!</f>
        <v>#REF!</v>
      </c>
      <c r="L92" s="81" t="e">
        <f>L54*#REF!</f>
        <v>#REF!</v>
      </c>
      <c r="M92" s="81" t="e">
        <f>M54*#REF!</f>
        <v>#REF!</v>
      </c>
      <c r="N92" s="81" t="e">
        <f>N54*#REF!</f>
        <v>#REF!</v>
      </c>
      <c r="O92" s="81" t="e">
        <f>O54*#REF!</f>
        <v>#REF!</v>
      </c>
      <c r="P92" s="81" t="e">
        <f>P54*#REF!</f>
        <v>#REF!</v>
      </c>
      <c r="Q92" s="81" t="e">
        <f>Q54*#REF!</f>
        <v>#REF!</v>
      </c>
      <c r="R92" s="81" t="e">
        <f>R54*#REF!</f>
        <v>#REF!</v>
      </c>
      <c r="S92" s="81" t="e">
        <f>S54*#REF!</f>
        <v>#REF!</v>
      </c>
      <c r="T92" s="81" t="e">
        <f>T54*#REF!</f>
        <v>#REF!</v>
      </c>
      <c r="U92" s="81" t="e">
        <f>U54*#REF!</f>
        <v>#REF!</v>
      </c>
      <c r="V92" s="81" t="e">
        <f>V54*#REF!</f>
        <v>#REF!</v>
      </c>
      <c r="W92" s="81" t="e">
        <f>W54*#REF!</f>
        <v>#REF!</v>
      </c>
      <c r="X92" s="81" t="e">
        <f>X54*#REF!</f>
        <v>#REF!</v>
      </c>
      <c r="Y92" s="81" t="e">
        <f>Y54*#REF!</f>
        <v>#REF!</v>
      </c>
      <c r="Z92" s="81" t="e">
        <f>Z54*#REF!</f>
        <v>#REF!</v>
      </c>
      <c r="AA92" s="81" t="e">
        <f>AA54*#REF!</f>
        <v>#REF!</v>
      </c>
      <c r="AB92" s="81" t="e">
        <f>AB54*#REF!</f>
        <v>#REF!</v>
      </c>
      <c r="AC92" s="81" t="e">
        <f>AC54*#REF!</f>
        <v>#REF!</v>
      </c>
      <c r="AD92" s="81" t="e">
        <f>AD54*#REF!</f>
        <v>#REF!</v>
      </c>
      <c r="AE92" s="81" t="e">
        <f>AE54*#REF!</f>
        <v>#REF!</v>
      </c>
      <c r="AF92" s="81" t="e">
        <f>AF54*#REF!</f>
        <v>#REF!</v>
      </c>
      <c r="AG92" s="81" t="e">
        <f>AG54*#REF!</f>
        <v>#REF!</v>
      </c>
      <c r="AH92" s="81" t="e">
        <f>AH54*#REF!</f>
        <v>#REF!</v>
      </c>
      <c r="AI92" s="81" t="e">
        <f>AI54*#REF!</f>
        <v>#REF!</v>
      </c>
      <c r="AJ92" s="81" t="e">
        <f>AJ54*#REF!</f>
        <v>#REF!</v>
      </c>
      <c r="AK92" s="81" t="e">
        <f>AK54*#REF!</f>
        <v>#REF!</v>
      </c>
      <c r="AL92" s="81" t="e">
        <f>AL54*#REF!</f>
        <v>#REF!</v>
      </c>
      <c r="AM92" s="81" t="e">
        <f>AM54*#REF!</f>
        <v>#REF!</v>
      </c>
      <c r="AN92" s="81" t="e">
        <f>AN54*#REF!</f>
        <v>#REF!</v>
      </c>
      <c r="AO92" s="81" t="e">
        <f>AO54*#REF!</f>
        <v>#REF!</v>
      </c>
    </row>
    <row r="93" spans="2:41" x14ac:dyDescent="0.5">
      <c r="B93" s="3" t="e">
        <f>#REF!</f>
        <v>#REF!</v>
      </c>
      <c r="C93" s="3" t="e">
        <f>#REF!</f>
        <v>#REF!</v>
      </c>
      <c r="D93" s="3"/>
      <c r="F93" s="81" t="e">
        <f>F55*#REF!</f>
        <v>#REF!</v>
      </c>
      <c r="G93" s="81" t="e">
        <f>G55*#REF!</f>
        <v>#REF!</v>
      </c>
      <c r="H93" s="81" t="e">
        <f>H55*#REF!</f>
        <v>#REF!</v>
      </c>
      <c r="I93" s="81" t="e">
        <f>I55*#REF!</f>
        <v>#REF!</v>
      </c>
      <c r="J93" s="81" t="e">
        <f>J55*#REF!</f>
        <v>#REF!</v>
      </c>
      <c r="K93" s="81" t="e">
        <f>K55*#REF!</f>
        <v>#REF!</v>
      </c>
      <c r="L93" s="81" t="e">
        <f>L55*#REF!</f>
        <v>#REF!</v>
      </c>
      <c r="M93" s="81" t="e">
        <f>M55*#REF!</f>
        <v>#REF!</v>
      </c>
      <c r="N93" s="81" t="e">
        <f>N55*#REF!</f>
        <v>#REF!</v>
      </c>
      <c r="O93" s="81" t="e">
        <f>O55*#REF!</f>
        <v>#REF!</v>
      </c>
      <c r="P93" s="81" t="e">
        <f>P55*#REF!</f>
        <v>#REF!</v>
      </c>
      <c r="Q93" s="81" t="e">
        <f>Q55*#REF!</f>
        <v>#REF!</v>
      </c>
      <c r="R93" s="81" t="e">
        <f>R55*#REF!</f>
        <v>#REF!</v>
      </c>
      <c r="S93" s="81" t="e">
        <f>S55*#REF!</f>
        <v>#REF!</v>
      </c>
      <c r="T93" s="81" t="e">
        <f>T55*#REF!</f>
        <v>#REF!</v>
      </c>
      <c r="U93" s="81" t="e">
        <f>U55*#REF!</f>
        <v>#REF!</v>
      </c>
      <c r="V93" s="81" t="e">
        <f>V55*#REF!</f>
        <v>#REF!</v>
      </c>
      <c r="W93" s="81" t="e">
        <f>W55*#REF!</f>
        <v>#REF!</v>
      </c>
      <c r="X93" s="81" t="e">
        <f>X55*#REF!</f>
        <v>#REF!</v>
      </c>
      <c r="Y93" s="81" t="e">
        <f>Y55*#REF!</f>
        <v>#REF!</v>
      </c>
      <c r="Z93" s="81" t="e">
        <f>Z55*#REF!</f>
        <v>#REF!</v>
      </c>
      <c r="AA93" s="81" t="e">
        <f>AA55*#REF!</f>
        <v>#REF!</v>
      </c>
      <c r="AB93" s="81" t="e">
        <f>AB55*#REF!</f>
        <v>#REF!</v>
      </c>
      <c r="AC93" s="81" t="e">
        <f>AC55*#REF!</f>
        <v>#REF!</v>
      </c>
      <c r="AD93" s="81" t="e">
        <f>AD55*#REF!</f>
        <v>#REF!</v>
      </c>
      <c r="AE93" s="81" t="e">
        <f>AE55*#REF!</f>
        <v>#REF!</v>
      </c>
      <c r="AF93" s="81" t="e">
        <f>AF55*#REF!</f>
        <v>#REF!</v>
      </c>
      <c r="AG93" s="81" t="e">
        <f>AG55*#REF!</f>
        <v>#REF!</v>
      </c>
      <c r="AH93" s="81" t="e">
        <f>AH55*#REF!</f>
        <v>#REF!</v>
      </c>
      <c r="AI93" s="81" t="e">
        <f>AI55*#REF!</f>
        <v>#REF!</v>
      </c>
      <c r="AJ93" s="81" t="e">
        <f>AJ55*#REF!</f>
        <v>#REF!</v>
      </c>
      <c r="AK93" s="81" t="e">
        <f>AK55*#REF!</f>
        <v>#REF!</v>
      </c>
      <c r="AL93" s="81" t="e">
        <f>AL55*#REF!</f>
        <v>#REF!</v>
      </c>
      <c r="AM93" s="81" t="e">
        <f>AM55*#REF!</f>
        <v>#REF!</v>
      </c>
      <c r="AN93" s="81" t="e">
        <f>AN55*#REF!</f>
        <v>#REF!</v>
      </c>
      <c r="AO93" s="81" t="e">
        <f>AO55*#REF!</f>
        <v>#REF!</v>
      </c>
    </row>
    <row r="94" spans="2:41" x14ac:dyDescent="0.5">
      <c r="B94" s="3" t="e">
        <f>#REF!</f>
        <v>#REF!</v>
      </c>
      <c r="C94" s="3" t="e">
        <f>#REF!</f>
        <v>#REF!</v>
      </c>
      <c r="D94" s="3"/>
      <c r="F94" s="81" t="e">
        <f>F56*#REF!</f>
        <v>#REF!</v>
      </c>
      <c r="G94" s="81" t="e">
        <f>G56*#REF!</f>
        <v>#REF!</v>
      </c>
      <c r="H94" s="81" t="e">
        <f>H56*#REF!</f>
        <v>#REF!</v>
      </c>
      <c r="I94" s="81" t="e">
        <f>I56*#REF!</f>
        <v>#REF!</v>
      </c>
      <c r="J94" s="81" t="e">
        <f>J56*#REF!</f>
        <v>#REF!</v>
      </c>
      <c r="K94" s="81" t="e">
        <f>K56*#REF!</f>
        <v>#REF!</v>
      </c>
      <c r="L94" s="81" t="e">
        <f>L56*#REF!</f>
        <v>#REF!</v>
      </c>
      <c r="M94" s="81" t="e">
        <f>M56*#REF!</f>
        <v>#REF!</v>
      </c>
      <c r="N94" s="81" t="e">
        <f>N56*#REF!</f>
        <v>#REF!</v>
      </c>
      <c r="O94" s="81" t="e">
        <f>O56*#REF!</f>
        <v>#REF!</v>
      </c>
      <c r="P94" s="81" t="e">
        <f>P56*#REF!</f>
        <v>#REF!</v>
      </c>
      <c r="Q94" s="81" t="e">
        <f>Q56*#REF!</f>
        <v>#REF!</v>
      </c>
      <c r="R94" s="81" t="e">
        <f>R56*#REF!</f>
        <v>#REF!</v>
      </c>
      <c r="S94" s="81" t="e">
        <f>S56*#REF!</f>
        <v>#REF!</v>
      </c>
      <c r="T94" s="81" t="e">
        <f>T56*#REF!</f>
        <v>#REF!</v>
      </c>
      <c r="U94" s="81" t="e">
        <f>U56*#REF!</f>
        <v>#REF!</v>
      </c>
      <c r="V94" s="81" t="e">
        <f>V56*#REF!</f>
        <v>#REF!</v>
      </c>
      <c r="W94" s="81" t="e">
        <f>W56*#REF!</f>
        <v>#REF!</v>
      </c>
      <c r="X94" s="81" t="e">
        <f>X56*#REF!</f>
        <v>#REF!</v>
      </c>
      <c r="Y94" s="81" t="e">
        <f>Y56*#REF!</f>
        <v>#REF!</v>
      </c>
      <c r="Z94" s="81" t="e">
        <f>Z56*#REF!</f>
        <v>#REF!</v>
      </c>
      <c r="AA94" s="81" t="e">
        <f>AA56*#REF!</f>
        <v>#REF!</v>
      </c>
      <c r="AB94" s="81" t="e">
        <f>AB56*#REF!</f>
        <v>#REF!</v>
      </c>
      <c r="AC94" s="81" t="e">
        <f>AC56*#REF!</f>
        <v>#REF!</v>
      </c>
      <c r="AD94" s="81" t="e">
        <f>AD56*#REF!</f>
        <v>#REF!</v>
      </c>
      <c r="AE94" s="81" t="e">
        <f>AE56*#REF!</f>
        <v>#REF!</v>
      </c>
      <c r="AF94" s="81" t="e">
        <f>AF56*#REF!</f>
        <v>#REF!</v>
      </c>
      <c r="AG94" s="81" t="e">
        <f>AG56*#REF!</f>
        <v>#REF!</v>
      </c>
      <c r="AH94" s="81" t="e">
        <f>AH56*#REF!</f>
        <v>#REF!</v>
      </c>
      <c r="AI94" s="81" t="e">
        <f>AI56*#REF!</f>
        <v>#REF!</v>
      </c>
      <c r="AJ94" s="81" t="e">
        <f>AJ56*#REF!</f>
        <v>#REF!</v>
      </c>
      <c r="AK94" s="81" t="e">
        <f>AK56*#REF!</f>
        <v>#REF!</v>
      </c>
      <c r="AL94" s="81" t="e">
        <f>AL56*#REF!</f>
        <v>#REF!</v>
      </c>
      <c r="AM94" s="81" t="e">
        <f>AM56*#REF!</f>
        <v>#REF!</v>
      </c>
      <c r="AN94" s="81" t="e">
        <f>AN56*#REF!</f>
        <v>#REF!</v>
      </c>
      <c r="AO94" s="81" t="e">
        <f>AO56*#REF!</f>
        <v>#REF!</v>
      </c>
    </row>
    <row r="95" spans="2:41" x14ac:dyDescent="0.5">
      <c r="B95" s="3" t="e">
        <f>#REF!</f>
        <v>#REF!</v>
      </c>
      <c r="C95" s="3" t="e">
        <f>#REF!</f>
        <v>#REF!</v>
      </c>
      <c r="D95" s="3"/>
      <c r="F95" s="81" t="e">
        <f>F57*#REF!</f>
        <v>#REF!</v>
      </c>
      <c r="G95" s="81" t="e">
        <f>G57*#REF!</f>
        <v>#REF!</v>
      </c>
      <c r="H95" s="81" t="e">
        <f>H57*#REF!</f>
        <v>#REF!</v>
      </c>
      <c r="I95" s="81" t="e">
        <f>I57*#REF!</f>
        <v>#REF!</v>
      </c>
      <c r="J95" s="81" t="e">
        <f>J57*#REF!</f>
        <v>#REF!</v>
      </c>
      <c r="K95" s="81" t="e">
        <f>K57*#REF!</f>
        <v>#REF!</v>
      </c>
      <c r="L95" s="81" t="e">
        <f>L57*#REF!</f>
        <v>#REF!</v>
      </c>
      <c r="M95" s="81" t="e">
        <f>M57*#REF!</f>
        <v>#REF!</v>
      </c>
      <c r="N95" s="81" t="e">
        <f>N57*#REF!</f>
        <v>#REF!</v>
      </c>
      <c r="O95" s="81" t="e">
        <f>O57*#REF!</f>
        <v>#REF!</v>
      </c>
      <c r="P95" s="81" t="e">
        <f>P57*#REF!</f>
        <v>#REF!</v>
      </c>
      <c r="Q95" s="81" t="e">
        <f>Q57*#REF!</f>
        <v>#REF!</v>
      </c>
      <c r="R95" s="81" t="e">
        <f>R57*#REF!</f>
        <v>#REF!</v>
      </c>
      <c r="S95" s="81" t="e">
        <f>S57*#REF!</f>
        <v>#REF!</v>
      </c>
      <c r="T95" s="81" t="e">
        <f>T57*#REF!</f>
        <v>#REF!</v>
      </c>
      <c r="U95" s="81" t="e">
        <f>U57*#REF!</f>
        <v>#REF!</v>
      </c>
      <c r="V95" s="81" t="e">
        <f>V57*#REF!</f>
        <v>#REF!</v>
      </c>
      <c r="W95" s="81" t="e">
        <f>W57*#REF!</f>
        <v>#REF!</v>
      </c>
      <c r="X95" s="81" t="e">
        <f>X57*#REF!</f>
        <v>#REF!</v>
      </c>
      <c r="Y95" s="81" t="e">
        <f>Y57*#REF!</f>
        <v>#REF!</v>
      </c>
      <c r="Z95" s="81" t="e">
        <f>Z57*#REF!</f>
        <v>#REF!</v>
      </c>
      <c r="AA95" s="81" t="e">
        <f>AA57*#REF!</f>
        <v>#REF!</v>
      </c>
      <c r="AB95" s="81" t="e">
        <f>AB57*#REF!</f>
        <v>#REF!</v>
      </c>
      <c r="AC95" s="81" t="e">
        <f>AC57*#REF!</f>
        <v>#REF!</v>
      </c>
      <c r="AD95" s="81" t="e">
        <f>AD57*#REF!</f>
        <v>#REF!</v>
      </c>
      <c r="AE95" s="81" t="e">
        <f>AE57*#REF!</f>
        <v>#REF!</v>
      </c>
      <c r="AF95" s="81" t="e">
        <f>AF57*#REF!</f>
        <v>#REF!</v>
      </c>
      <c r="AG95" s="81" t="e">
        <f>AG57*#REF!</f>
        <v>#REF!</v>
      </c>
      <c r="AH95" s="81" t="e">
        <f>AH57*#REF!</f>
        <v>#REF!</v>
      </c>
      <c r="AI95" s="81" t="e">
        <f>AI57*#REF!</f>
        <v>#REF!</v>
      </c>
      <c r="AJ95" s="81" t="e">
        <f>AJ57*#REF!</f>
        <v>#REF!</v>
      </c>
      <c r="AK95" s="81" t="e">
        <f>AK57*#REF!</f>
        <v>#REF!</v>
      </c>
      <c r="AL95" s="81" t="e">
        <f>AL57*#REF!</f>
        <v>#REF!</v>
      </c>
      <c r="AM95" s="81" t="e">
        <f>AM57*#REF!</f>
        <v>#REF!</v>
      </c>
      <c r="AN95" s="81" t="e">
        <f>AN57*#REF!</f>
        <v>#REF!</v>
      </c>
      <c r="AO95" s="81" t="e">
        <f>AO57*#REF!</f>
        <v>#REF!</v>
      </c>
    </row>
    <row r="96" spans="2:41" x14ac:dyDescent="0.5">
      <c r="B96" s="3" t="e">
        <f>#REF!</f>
        <v>#REF!</v>
      </c>
      <c r="C96" s="3" t="e">
        <f>#REF!</f>
        <v>#REF!</v>
      </c>
      <c r="D96" s="3"/>
      <c r="F96" s="81" t="e">
        <f>F58*#REF!</f>
        <v>#REF!</v>
      </c>
      <c r="G96" s="81" t="e">
        <f>G58*#REF!</f>
        <v>#REF!</v>
      </c>
      <c r="H96" s="81" t="e">
        <f>H58*#REF!</f>
        <v>#REF!</v>
      </c>
      <c r="I96" s="81" t="e">
        <f>I58*#REF!</f>
        <v>#REF!</v>
      </c>
      <c r="J96" s="81" t="e">
        <f>J58*#REF!</f>
        <v>#REF!</v>
      </c>
      <c r="K96" s="81" t="e">
        <f>K58*#REF!</f>
        <v>#REF!</v>
      </c>
      <c r="L96" s="81" t="e">
        <f>L58*#REF!</f>
        <v>#REF!</v>
      </c>
      <c r="M96" s="81" t="e">
        <f>M58*#REF!</f>
        <v>#REF!</v>
      </c>
      <c r="N96" s="81" t="e">
        <f>N58*#REF!</f>
        <v>#REF!</v>
      </c>
      <c r="O96" s="81" t="e">
        <f>O58*#REF!</f>
        <v>#REF!</v>
      </c>
      <c r="P96" s="81" t="e">
        <f>P58*#REF!</f>
        <v>#REF!</v>
      </c>
      <c r="Q96" s="81" t="e">
        <f>Q58*#REF!</f>
        <v>#REF!</v>
      </c>
      <c r="R96" s="81" t="e">
        <f>R58*#REF!</f>
        <v>#REF!</v>
      </c>
      <c r="S96" s="81" t="e">
        <f>S58*#REF!</f>
        <v>#REF!</v>
      </c>
      <c r="T96" s="81" t="e">
        <f>T58*#REF!</f>
        <v>#REF!</v>
      </c>
      <c r="U96" s="81" t="e">
        <f>U58*#REF!</f>
        <v>#REF!</v>
      </c>
      <c r="V96" s="81" t="e">
        <f>V58*#REF!</f>
        <v>#REF!</v>
      </c>
      <c r="W96" s="81" t="e">
        <f>W58*#REF!</f>
        <v>#REF!</v>
      </c>
      <c r="X96" s="81" t="e">
        <f>X58*#REF!</f>
        <v>#REF!</v>
      </c>
      <c r="Y96" s="81" t="e">
        <f>Y58*#REF!</f>
        <v>#REF!</v>
      </c>
      <c r="Z96" s="81" t="e">
        <f>Z58*#REF!</f>
        <v>#REF!</v>
      </c>
      <c r="AA96" s="81" t="e">
        <f>AA58*#REF!</f>
        <v>#REF!</v>
      </c>
      <c r="AB96" s="81" t="e">
        <f>AB58*#REF!</f>
        <v>#REF!</v>
      </c>
      <c r="AC96" s="81" t="e">
        <f>AC58*#REF!</f>
        <v>#REF!</v>
      </c>
      <c r="AD96" s="81" t="e">
        <f>AD58*#REF!</f>
        <v>#REF!</v>
      </c>
      <c r="AE96" s="81" t="e">
        <f>AE58*#REF!</f>
        <v>#REF!</v>
      </c>
      <c r="AF96" s="81" t="e">
        <f>AF58*#REF!</f>
        <v>#REF!</v>
      </c>
      <c r="AG96" s="81" t="e">
        <f>AG58*#REF!</f>
        <v>#REF!</v>
      </c>
      <c r="AH96" s="81" t="e">
        <f>AH58*#REF!</f>
        <v>#REF!</v>
      </c>
      <c r="AI96" s="81" t="e">
        <f>AI58*#REF!</f>
        <v>#REF!</v>
      </c>
      <c r="AJ96" s="81" t="e">
        <f>AJ58*#REF!</f>
        <v>#REF!</v>
      </c>
      <c r="AK96" s="81" t="e">
        <f>AK58*#REF!</f>
        <v>#REF!</v>
      </c>
      <c r="AL96" s="81" t="e">
        <f>AL58*#REF!</f>
        <v>#REF!</v>
      </c>
      <c r="AM96" s="81" t="e">
        <f>AM58*#REF!</f>
        <v>#REF!</v>
      </c>
      <c r="AN96" s="81" t="e">
        <f>AN58*#REF!</f>
        <v>#REF!</v>
      </c>
      <c r="AO96" s="81" t="e">
        <f>AO58*#REF!</f>
        <v>#REF!</v>
      </c>
    </row>
    <row r="97" spans="2:41" x14ac:dyDescent="0.5">
      <c r="B97" s="3" t="e">
        <f>#REF!</f>
        <v>#REF!</v>
      </c>
      <c r="C97" s="3" t="e">
        <f>#REF!</f>
        <v>#REF!</v>
      </c>
      <c r="D97" s="3"/>
      <c r="F97" s="81" t="e">
        <f>F59*#REF!</f>
        <v>#REF!</v>
      </c>
      <c r="G97" s="81" t="e">
        <f>G59*#REF!</f>
        <v>#REF!</v>
      </c>
      <c r="H97" s="81" t="e">
        <f>H59*#REF!</f>
        <v>#REF!</v>
      </c>
      <c r="I97" s="81" t="e">
        <f>I59*#REF!</f>
        <v>#REF!</v>
      </c>
      <c r="J97" s="81" t="e">
        <f>J59*#REF!</f>
        <v>#REF!</v>
      </c>
      <c r="K97" s="81" t="e">
        <f>K59*#REF!</f>
        <v>#REF!</v>
      </c>
      <c r="L97" s="81" t="e">
        <f>L59*#REF!</f>
        <v>#REF!</v>
      </c>
      <c r="M97" s="81" t="e">
        <f>M59*#REF!</f>
        <v>#REF!</v>
      </c>
      <c r="N97" s="81" t="e">
        <f>N59*#REF!</f>
        <v>#REF!</v>
      </c>
      <c r="O97" s="81" t="e">
        <f>O59*#REF!</f>
        <v>#REF!</v>
      </c>
      <c r="P97" s="81" t="e">
        <f>P59*#REF!</f>
        <v>#REF!</v>
      </c>
      <c r="Q97" s="81" t="e">
        <f>Q59*#REF!</f>
        <v>#REF!</v>
      </c>
      <c r="R97" s="81" t="e">
        <f>R59*#REF!</f>
        <v>#REF!</v>
      </c>
      <c r="S97" s="81" t="e">
        <f>S59*#REF!</f>
        <v>#REF!</v>
      </c>
      <c r="T97" s="81" t="e">
        <f>T59*#REF!</f>
        <v>#REF!</v>
      </c>
      <c r="U97" s="81" t="e">
        <f>U59*#REF!</f>
        <v>#REF!</v>
      </c>
      <c r="V97" s="81" t="e">
        <f>V59*#REF!</f>
        <v>#REF!</v>
      </c>
      <c r="W97" s="81" t="e">
        <f>W59*#REF!</f>
        <v>#REF!</v>
      </c>
      <c r="X97" s="81" t="e">
        <f>X59*#REF!</f>
        <v>#REF!</v>
      </c>
      <c r="Y97" s="81" t="e">
        <f>Y59*#REF!</f>
        <v>#REF!</v>
      </c>
      <c r="Z97" s="81" t="e">
        <f>Z59*#REF!</f>
        <v>#REF!</v>
      </c>
      <c r="AA97" s="81" t="e">
        <f>AA59*#REF!</f>
        <v>#REF!</v>
      </c>
      <c r="AB97" s="81" t="e">
        <f>AB59*#REF!</f>
        <v>#REF!</v>
      </c>
      <c r="AC97" s="81" t="e">
        <f>AC59*#REF!</f>
        <v>#REF!</v>
      </c>
      <c r="AD97" s="81" t="e">
        <f>AD59*#REF!</f>
        <v>#REF!</v>
      </c>
      <c r="AE97" s="81" t="e">
        <f>AE59*#REF!</f>
        <v>#REF!</v>
      </c>
      <c r="AF97" s="81" t="e">
        <f>AF59*#REF!</f>
        <v>#REF!</v>
      </c>
      <c r="AG97" s="81" t="e">
        <f>AG59*#REF!</f>
        <v>#REF!</v>
      </c>
      <c r="AH97" s="81" t="e">
        <f>AH59*#REF!</f>
        <v>#REF!</v>
      </c>
      <c r="AI97" s="81" t="e">
        <f>AI59*#REF!</f>
        <v>#REF!</v>
      </c>
      <c r="AJ97" s="81" t="e">
        <f>AJ59*#REF!</f>
        <v>#REF!</v>
      </c>
      <c r="AK97" s="81" t="e">
        <f>AK59*#REF!</f>
        <v>#REF!</v>
      </c>
      <c r="AL97" s="81" t="e">
        <f>AL59*#REF!</f>
        <v>#REF!</v>
      </c>
      <c r="AM97" s="81" t="e">
        <f>AM59*#REF!</f>
        <v>#REF!</v>
      </c>
      <c r="AN97" s="81" t="e">
        <f>AN59*#REF!</f>
        <v>#REF!</v>
      </c>
      <c r="AO97" s="81" t="e">
        <f>AO59*#REF!</f>
        <v>#REF!</v>
      </c>
    </row>
    <row r="98" spans="2:41" x14ac:dyDescent="0.5">
      <c r="B98" s="3" t="e">
        <f>#REF!</f>
        <v>#REF!</v>
      </c>
      <c r="C98" s="3" t="e">
        <f>#REF!</f>
        <v>#REF!</v>
      </c>
      <c r="D98" s="3"/>
      <c r="F98" s="81" t="e">
        <f>F60*#REF!</f>
        <v>#REF!</v>
      </c>
      <c r="G98" s="81" t="e">
        <f>G60*#REF!</f>
        <v>#REF!</v>
      </c>
      <c r="H98" s="81" t="e">
        <f>H60*#REF!</f>
        <v>#REF!</v>
      </c>
      <c r="I98" s="81" t="e">
        <f>I60*#REF!</f>
        <v>#REF!</v>
      </c>
      <c r="J98" s="81" t="e">
        <f>J60*#REF!</f>
        <v>#REF!</v>
      </c>
      <c r="K98" s="81" t="e">
        <f>K60*#REF!</f>
        <v>#REF!</v>
      </c>
      <c r="L98" s="81" t="e">
        <f>L60*#REF!</f>
        <v>#REF!</v>
      </c>
      <c r="M98" s="81" t="e">
        <f>M60*#REF!</f>
        <v>#REF!</v>
      </c>
      <c r="N98" s="81" t="e">
        <f>N60*#REF!</f>
        <v>#REF!</v>
      </c>
      <c r="O98" s="81" t="e">
        <f>O60*#REF!</f>
        <v>#REF!</v>
      </c>
      <c r="P98" s="81" t="e">
        <f>P60*#REF!</f>
        <v>#REF!</v>
      </c>
      <c r="Q98" s="81" t="e">
        <f>Q60*#REF!</f>
        <v>#REF!</v>
      </c>
      <c r="R98" s="81" t="e">
        <f>R60*#REF!</f>
        <v>#REF!</v>
      </c>
      <c r="S98" s="81" t="e">
        <f>S60*#REF!</f>
        <v>#REF!</v>
      </c>
      <c r="T98" s="81" t="e">
        <f>T60*#REF!</f>
        <v>#REF!</v>
      </c>
      <c r="U98" s="81" t="e">
        <f>U60*#REF!</f>
        <v>#REF!</v>
      </c>
      <c r="V98" s="81" t="e">
        <f>V60*#REF!</f>
        <v>#REF!</v>
      </c>
      <c r="W98" s="81" t="e">
        <f>W60*#REF!</f>
        <v>#REF!</v>
      </c>
      <c r="X98" s="81" t="e">
        <f>X60*#REF!</f>
        <v>#REF!</v>
      </c>
      <c r="Y98" s="81" t="e">
        <f>Y60*#REF!</f>
        <v>#REF!</v>
      </c>
      <c r="Z98" s="81" t="e">
        <f>Z60*#REF!</f>
        <v>#REF!</v>
      </c>
      <c r="AA98" s="81" t="e">
        <f>AA60*#REF!</f>
        <v>#REF!</v>
      </c>
      <c r="AB98" s="81" t="e">
        <f>AB60*#REF!</f>
        <v>#REF!</v>
      </c>
      <c r="AC98" s="81" t="e">
        <f>AC60*#REF!</f>
        <v>#REF!</v>
      </c>
      <c r="AD98" s="81" t="e">
        <f>AD60*#REF!</f>
        <v>#REF!</v>
      </c>
      <c r="AE98" s="81" t="e">
        <f>AE60*#REF!</f>
        <v>#REF!</v>
      </c>
      <c r="AF98" s="81" t="e">
        <f>AF60*#REF!</f>
        <v>#REF!</v>
      </c>
      <c r="AG98" s="81" t="e">
        <f>AG60*#REF!</f>
        <v>#REF!</v>
      </c>
      <c r="AH98" s="81" t="e">
        <f>AH60*#REF!</f>
        <v>#REF!</v>
      </c>
      <c r="AI98" s="81" t="e">
        <f>AI60*#REF!</f>
        <v>#REF!</v>
      </c>
      <c r="AJ98" s="81" t="e">
        <f>AJ60*#REF!</f>
        <v>#REF!</v>
      </c>
      <c r="AK98" s="81" t="e">
        <f>AK60*#REF!</f>
        <v>#REF!</v>
      </c>
      <c r="AL98" s="81" t="e">
        <f>AL60*#REF!</f>
        <v>#REF!</v>
      </c>
      <c r="AM98" s="81" t="e">
        <f>AM60*#REF!</f>
        <v>#REF!</v>
      </c>
      <c r="AN98" s="81" t="e">
        <f>AN60*#REF!</f>
        <v>#REF!</v>
      </c>
      <c r="AO98" s="81" t="e">
        <f>AO60*#REF!</f>
        <v>#REF!</v>
      </c>
    </row>
    <row r="99" spans="2:41" x14ac:dyDescent="0.5">
      <c r="B99" s="3" t="e">
        <f>#REF!</f>
        <v>#REF!</v>
      </c>
      <c r="C99" s="3" t="e">
        <f>#REF!</f>
        <v>#REF!</v>
      </c>
      <c r="D99" s="3"/>
      <c r="F99" s="81" t="e">
        <f>F61*#REF!</f>
        <v>#REF!</v>
      </c>
      <c r="G99" s="81" t="e">
        <f>G61*#REF!</f>
        <v>#REF!</v>
      </c>
      <c r="H99" s="81" t="e">
        <f>H61*#REF!</f>
        <v>#REF!</v>
      </c>
      <c r="I99" s="81" t="e">
        <f>I61*#REF!</f>
        <v>#REF!</v>
      </c>
      <c r="J99" s="81" t="e">
        <f>J61*#REF!</f>
        <v>#REF!</v>
      </c>
      <c r="K99" s="81" t="e">
        <f>K61*#REF!</f>
        <v>#REF!</v>
      </c>
      <c r="L99" s="81" t="e">
        <f>L61*#REF!</f>
        <v>#REF!</v>
      </c>
      <c r="M99" s="81" t="e">
        <f>M61*#REF!</f>
        <v>#REF!</v>
      </c>
      <c r="N99" s="81" t="e">
        <f>N61*#REF!</f>
        <v>#REF!</v>
      </c>
      <c r="O99" s="81" t="e">
        <f>O61*#REF!</f>
        <v>#REF!</v>
      </c>
      <c r="P99" s="81" t="e">
        <f>P61*#REF!</f>
        <v>#REF!</v>
      </c>
      <c r="Q99" s="81" t="e">
        <f>Q61*#REF!</f>
        <v>#REF!</v>
      </c>
      <c r="R99" s="81" t="e">
        <f>R61*#REF!</f>
        <v>#REF!</v>
      </c>
      <c r="S99" s="81" t="e">
        <f>S61*#REF!</f>
        <v>#REF!</v>
      </c>
      <c r="T99" s="81" t="e">
        <f>T61*#REF!</f>
        <v>#REF!</v>
      </c>
      <c r="U99" s="81" t="e">
        <f>U61*#REF!</f>
        <v>#REF!</v>
      </c>
      <c r="V99" s="81" t="e">
        <f>V61*#REF!</f>
        <v>#REF!</v>
      </c>
      <c r="W99" s="81" t="e">
        <f>W61*#REF!</f>
        <v>#REF!</v>
      </c>
      <c r="X99" s="81" t="e">
        <f>X61*#REF!</f>
        <v>#REF!</v>
      </c>
      <c r="Y99" s="81" t="e">
        <f>Y61*#REF!</f>
        <v>#REF!</v>
      </c>
      <c r="Z99" s="81" t="e">
        <f>Z61*#REF!</f>
        <v>#REF!</v>
      </c>
      <c r="AA99" s="81" t="e">
        <f>AA61*#REF!</f>
        <v>#REF!</v>
      </c>
      <c r="AB99" s="81" t="e">
        <f>AB61*#REF!</f>
        <v>#REF!</v>
      </c>
      <c r="AC99" s="81" t="e">
        <f>AC61*#REF!</f>
        <v>#REF!</v>
      </c>
      <c r="AD99" s="81" t="e">
        <f>AD61*#REF!</f>
        <v>#REF!</v>
      </c>
      <c r="AE99" s="81" t="e">
        <f>AE61*#REF!</f>
        <v>#REF!</v>
      </c>
      <c r="AF99" s="81" t="e">
        <f>AF61*#REF!</f>
        <v>#REF!</v>
      </c>
      <c r="AG99" s="81" t="e">
        <f>AG61*#REF!</f>
        <v>#REF!</v>
      </c>
      <c r="AH99" s="81" t="e">
        <f>AH61*#REF!</f>
        <v>#REF!</v>
      </c>
      <c r="AI99" s="81" t="e">
        <f>AI61*#REF!</f>
        <v>#REF!</v>
      </c>
      <c r="AJ99" s="81" t="e">
        <f>AJ61*#REF!</f>
        <v>#REF!</v>
      </c>
      <c r="AK99" s="81" t="e">
        <f>AK61*#REF!</f>
        <v>#REF!</v>
      </c>
      <c r="AL99" s="81" t="e">
        <f>AL61*#REF!</f>
        <v>#REF!</v>
      </c>
      <c r="AM99" s="81" t="e">
        <f>AM61*#REF!</f>
        <v>#REF!</v>
      </c>
      <c r="AN99" s="81" t="e">
        <f>AN61*#REF!</f>
        <v>#REF!</v>
      </c>
      <c r="AO99" s="81" t="e">
        <f>AO61*#REF!</f>
        <v>#REF!</v>
      </c>
    </row>
    <row r="100" spans="2:41" x14ac:dyDescent="0.5">
      <c r="B100" s="3" t="e">
        <f>#REF!</f>
        <v>#REF!</v>
      </c>
      <c r="C100" s="3" t="e">
        <f>#REF!</f>
        <v>#REF!</v>
      </c>
      <c r="D100" s="3"/>
      <c r="F100" s="81" t="e">
        <f>F62*#REF!</f>
        <v>#REF!</v>
      </c>
      <c r="G100" s="81" t="e">
        <f>G62*#REF!</f>
        <v>#REF!</v>
      </c>
      <c r="H100" s="81" t="e">
        <f>H62*#REF!</f>
        <v>#REF!</v>
      </c>
      <c r="I100" s="81" t="e">
        <f>I62*#REF!</f>
        <v>#REF!</v>
      </c>
      <c r="J100" s="81" t="e">
        <f>J62*#REF!</f>
        <v>#REF!</v>
      </c>
      <c r="K100" s="81" t="e">
        <f>K62*#REF!</f>
        <v>#REF!</v>
      </c>
      <c r="L100" s="81" t="e">
        <f>L62*#REF!</f>
        <v>#REF!</v>
      </c>
      <c r="M100" s="81" t="e">
        <f>M62*#REF!</f>
        <v>#REF!</v>
      </c>
      <c r="N100" s="81" t="e">
        <f>N62*#REF!</f>
        <v>#REF!</v>
      </c>
      <c r="O100" s="81" t="e">
        <f>O62*#REF!</f>
        <v>#REF!</v>
      </c>
      <c r="P100" s="81" t="e">
        <f>P62*#REF!</f>
        <v>#REF!</v>
      </c>
      <c r="Q100" s="81" t="e">
        <f>Q62*#REF!</f>
        <v>#REF!</v>
      </c>
      <c r="R100" s="81" t="e">
        <f>R62*#REF!</f>
        <v>#REF!</v>
      </c>
      <c r="S100" s="81" t="e">
        <f>S62*#REF!</f>
        <v>#REF!</v>
      </c>
      <c r="T100" s="81" t="e">
        <f>T62*#REF!</f>
        <v>#REF!</v>
      </c>
      <c r="U100" s="81" t="e">
        <f>U62*#REF!</f>
        <v>#REF!</v>
      </c>
      <c r="V100" s="81" t="e">
        <f>V62*#REF!</f>
        <v>#REF!</v>
      </c>
      <c r="W100" s="81" t="e">
        <f>W62*#REF!</f>
        <v>#REF!</v>
      </c>
      <c r="X100" s="81" t="e">
        <f>X62*#REF!</f>
        <v>#REF!</v>
      </c>
      <c r="Y100" s="81" t="e">
        <f>Y62*#REF!</f>
        <v>#REF!</v>
      </c>
      <c r="Z100" s="81" t="e">
        <f>Z62*#REF!</f>
        <v>#REF!</v>
      </c>
      <c r="AA100" s="81" t="e">
        <f>AA62*#REF!</f>
        <v>#REF!</v>
      </c>
      <c r="AB100" s="81" t="e">
        <f>AB62*#REF!</f>
        <v>#REF!</v>
      </c>
      <c r="AC100" s="81" t="e">
        <f>AC62*#REF!</f>
        <v>#REF!</v>
      </c>
      <c r="AD100" s="81" t="e">
        <f>AD62*#REF!</f>
        <v>#REF!</v>
      </c>
      <c r="AE100" s="81" t="e">
        <f>AE62*#REF!</f>
        <v>#REF!</v>
      </c>
      <c r="AF100" s="81" t="e">
        <f>AF62*#REF!</f>
        <v>#REF!</v>
      </c>
      <c r="AG100" s="81" t="e">
        <f>AG62*#REF!</f>
        <v>#REF!</v>
      </c>
      <c r="AH100" s="81" t="e">
        <f>AH62*#REF!</f>
        <v>#REF!</v>
      </c>
      <c r="AI100" s="81" t="e">
        <f>AI62*#REF!</f>
        <v>#REF!</v>
      </c>
      <c r="AJ100" s="81" t="e">
        <f>AJ62*#REF!</f>
        <v>#REF!</v>
      </c>
      <c r="AK100" s="81" t="e">
        <f>AK62*#REF!</f>
        <v>#REF!</v>
      </c>
      <c r="AL100" s="81" t="e">
        <f>AL62*#REF!</f>
        <v>#REF!</v>
      </c>
      <c r="AM100" s="81" t="e">
        <f>AM62*#REF!</f>
        <v>#REF!</v>
      </c>
      <c r="AN100" s="81" t="e">
        <f>AN62*#REF!</f>
        <v>#REF!</v>
      </c>
      <c r="AO100" s="81" t="e">
        <f>AO62*#REF!</f>
        <v>#REF!</v>
      </c>
    </row>
    <row r="101" spans="2:41" x14ac:dyDescent="0.5">
      <c r="B101" s="3" t="e">
        <f>#REF!</f>
        <v>#REF!</v>
      </c>
      <c r="C101" s="3" t="e">
        <f>#REF!</f>
        <v>#REF!</v>
      </c>
      <c r="D101" s="3"/>
      <c r="F101" s="81" t="e">
        <f>F63*#REF!</f>
        <v>#REF!</v>
      </c>
      <c r="G101" s="81" t="e">
        <f>G63*#REF!</f>
        <v>#REF!</v>
      </c>
      <c r="H101" s="81" t="e">
        <f>H63*#REF!</f>
        <v>#REF!</v>
      </c>
      <c r="I101" s="81" t="e">
        <f>I63*#REF!</f>
        <v>#REF!</v>
      </c>
      <c r="J101" s="81" t="e">
        <f>J63*#REF!</f>
        <v>#REF!</v>
      </c>
      <c r="K101" s="81" t="e">
        <f>K63*#REF!</f>
        <v>#REF!</v>
      </c>
      <c r="L101" s="81" t="e">
        <f>L63*#REF!</f>
        <v>#REF!</v>
      </c>
      <c r="M101" s="81" t="e">
        <f>M63*#REF!</f>
        <v>#REF!</v>
      </c>
      <c r="N101" s="81" t="e">
        <f>N63*#REF!</f>
        <v>#REF!</v>
      </c>
      <c r="O101" s="81" t="e">
        <f>O63*#REF!</f>
        <v>#REF!</v>
      </c>
      <c r="P101" s="81" t="e">
        <f>P63*#REF!</f>
        <v>#REF!</v>
      </c>
      <c r="Q101" s="81" t="e">
        <f>Q63*#REF!</f>
        <v>#REF!</v>
      </c>
      <c r="R101" s="81" t="e">
        <f>R63*#REF!</f>
        <v>#REF!</v>
      </c>
      <c r="S101" s="81" t="e">
        <f>S63*#REF!</f>
        <v>#REF!</v>
      </c>
      <c r="T101" s="81" t="e">
        <f>T63*#REF!</f>
        <v>#REF!</v>
      </c>
      <c r="U101" s="81" t="e">
        <f>U63*#REF!</f>
        <v>#REF!</v>
      </c>
      <c r="V101" s="81" t="e">
        <f>V63*#REF!</f>
        <v>#REF!</v>
      </c>
      <c r="W101" s="81" t="e">
        <f>W63*#REF!</f>
        <v>#REF!</v>
      </c>
      <c r="X101" s="81" t="e">
        <f>X63*#REF!</f>
        <v>#REF!</v>
      </c>
      <c r="Y101" s="81" t="e">
        <f>Y63*#REF!</f>
        <v>#REF!</v>
      </c>
      <c r="Z101" s="81" t="e">
        <f>Z63*#REF!</f>
        <v>#REF!</v>
      </c>
      <c r="AA101" s="81" t="e">
        <f>AA63*#REF!</f>
        <v>#REF!</v>
      </c>
      <c r="AB101" s="81" t="e">
        <f>AB63*#REF!</f>
        <v>#REF!</v>
      </c>
      <c r="AC101" s="81" t="e">
        <f>AC63*#REF!</f>
        <v>#REF!</v>
      </c>
      <c r="AD101" s="81" t="e">
        <f>AD63*#REF!</f>
        <v>#REF!</v>
      </c>
      <c r="AE101" s="81" t="e">
        <f>AE63*#REF!</f>
        <v>#REF!</v>
      </c>
      <c r="AF101" s="81" t="e">
        <f>AF63*#REF!</f>
        <v>#REF!</v>
      </c>
      <c r="AG101" s="81" t="e">
        <f>AG63*#REF!</f>
        <v>#REF!</v>
      </c>
      <c r="AH101" s="81" t="e">
        <f>AH63*#REF!</f>
        <v>#REF!</v>
      </c>
      <c r="AI101" s="81" t="e">
        <f>AI63*#REF!</f>
        <v>#REF!</v>
      </c>
      <c r="AJ101" s="81" t="e">
        <f>AJ63*#REF!</f>
        <v>#REF!</v>
      </c>
      <c r="AK101" s="81" t="e">
        <f>AK63*#REF!</f>
        <v>#REF!</v>
      </c>
      <c r="AL101" s="81" t="e">
        <f>AL63*#REF!</f>
        <v>#REF!</v>
      </c>
      <c r="AM101" s="81" t="e">
        <f>AM63*#REF!</f>
        <v>#REF!</v>
      </c>
      <c r="AN101" s="81" t="e">
        <f>AN63*#REF!</f>
        <v>#REF!</v>
      </c>
      <c r="AO101" s="81" t="e">
        <f>AO63*#REF!</f>
        <v>#REF!</v>
      </c>
    </row>
    <row r="102" spans="2:41" x14ac:dyDescent="0.5">
      <c r="B102" s="3" t="e">
        <f>#REF!</f>
        <v>#REF!</v>
      </c>
      <c r="C102" s="3" t="e">
        <f>#REF!</f>
        <v>#REF!</v>
      </c>
      <c r="D102" s="3"/>
      <c r="F102" s="81" t="e">
        <f>F64*#REF!</f>
        <v>#REF!</v>
      </c>
      <c r="G102" s="81" t="e">
        <f>G64*#REF!</f>
        <v>#REF!</v>
      </c>
      <c r="H102" s="81" t="e">
        <f>H64*#REF!</f>
        <v>#REF!</v>
      </c>
      <c r="I102" s="81" t="e">
        <f>I64*#REF!</f>
        <v>#REF!</v>
      </c>
      <c r="J102" s="81" t="e">
        <f>J64*#REF!</f>
        <v>#REF!</v>
      </c>
      <c r="K102" s="81" t="e">
        <f>K64*#REF!</f>
        <v>#REF!</v>
      </c>
      <c r="L102" s="81" t="e">
        <f>L64*#REF!</f>
        <v>#REF!</v>
      </c>
      <c r="M102" s="81" t="e">
        <f>M64*#REF!</f>
        <v>#REF!</v>
      </c>
      <c r="N102" s="81" t="e">
        <f>N64*#REF!</f>
        <v>#REF!</v>
      </c>
      <c r="O102" s="81" t="e">
        <f>O64*#REF!</f>
        <v>#REF!</v>
      </c>
      <c r="P102" s="81" t="e">
        <f>P64*#REF!</f>
        <v>#REF!</v>
      </c>
      <c r="Q102" s="81" t="e">
        <f>Q64*#REF!</f>
        <v>#REF!</v>
      </c>
      <c r="R102" s="81" t="e">
        <f>R64*#REF!</f>
        <v>#REF!</v>
      </c>
      <c r="S102" s="81" t="e">
        <f>S64*#REF!</f>
        <v>#REF!</v>
      </c>
      <c r="T102" s="81" t="e">
        <f>T64*#REF!</f>
        <v>#REF!</v>
      </c>
      <c r="U102" s="81" t="e">
        <f>U64*#REF!</f>
        <v>#REF!</v>
      </c>
      <c r="V102" s="81" t="e">
        <f>V64*#REF!</f>
        <v>#REF!</v>
      </c>
      <c r="W102" s="81" t="e">
        <f>W64*#REF!</f>
        <v>#REF!</v>
      </c>
      <c r="X102" s="81" t="e">
        <f>X64*#REF!</f>
        <v>#REF!</v>
      </c>
      <c r="Y102" s="81" t="e">
        <f>Y64*#REF!</f>
        <v>#REF!</v>
      </c>
      <c r="Z102" s="81" t="e">
        <f>Z64*#REF!</f>
        <v>#REF!</v>
      </c>
      <c r="AA102" s="81" t="e">
        <f>AA64*#REF!</f>
        <v>#REF!</v>
      </c>
      <c r="AB102" s="81" t="e">
        <f>AB64*#REF!</f>
        <v>#REF!</v>
      </c>
      <c r="AC102" s="81" t="e">
        <f>AC64*#REF!</f>
        <v>#REF!</v>
      </c>
      <c r="AD102" s="81" t="e">
        <f>AD64*#REF!</f>
        <v>#REF!</v>
      </c>
      <c r="AE102" s="81" t="e">
        <f>AE64*#REF!</f>
        <v>#REF!</v>
      </c>
      <c r="AF102" s="81" t="e">
        <f>AF64*#REF!</f>
        <v>#REF!</v>
      </c>
      <c r="AG102" s="81" t="e">
        <f>AG64*#REF!</f>
        <v>#REF!</v>
      </c>
      <c r="AH102" s="81" t="e">
        <f>AH64*#REF!</f>
        <v>#REF!</v>
      </c>
      <c r="AI102" s="81" t="e">
        <f>AI64*#REF!</f>
        <v>#REF!</v>
      </c>
      <c r="AJ102" s="81" t="e">
        <f>AJ64*#REF!</f>
        <v>#REF!</v>
      </c>
      <c r="AK102" s="81" t="e">
        <f>AK64*#REF!</f>
        <v>#REF!</v>
      </c>
      <c r="AL102" s="81" t="e">
        <f>AL64*#REF!</f>
        <v>#REF!</v>
      </c>
      <c r="AM102" s="81" t="e">
        <f>AM64*#REF!</f>
        <v>#REF!</v>
      </c>
      <c r="AN102" s="81" t="e">
        <f>AN64*#REF!</f>
        <v>#REF!</v>
      </c>
      <c r="AO102" s="81" t="e">
        <f>AO64*#REF!</f>
        <v>#REF!</v>
      </c>
    </row>
    <row r="103" spans="2:41" x14ac:dyDescent="0.5">
      <c r="B103" s="3" t="e">
        <f>#REF!</f>
        <v>#REF!</v>
      </c>
      <c r="C103" s="3" t="e">
        <f>#REF!</f>
        <v>#REF!</v>
      </c>
      <c r="D103" s="3"/>
      <c r="F103" s="81" t="e">
        <f>F65*#REF!</f>
        <v>#REF!</v>
      </c>
      <c r="G103" s="81" t="e">
        <f>G65*#REF!</f>
        <v>#REF!</v>
      </c>
      <c r="H103" s="81" t="e">
        <f>H65*#REF!</f>
        <v>#REF!</v>
      </c>
      <c r="I103" s="81" t="e">
        <f>I65*#REF!</f>
        <v>#REF!</v>
      </c>
      <c r="J103" s="81" t="e">
        <f>J65*#REF!</f>
        <v>#REF!</v>
      </c>
      <c r="K103" s="81" t="e">
        <f>K65*#REF!</f>
        <v>#REF!</v>
      </c>
      <c r="L103" s="81" t="e">
        <f>L65*#REF!</f>
        <v>#REF!</v>
      </c>
      <c r="M103" s="81" t="e">
        <f>M65*#REF!</f>
        <v>#REF!</v>
      </c>
      <c r="N103" s="81" t="e">
        <f>N65*#REF!</f>
        <v>#REF!</v>
      </c>
      <c r="O103" s="81" t="e">
        <f>O65*#REF!</f>
        <v>#REF!</v>
      </c>
      <c r="P103" s="81" t="e">
        <f>P65*#REF!</f>
        <v>#REF!</v>
      </c>
      <c r="Q103" s="81" t="e">
        <f>Q65*#REF!</f>
        <v>#REF!</v>
      </c>
      <c r="R103" s="81" t="e">
        <f>R65*#REF!</f>
        <v>#REF!</v>
      </c>
      <c r="S103" s="81" t="e">
        <f>S65*#REF!</f>
        <v>#REF!</v>
      </c>
      <c r="T103" s="81" t="e">
        <f>T65*#REF!</f>
        <v>#REF!</v>
      </c>
      <c r="U103" s="81" t="e">
        <f>U65*#REF!</f>
        <v>#REF!</v>
      </c>
      <c r="V103" s="81" t="e">
        <f>V65*#REF!</f>
        <v>#REF!</v>
      </c>
      <c r="W103" s="81" t="e">
        <f>W65*#REF!</f>
        <v>#REF!</v>
      </c>
      <c r="X103" s="81" t="e">
        <f>X65*#REF!</f>
        <v>#REF!</v>
      </c>
      <c r="Y103" s="81" t="e">
        <f>Y65*#REF!</f>
        <v>#REF!</v>
      </c>
      <c r="Z103" s="81" t="e">
        <f>Z65*#REF!</f>
        <v>#REF!</v>
      </c>
      <c r="AA103" s="81" t="e">
        <f>AA65*#REF!</f>
        <v>#REF!</v>
      </c>
      <c r="AB103" s="81" t="e">
        <f>AB65*#REF!</f>
        <v>#REF!</v>
      </c>
      <c r="AC103" s="81" t="e">
        <f>AC65*#REF!</f>
        <v>#REF!</v>
      </c>
      <c r="AD103" s="81" t="e">
        <f>AD65*#REF!</f>
        <v>#REF!</v>
      </c>
      <c r="AE103" s="81" t="e">
        <f>AE65*#REF!</f>
        <v>#REF!</v>
      </c>
      <c r="AF103" s="81" t="e">
        <f>AF65*#REF!</f>
        <v>#REF!</v>
      </c>
      <c r="AG103" s="81" t="e">
        <f>AG65*#REF!</f>
        <v>#REF!</v>
      </c>
      <c r="AH103" s="81" t="e">
        <f>AH65*#REF!</f>
        <v>#REF!</v>
      </c>
      <c r="AI103" s="81" t="e">
        <f>AI65*#REF!</f>
        <v>#REF!</v>
      </c>
      <c r="AJ103" s="81" t="e">
        <f>AJ65*#REF!</f>
        <v>#REF!</v>
      </c>
      <c r="AK103" s="81" t="e">
        <f>AK65*#REF!</f>
        <v>#REF!</v>
      </c>
      <c r="AL103" s="81" t="e">
        <f>AL65*#REF!</f>
        <v>#REF!</v>
      </c>
      <c r="AM103" s="81" t="e">
        <f>AM65*#REF!</f>
        <v>#REF!</v>
      </c>
      <c r="AN103" s="81" t="e">
        <f>AN65*#REF!</f>
        <v>#REF!</v>
      </c>
      <c r="AO103" s="81" t="e">
        <f>AO65*#REF!</f>
        <v>#REF!</v>
      </c>
    </row>
    <row r="104" spans="2:41" x14ac:dyDescent="0.5">
      <c r="B104" s="3" t="e">
        <f>#REF!</f>
        <v>#REF!</v>
      </c>
      <c r="C104" s="3" t="e">
        <f>#REF!</f>
        <v>#REF!</v>
      </c>
      <c r="D104" s="3"/>
      <c r="F104" s="81" t="e">
        <f>F66*#REF!</f>
        <v>#REF!</v>
      </c>
      <c r="G104" s="81" t="e">
        <f>G66*#REF!</f>
        <v>#REF!</v>
      </c>
      <c r="H104" s="81" t="e">
        <f>H66*#REF!</f>
        <v>#REF!</v>
      </c>
      <c r="I104" s="81" t="e">
        <f>I66*#REF!</f>
        <v>#REF!</v>
      </c>
      <c r="J104" s="81" t="e">
        <f>J66*#REF!</f>
        <v>#REF!</v>
      </c>
      <c r="K104" s="81" t="e">
        <f>K66*#REF!</f>
        <v>#REF!</v>
      </c>
      <c r="L104" s="81" t="e">
        <f>L66*#REF!</f>
        <v>#REF!</v>
      </c>
      <c r="M104" s="81" t="e">
        <f>M66*#REF!</f>
        <v>#REF!</v>
      </c>
      <c r="N104" s="81" t="e">
        <f>N66*#REF!</f>
        <v>#REF!</v>
      </c>
      <c r="O104" s="81" t="e">
        <f>O66*#REF!</f>
        <v>#REF!</v>
      </c>
      <c r="P104" s="81" t="e">
        <f>P66*#REF!</f>
        <v>#REF!</v>
      </c>
      <c r="Q104" s="81" t="e">
        <f>Q66*#REF!</f>
        <v>#REF!</v>
      </c>
      <c r="R104" s="81" t="e">
        <f>R66*#REF!</f>
        <v>#REF!</v>
      </c>
      <c r="S104" s="81" t="e">
        <f>S66*#REF!</f>
        <v>#REF!</v>
      </c>
      <c r="T104" s="81" t="e">
        <f>T66*#REF!</f>
        <v>#REF!</v>
      </c>
      <c r="U104" s="81" t="e">
        <f>U66*#REF!</f>
        <v>#REF!</v>
      </c>
      <c r="V104" s="81" t="e">
        <f>V66*#REF!</f>
        <v>#REF!</v>
      </c>
      <c r="W104" s="81" t="e">
        <f>W66*#REF!</f>
        <v>#REF!</v>
      </c>
      <c r="X104" s="81" t="e">
        <f>X66*#REF!</f>
        <v>#REF!</v>
      </c>
      <c r="Y104" s="81" t="e">
        <f>Y66*#REF!</f>
        <v>#REF!</v>
      </c>
      <c r="Z104" s="81" t="e">
        <f>Z66*#REF!</f>
        <v>#REF!</v>
      </c>
      <c r="AA104" s="81" t="e">
        <f>AA66*#REF!</f>
        <v>#REF!</v>
      </c>
      <c r="AB104" s="81" t="e">
        <f>AB66*#REF!</f>
        <v>#REF!</v>
      </c>
      <c r="AC104" s="81" t="e">
        <f>AC66*#REF!</f>
        <v>#REF!</v>
      </c>
      <c r="AD104" s="81" t="e">
        <f>AD66*#REF!</f>
        <v>#REF!</v>
      </c>
      <c r="AE104" s="81" t="e">
        <f>AE66*#REF!</f>
        <v>#REF!</v>
      </c>
      <c r="AF104" s="81" t="e">
        <f>AF66*#REF!</f>
        <v>#REF!</v>
      </c>
      <c r="AG104" s="81" t="e">
        <f>AG66*#REF!</f>
        <v>#REF!</v>
      </c>
      <c r="AH104" s="81" t="e">
        <f>AH66*#REF!</f>
        <v>#REF!</v>
      </c>
      <c r="AI104" s="81" t="e">
        <f>AI66*#REF!</f>
        <v>#REF!</v>
      </c>
      <c r="AJ104" s="81" t="e">
        <f>AJ66*#REF!</f>
        <v>#REF!</v>
      </c>
      <c r="AK104" s="81" t="e">
        <f>AK66*#REF!</f>
        <v>#REF!</v>
      </c>
      <c r="AL104" s="81" t="e">
        <f>AL66*#REF!</f>
        <v>#REF!</v>
      </c>
      <c r="AM104" s="81" t="e">
        <f>AM66*#REF!</f>
        <v>#REF!</v>
      </c>
      <c r="AN104" s="81" t="e">
        <f>AN66*#REF!</f>
        <v>#REF!</v>
      </c>
      <c r="AO104" s="81" t="e">
        <f>AO66*#REF!</f>
        <v>#REF!</v>
      </c>
    </row>
    <row r="105" spans="2:41" x14ac:dyDescent="0.5">
      <c r="B105" s="3" t="e">
        <f>#REF!</f>
        <v>#REF!</v>
      </c>
      <c r="C105" s="3" t="e">
        <f>#REF!</f>
        <v>#REF!</v>
      </c>
      <c r="D105" s="3"/>
      <c r="F105" s="81" t="e">
        <f>F67*#REF!</f>
        <v>#REF!</v>
      </c>
      <c r="G105" s="81" t="e">
        <f>G67*#REF!</f>
        <v>#REF!</v>
      </c>
      <c r="H105" s="81" t="e">
        <f>H67*#REF!</f>
        <v>#REF!</v>
      </c>
      <c r="I105" s="81" t="e">
        <f>I67*#REF!</f>
        <v>#REF!</v>
      </c>
      <c r="J105" s="81" t="e">
        <f>J67*#REF!</f>
        <v>#REF!</v>
      </c>
      <c r="K105" s="81" t="e">
        <f>K67*#REF!</f>
        <v>#REF!</v>
      </c>
      <c r="L105" s="81" t="e">
        <f>L67*#REF!</f>
        <v>#REF!</v>
      </c>
      <c r="M105" s="81" t="e">
        <f>M67*#REF!</f>
        <v>#REF!</v>
      </c>
      <c r="N105" s="81" t="e">
        <f>N67*#REF!</f>
        <v>#REF!</v>
      </c>
      <c r="O105" s="81" t="e">
        <f>O67*#REF!</f>
        <v>#REF!</v>
      </c>
      <c r="P105" s="81" t="e">
        <f>P67*#REF!</f>
        <v>#REF!</v>
      </c>
      <c r="Q105" s="81" t="e">
        <f>Q67*#REF!</f>
        <v>#REF!</v>
      </c>
      <c r="R105" s="81" t="e">
        <f>R67*#REF!</f>
        <v>#REF!</v>
      </c>
      <c r="S105" s="81" t="e">
        <f>S67*#REF!</f>
        <v>#REF!</v>
      </c>
      <c r="T105" s="81" t="e">
        <f>T67*#REF!</f>
        <v>#REF!</v>
      </c>
      <c r="U105" s="81" t="e">
        <f>U67*#REF!</f>
        <v>#REF!</v>
      </c>
      <c r="V105" s="81" t="e">
        <f>V67*#REF!</f>
        <v>#REF!</v>
      </c>
      <c r="W105" s="81" t="e">
        <f>W67*#REF!</f>
        <v>#REF!</v>
      </c>
      <c r="X105" s="81" t="e">
        <f>X67*#REF!</f>
        <v>#REF!</v>
      </c>
      <c r="Y105" s="81" t="e">
        <f>Y67*#REF!</f>
        <v>#REF!</v>
      </c>
      <c r="Z105" s="81" t="e">
        <f>Z67*#REF!</f>
        <v>#REF!</v>
      </c>
      <c r="AA105" s="81" t="e">
        <f>AA67*#REF!</f>
        <v>#REF!</v>
      </c>
      <c r="AB105" s="81" t="e">
        <f>AB67*#REF!</f>
        <v>#REF!</v>
      </c>
      <c r="AC105" s="81" t="e">
        <f>AC67*#REF!</f>
        <v>#REF!</v>
      </c>
      <c r="AD105" s="81" t="e">
        <f>AD67*#REF!</f>
        <v>#REF!</v>
      </c>
      <c r="AE105" s="81" t="e">
        <f>AE67*#REF!</f>
        <v>#REF!</v>
      </c>
      <c r="AF105" s="81" t="e">
        <f>AF67*#REF!</f>
        <v>#REF!</v>
      </c>
      <c r="AG105" s="81" t="e">
        <f>AG67*#REF!</f>
        <v>#REF!</v>
      </c>
      <c r="AH105" s="81" t="e">
        <f>AH67*#REF!</f>
        <v>#REF!</v>
      </c>
      <c r="AI105" s="81" t="e">
        <f>AI67*#REF!</f>
        <v>#REF!</v>
      </c>
      <c r="AJ105" s="81" t="e">
        <f>AJ67*#REF!</f>
        <v>#REF!</v>
      </c>
      <c r="AK105" s="81" t="e">
        <f>AK67*#REF!</f>
        <v>#REF!</v>
      </c>
      <c r="AL105" s="81" t="e">
        <f>AL67*#REF!</f>
        <v>#REF!</v>
      </c>
      <c r="AM105" s="81" t="e">
        <f>AM67*#REF!</f>
        <v>#REF!</v>
      </c>
      <c r="AN105" s="81" t="e">
        <f>AN67*#REF!</f>
        <v>#REF!</v>
      </c>
      <c r="AO105" s="81" t="e">
        <f>AO67*#REF!</f>
        <v>#REF!</v>
      </c>
    </row>
    <row r="106" spans="2:41" x14ac:dyDescent="0.5">
      <c r="B106" s="3" t="e">
        <f>#REF!</f>
        <v>#REF!</v>
      </c>
      <c r="C106" s="3" t="e">
        <f>#REF!</f>
        <v>#REF!</v>
      </c>
      <c r="D106" s="3"/>
      <c r="F106" s="81" t="e">
        <f>F68*#REF!</f>
        <v>#REF!</v>
      </c>
      <c r="G106" s="81" t="e">
        <f>G68*#REF!</f>
        <v>#REF!</v>
      </c>
      <c r="H106" s="81" t="e">
        <f>H68*#REF!</f>
        <v>#REF!</v>
      </c>
      <c r="I106" s="81" t="e">
        <f>I68*#REF!</f>
        <v>#REF!</v>
      </c>
      <c r="J106" s="81" t="e">
        <f>J68*#REF!</f>
        <v>#REF!</v>
      </c>
      <c r="K106" s="81" t="e">
        <f>K68*#REF!</f>
        <v>#REF!</v>
      </c>
      <c r="L106" s="81" t="e">
        <f>L68*#REF!</f>
        <v>#REF!</v>
      </c>
      <c r="M106" s="81" t="e">
        <f>M68*#REF!</f>
        <v>#REF!</v>
      </c>
      <c r="N106" s="81" t="e">
        <f>N68*#REF!</f>
        <v>#REF!</v>
      </c>
      <c r="O106" s="81" t="e">
        <f>O68*#REF!</f>
        <v>#REF!</v>
      </c>
      <c r="P106" s="81" t="e">
        <f>P68*#REF!</f>
        <v>#REF!</v>
      </c>
      <c r="Q106" s="81" t="e">
        <f>Q68*#REF!</f>
        <v>#REF!</v>
      </c>
      <c r="R106" s="81" t="e">
        <f>R68*#REF!</f>
        <v>#REF!</v>
      </c>
      <c r="S106" s="81" t="e">
        <f>S68*#REF!</f>
        <v>#REF!</v>
      </c>
      <c r="T106" s="81" t="e">
        <f>T68*#REF!</f>
        <v>#REF!</v>
      </c>
      <c r="U106" s="81" t="e">
        <f>U68*#REF!</f>
        <v>#REF!</v>
      </c>
      <c r="V106" s="81" t="e">
        <f>V68*#REF!</f>
        <v>#REF!</v>
      </c>
      <c r="W106" s="81" t="e">
        <f>W68*#REF!</f>
        <v>#REF!</v>
      </c>
      <c r="X106" s="81" t="e">
        <f>X68*#REF!</f>
        <v>#REF!</v>
      </c>
      <c r="Y106" s="81" t="e">
        <f>Y68*#REF!</f>
        <v>#REF!</v>
      </c>
      <c r="Z106" s="81" t="e">
        <f>Z68*#REF!</f>
        <v>#REF!</v>
      </c>
      <c r="AA106" s="81" t="e">
        <f>AA68*#REF!</f>
        <v>#REF!</v>
      </c>
      <c r="AB106" s="81" t="e">
        <f>AB68*#REF!</f>
        <v>#REF!</v>
      </c>
      <c r="AC106" s="81" t="e">
        <f>AC68*#REF!</f>
        <v>#REF!</v>
      </c>
      <c r="AD106" s="81" t="e">
        <f>AD68*#REF!</f>
        <v>#REF!</v>
      </c>
      <c r="AE106" s="81" t="e">
        <f>AE68*#REF!</f>
        <v>#REF!</v>
      </c>
      <c r="AF106" s="81" t="e">
        <f>AF68*#REF!</f>
        <v>#REF!</v>
      </c>
      <c r="AG106" s="81" t="e">
        <f>AG68*#REF!</f>
        <v>#REF!</v>
      </c>
      <c r="AH106" s="81" t="e">
        <f>AH68*#REF!</f>
        <v>#REF!</v>
      </c>
      <c r="AI106" s="81" t="e">
        <f>AI68*#REF!</f>
        <v>#REF!</v>
      </c>
      <c r="AJ106" s="81" t="e">
        <f>AJ68*#REF!</f>
        <v>#REF!</v>
      </c>
      <c r="AK106" s="81" t="e">
        <f>AK68*#REF!</f>
        <v>#REF!</v>
      </c>
      <c r="AL106" s="81" t="e">
        <f>AL68*#REF!</f>
        <v>#REF!</v>
      </c>
      <c r="AM106" s="81" t="e">
        <f>AM68*#REF!</f>
        <v>#REF!</v>
      </c>
      <c r="AN106" s="81" t="e">
        <f>AN68*#REF!</f>
        <v>#REF!</v>
      </c>
      <c r="AO106" s="81" t="e">
        <f>AO68*#REF!</f>
        <v>#REF!</v>
      </c>
    </row>
    <row r="107" spans="2:41" x14ac:dyDescent="0.5">
      <c r="B107" s="3" t="e">
        <f>#REF!</f>
        <v>#REF!</v>
      </c>
      <c r="C107" s="3" t="e">
        <f>#REF!</f>
        <v>#REF!</v>
      </c>
      <c r="D107" s="3"/>
      <c r="F107" s="81" t="e">
        <f>F69*#REF!</f>
        <v>#REF!</v>
      </c>
      <c r="G107" s="81" t="e">
        <f>G69*#REF!</f>
        <v>#REF!</v>
      </c>
      <c r="H107" s="81" t="e">
        <f>H69*#REF!</f>
        <v>#REF!</v>
      </c>
      <c r="I107" s="81" t="e">
        <f>I69*#REF!</f>
        <v>#REF!</v>
      </c>
      <c r="J107" s="81" t="e">
        <f>J69*#REF!</f>
        <v>#REF!</v>
      </c>
      <c r="K107" s="81" t="e">
        <f>K69*#REF!</f>
        <v>#REF!</v>
      </c>
      <c r="L107" s="81" t="e">
        <f>L69*#REF!</f>
        <v>#REF!</v>
      </c>
      <c r="M107" s="81" t="e">
        <f>M69*#REF!</f>
        <v>#REF!</v>
      </c>
      <c r="N107" s="81" t="e">
        <f>N69*#REF!</f>
        <v>#REF!</v>
      </c>
      <c r="O107" s="81" t="e">
        <f>O69*#REF!</f>
        <v>#REF!</v>
      </c>
      <c r="P107" s="81" t="e">
        <f>P69*#REF!</f>
        <v>#REF!</v>
      </c>
      <c r="Q107" s="81" t="e">
        <f>Q69*#REF!</f>
        <v>#REF!</v>
      </c>
      <c r="R107" s="81" t="e">
        <f>R69*#REF!</f>
        <v>#REF!</v>
      </c>
      <c r="S107" s="81" t="e">
        <f>S69*#REF!</f>
        <v>#REF!</v>
      </c>
      <c r="T107" s="81" t="e">
        <f>T69*#REF!</f>
        <v>#REF!</v>
      </c>
      <c r="U107" s="81" t="e">
        <f>U69*#REF!</f>
        <v>#REF!</v>
      </c>
      <c r="V107" s="81" t="e">
        <f>V69*#REF!</f>
        <v>#REF!</v>
      </c>
      <c r="W107" s="81" t="e">
        <f>W69*#REF!</f>
        <v>#REF!</v>
      </c>
      <c r="X107" s="81" t="e">
        <f>X69*#REF!</f>
        <v>#REF!</v>
      </c>
      <c r="Y107" s="81" t="e">
        <f>Y69*#REF!</f>
        <v>#REF!</v>
      </c>
      <c r="Z107" s="81" t="e">
        <f>Z69*#REF!</f>
        <v>#REF!</v>
      </c>
      <c r="AA107" s="81" t="e">
        <f>AA69*#REF!</f>
        <v>#REF!</v>
      </c>
      <c r="AB107" s="81" t="e">
        <f>AB69*#REF!</f>
        <v>#REF!</v>
      </c>
      <c r="AC107" s="81" t="e">
        <f>AC69*#REF!</f>
        <v>#REF!</v>
      </c>
      <c r="AD107" s="81" t="e">
        <f>AD69*#REF!</f>
        <v>#REF!</v>
      </c>
      <c r="AE107" s="81" t="e">
        <f>AE69*#REF!</f>
        <v>#REF!</v>
      </c>
      <c r="AF107" s="81" t="e">
        <f>AF69*#REF!</f>
        <v>#REF!</v>
      </c>
      <c r="AG107" s="81" t="e">
        <f>AG69*#REF!</f>
        <v>#REF!</v>
      </c>
      <c r="AH107" s="81" t="e">
        <f>AH69*#REF!</f>
        <v>#REF!</v>
      </c>
      <c r="AI107" s="81" t="e">
        <f>AI69*#REF!</f>
        <v>#REF!</v>
      </c>
      <c r="AJ107" s="81" t="e">
        <f>AJ69*#REF!</f>
        <v>#REF!</v>
      </c>
      <c r="AK107" s="81" t="e">
        <f>AK69*#REF!</f>
        <v>#REF!</v>
      </c>
      <c r="AL107" s="81" t="e">
        <f>AL69*#REF!</f>
        <v>#REF!</v>
      </c>
      <c r="AM107" s="81" t="e">
        <f>AM69*#REF!</f>
        <v>#REF!</v>
      </c>
      <c r="AN107" s="81" t="e">
        <f>AN69*#REF!</f>
        <v>#REF!</v>
      </c>
      <c r="AO107" s="81" t="e">
        <f>AO69*#REF!</f>
        <v>#REF!</v>
      </c>
    </row>
    <row r="108" spans="2:41" x14ac:dyDescent="0.5">
      <c r="B108" s="3" t="e">
        <f>#REF!</f>
        <v>#REF!</v>
      </c>
      <c r="C108" s="3" t="e">
        <f>#REF!</f>
        <v>#REF!</v>
      </c>
      <c r="D108" s="3"/>
      <c r="F108" s="81" t="e">
        <f>F70*#REF!</f>
        <v>#REF!</v>
      </c>
      <c r="G108" s="81" t="e">
        <f>G70*#REF!</f>
        <v>#REF!</v>
      </c>
      <c r="H108" s="81" t="e">
        <f>H70*#REF!</f>
        <v>#REF!</v>
      </c>
      <c r="I108" s="81" t="e">
        <f>I70*#REF!</f>
        <v>#REF!</v>
      </c>
      <c r="J108" s="81" t="e">
        <f>J70*#REF!</f>
        <v>#REF!</v>
      </c>
      <c r="K108" s="81" t="e">
        <f>K70*#REF!</f>
        <v>#REF!</v>
      </c>
      <c r="L108" s="81" t="e">
        <f>L70*#REF!</f>
        <v>#REF!</v>
      </c>
      <c r="M108" s="81" t="e">
        <f>M70*#REF!</f>
        <v>#REF!</v>
      </c>
      <c r="N108" s="81" t="e">
        <f>N70*#REF!</f>
        <v>#REF!</v>
      </c>
      <c r="O108" s="81" t="e">
        <f>O70*#REF!</f>
        <v>#REF!</v>
      </c>
      <c r="P108" s="81" t="e">
        <f>P70*#REF!</f>
        <v>#REF!</v>
      </c>
      <c r="Q108" s="81" t="e">
        <f>Q70*#REF!</f>
        <v>#REF!</v>
      </c>
      <c r="R108" s="81" t="e">
        <f>R70*#REF!</f>
        <v>#REF!</v>
      </c>
      <c r="S108" s="81" t="e">
        <f>S70*#REF!</f>
        <v>#REF!</v>
      </c>
      <c r="T108" s="81" t="e">
        <f>T70*#REF!</f>
        <v>#REF!</v>
      </c>
      <c r="U108" s="81" t="e">
        <f>U70*#REF!</f>
        <v>#REF!</v>
      </c>
      <c r="V108" s="81" t="e">
        <f>V70*#REF!</f>
        <v>#REF!</v>
      </c>
      <c r="W108" s="81" t="e">
        <f>W70*#REF!</f>
        <v>#REF!</v>
      </c>
      <c r="X108" s="81" t="e">
        <f>X70*#REF!</f>
        <v>#REF!</v>
      </c>
      <c r="Y108" s="81" t="e">
        <f>Y70*#REF!</f>
        <v>#REF!</v>
      </c>
      <c r="Z108" s="81" t="e">
        <f>Z70*#REF!</f>
        <v>#REF!</v>
      </c>
      <c r="AA108" s="81" t="e">
        <f>AA70*#REF!</f>
        <v>#REF!</v>
      </c>
      <c r="AB108" s="81" t="e">
        <f>AB70*#REF!</f>
        <v>#REF!</v>
      </c>
      <c r="AC108" s="81" t="e">
        <f>AC70*#REF!</f>
        <v>#REF!</v>
      </c>
      <c r="AD108" s="81" t="e">
        <f>AD70*#REF!</f>
        <v>#REF!</v>
      </c>
      <c r="AE108" s="81" t="e">
        <f>AE70*#REF!</f>
        <v>#REF!</v>
      </c>
      <c r="AF108" s="81" t="e">
        <f>AF70*#REF!</f>
        <v>#REF!</v>
      </c>
      <c r="AG108" s="81" t="e">
        <f>AG70*#REF!</f>
        <v>#REF!</v>
      </c>
      <c r="AH108" s="81" t="e">
        <f>AH70*#REF!</f>
        <v>#REF!</v>
      </c>
      <c r="AI108" s="81" t="e">
        <f>AI70*#REF!</f>
        <v>#REF!</v>
      </c>
      <c r="AJ108" s="81" t="e">
        <f>AJ70*#REF!</f>
        <v>#REF!</v>
      </c>
      <c r="AK108" s="81" t="e">
        <f>AK70*#REF!</f>
        <v>#REF!</v>
      </c>
      <c r="AL108" s="81" t="e">
        <f>AL70*#REF!</f>
        <v>#REF!</v>
      </c>
      <c r="AM108" s="81" t="e">
        <f>AM70*#REF!</f>
        <v>#REF!</v>
      </c>
      <c r="AN108" s="81" t="e">
        <f>AN70*#REF!</f>
        <v>#REF!</v>
      </c>
      <c r="AO108" s="81" t="e">
        <f>AO70*#REF!</f>
        <v>#REF!</v>
      </c>
    </row>
    <row r="109" spans="2:41" x14ac:dyDescent="0.5">
      <c r="B109" s="3" t="e">
        <f>#REF!</f>
        <v>#REF!</v>
      </c>
      <c r="C109" s="3" t="e">
        <f>#REF!</f>
        <v>#REF!</v>
      </c>
      <c r="D109" s="3"/>
      <c r="F109" s="81" t="e">
        <f>F71*#REF!</f>
        <v>#REF!</v>
      </c>
      <c r="G109" s="81" t="e">
        <f>G71*#REF!</f>
        <v>#REF!</v>
      </c>
      <c r="H109" s="81" t="e">
        <f>H71*#REF!</f>
        <v>#REF!</v>
      </c>
      <c r="I109" s="81" t="e">
        <f>I71*#REF!</f>
        <v>#REF!</v>
      </c>
      <c r="J109" s="81" t="e">
        <f>J71*#REF!</f>
        <v>#REF!</v>
      </c>
      <c r="K109" s="81" t="e">
        <f>K71*#REF!</f>
        <v>#REF!</v>
      </c>
      <c r="L109" s="81" t="e">
        <f>L71*#REF!</f>
        <v>#REF!</v>
      </c>
      <c r="M109" s="81" t="e">
        <f>M71*#REF!</f>
        <v>#REF!</v>
      </c>
      <c r="N109" s="81" t="e">
        <f>N71*#REF!</f>
        <v>#REF!</v>
      </c>
      <c r="O109" s="81" t="e">
        <f>O71*#REF!</f>
        <v>#REF!</v>
      </c>
      <c r="P109" s="81" t="e">
        <f>P71*#REF!</f>
        <v>#REF!</v>
      </c>
      <c r="Q109" s="81" t="e">
        <f>Q71*#REF!</f>
        <v>#REF!</v>
      </c>
      <c r="R109" s="81" t="e">
        <f>R71*#REF!</f>
        <v>#REF!</v>
      </c>
      <c r="S109" s="81" t="e">
        <f>S71*#REF!</f>
        <v>#REF!</v>
      </c>
      <c r="T109" s="81" t="e">
        <f>T71*#REF!</f>
        <v>#REF!</v>
      </c>
      <c r="U109" s="81" t="e">
        <f>U71*#REF!</f>
        <v>#REF!</v>
      </c>
      <c r="V109" s="81" t="e">
        <f>V71*#REF!</f>
        <v>#REF!</v>
      </c>
      <c r="W109" s="81" t="e">
        <f>W71*#REF!</f>
        <v>#REF!</v>
      </c>
      <c r="X109" s="81" t="e">
        <f>X71*#REF!</f>
        <v>#REF!</v>
      </c>
      <c r="Y109" s="81" t="e">
        <f>Y71*#REF!</f>
        <v>#REF!</v>
      </c>
      <c r="Z109" s="81" t="e">
        <f>Z71*#REF!</f>
        <v>#REF!</v>
      </c>
      <c r="AA109" s="81" t="e">
        <f>AA71*#REF!</f>
        <v>#REF!</v>
      </c>
      <c r="AB109" s="81" t="e">
        <f>AB71*#REF!</f>
        <v>#REF!</v>
      </c>
      <c r="AC109" s="81" t="e">
        <f>AC71*#REF!</f>
        <v>#REF!</v>
      </c>
      <c r="AD109" s="81" t="e">
        <f>AD71*#REF!</f>
        <v>#REF!</v>
      </c>
      <c r="AE109" s="81" t="e">
        <f>AE71*#REF!</f>
        <v>#REF!</v>
      </c>
      <c r="AF109" s="81" t="e">
        <f>AF71*#REF!</f>
        <v>#REF!</v>
      </c>
      <c r="AG109" s="81" t="e">
        <f>AG71*#REF!</f>
        <v>#REF!</v>
      </c>
      <c r="AH109" s="81" t="e">
        <f>AH71*#REF!</f>
        <v>#REF!</v>
      </c>
      <c r="AI109" s="81" t="e">
        <f>AI71*#REF!</f>
        <v>#REF!</v>
      </c>
      <c r="AJ109" s="81" t="e">
        <f>AJ71*#REF!</f>
        <v>#REF!</v>
      </c>
      <c r="AK109" s="81" t="e">
        <f>AK71*#REF!</f>
        <v>#REF!</v>
      </c>
      <c r="AL109" s="81" t="e">
        <f>AL71*#REF!</f>
        <v>#REF!</v>
      </c>
      <c r="AM109" s="81" t="e">
        <f>AM71*#REF!</f>
        <v>#REF!</v>
      </c>
      <c r="AN109" s="81" t="e">
        <f>AN71*#REF!</f>
        <v>#REF!</v>
      </c>
      <c r="AO109" s="81" t="e">
        <f>AO71*#REF!</f>
        <v>#REF!</v>
      </c>
    </row>
    <row r="110" spans="2:41" x14ac:dyDescent="0.5">
      <c r="B110" s="3" t="e">
        <f>#REF!</f>
        <v>#REF!</v>
      </c>
      <c r="C110" s="3" t="e">
        <f>#REF!</f>
        <v>#REF!</v>
      </c>
      <c r="D110" s="3"/>
      <c r="F110" s="81" t="e">
        <f>F72*#REF!</f>
        <v>#REF!</v>
      </c>
      <c r="G110" s="81" t="e">
        <f>G72*#REF!</f>
        <v>#REF!</v>
      </c>
      <c r="H110" s="81" t="e">
        <f>H72*#REF!</f>
        <v>#REF!</v>
      </c>
      <c r="I110" s="81" t="e">
        <f>I72*#REF!</f>
        <v>#REF!</v>
      </c>
      <c r="J110" s="81" t="e">
        <f>J72*#REF!</f>
        <v>#REF!</v>
      </c>
      <c r="K110" s="81" t="e">
        <f>K72*#REF!</f>
        <v>#REF!</v>
      </c>
      <c r="L110" s="81" t="e">
        <f>L72*#REF!</f>
        <v>#REF!</v>
      </c>
      <c r="M110" s="81" t="e">
        <f>M72*#REF!</f>
        <v>#REF!</v>
      </c>
      <c r="N110" s="81" t="e">
        <f>N72*#REF!</f>
        <v>#REF!</v>
      </c>
      <c r="O110" s="81" t="e">
        <f>O72*#REF!</f>
        <v>#REF!</v>
      </c>
      <c r="P110" s="81" t="e">
        <f>P72*#REF!</f>
        <v>#REF!</v>
      </c>
      <c r="Q110" s="81" t="e">
        <f>Q72*#REF!</f>
        <v>#REF!</v>
      </c>
      <c r="R110" s="81" t="e">
        <f>R72*#REF!</f>
        <v>#REF!</v>
      </c>
      <c r="S110" s="81" t="e">
        <f>S72*#REF!</f>
        <v>#REF!</v>
      </c>
      <c r="T110" s="81" t="e">
        <f>T72*#REF!</f>
        <v>#REF!</v>
      </c>
      <c r="U110" s="81" t="e">
        <f>U72*#REF!</f>
        <v>#REF!</v>
      </c>
      <c r="V110" s="81" t="e">
        <f>V72*#REF!</f>
        <v>#REF!</v>
      </c>
      <c r="W110" s="81" t="e">
        <f>W72*#REF!</f>
        <v>#REF!</v>
      </c>
      <c r="X110" s="81" t="e">
        <f>X72*#REF!</f>
        <v>#REF!</v>
      </c>
      <c r="Y110" s="81" t="e">
        <f>Y72*#REF!</f>
        <v>#REF!</v>
      </c>
      <c r="Z110" s="81" t="e">
        <f>Z72*#REF!</f>
        <v>#REF!</v>
      </c>
      <c r="AA110" s="81" t="e">
        <f>AA72*#REF!</f>
        <v>#REF!</v>
      </c>
      <c r="AB110" s="81" t="e">
        <f>AB72*#REF!</f>
        <v>#REF!</v>
      </c>
      <c r="AC110" s="81" t="e">
        <f>AC72*#REF!</f>
        <v>#REF!</v>
      </c>
      <c r="AD110" s="81" t="e">
        <f>AD72*#REF!</f>
        <v>#REF!</v>
      </c>
      <c r="AE110" s="81" t="e">
        <f>AE72*#REF!</f>
        <v>#REF!</v>
      </c>
      <c r="AF110" s="81" t="e">
        <f>AF72*#REF!</f>
        <v>#REF!</v>
      </c>
      <c r="AG110" s="81" t="e">
        <f>AG72*#REF!</f>
        <v>#REF!</v>
      </c>
      <c r="AH110" s="81" t="e">
        <f>AH72*#REF!</f>
        <v>#REF!</v>
      </c>
      <c r="AI110" s="81" t="e">
        <f>AI72*#REF!</f>
        <v>#REF!</v>
      </c>
      <c r="AJ110" s="81" t="e">
        <f>AJ72*#REF!</f>
        <v>#REF!</v>
      </c>
      <c r="AK110" s="81" t="e">
        <f>AK72*#REF!</f>
        <v>#REF!</v>
      </c>
      <c r="AL110" s="81" t="e">
        <f>AL72*#REF!</f>
        <v>#REF!</v>
      </c>
      <c r="AM110" s="81" t="e">
        <f>AM72*#REF!</f>
        <v>#REF!</v>
      </c>
      <c r="AN110" s="81" t="e">
        <f>AN72*#REF!</f>
        <v>#REF!</v>
      </c>
      <c r="AO110" s="81" t="e">
        <f>AO72*#REF!</f>
        <v>#REF!</v>
      </c>
    </row>
    <row r="111" spans="2:41" x14ac:dyDescent="0.5">
      <c r="B111" s="3" t="e">
        <f>#REF!</f>
        <v>#REF!</v>
      </c>
      <c r="C111" s="3" t="e">
        <f>#REF!</f>
        <v>#REF!</v>
      </c>
      <c r="D111" s="3"/>
      <c r="F111" s="81" t="e">
        <f>F73*#REF!</f>
        <v>#REF!</v>
      </c>
      <c r="G111" s="81" t="e">
        <f>G73*#REF!</f>
        <v>#REF!</v>
      </c>
      <c r="H111" s="81" t="e">
        <f>H73*#REF!</f>
        <v>#REF!</v>
      </c>
      <c r="I111" s="81" t="e">
        <f>I73*#REF!</f>
        <v>#REF!</v>
      </c>
      <c r="J111" s="81" t="e">
        <f>J73*#REF!</f>
        <v>#REF!</v>
      </c>
      <c r="K111" s="81" t="e">
        <f>K73*#REF!</f>
        <v>#REF!</v>
      </c>
      <c r="L111" s="81" t="e">
        <f>L73*#REF!</f>
        <v>#REF!</v>
      </c>
      <c r="M111" s="81" t="e">
        <f>M73*#REF!</f>
        <v>#REF!</v>
      </c>
      <c r="N111" s="81" t="e">
        <f>N73*#REF!</f>
        <v>#REF!</v>
      </c>
      <c r="O111" s="81" t="e">
        <f>O73*#REF!</f>
        <v>#REF!</v>
      </c>
      <c r="P111" s="81" t="e">
        <f>P73*#REF!</f>
        <v>#REF!</v>
      </c>
      <c r="Q111" s="81" t="e">
        <f>Q73*#REF!</f>
        <v>#REF!</v>
      </c>
      <c r="R111" s="81" t="e">
        <f>R73*#REF!</f>
        <v>#REF!</v>
      </c>
      <c r="S111" s="81" t="e">
        <f>S73*#REF!</f>
        <v>#REF!</v>
      </c>
      <c r="T111" s="81" t="e">
        <f>T73*#REF!</f>
        <v>#REF!</v>
      </c>
      <c r="U111" s="81" t="e">
        <f>U73*#REF!</f>
        <v>#REF!</v>
      </c>
      <c r="V111" s="81" t="e">
        <f>V73*#REF!</f>
        <v>#REF!</v>
      </c>
      <c r="W111" s="81" t="e">
        <f>W73*#REF!</f>
        <v>#REF!</v>
      </c>
      <c r="X111" s="81" t="e">
        <f>X73*#REF!</f>
        <v>#REF!</v>
      </c>
      <c r="Y111" s="81" t="e">
        <f>Y73*#REF!</f>
        <v>#REF!</v>
      </c>
      <c r="Z111" s="81" t="e">
        <f>Z73*#REF!</f>
        <v>#REF!</v>
      </c>
      <c r="AA111" s="81" t="e">
        <f>AA73*#REF!</f>
        <v>#REF!</v>
      </c>
      <c r="AB111" s="81" t="e">
        <f>AB73*#REF!</f>
        <v>#REF!</v>
      </c>
      <c r="AC111" s="81" t="e">
        <f>AC73*#REF!</f>
        <v>#REF!</v>
      </c>
      <c r="AD111" s="81" t="e">
        <f>AD73*#REF!</f>
        <v>#REF!</v>
      </c>
      <c r="AE111" s="81" t="e">
        <f>AE73*#REF!</f>
        <v>#REF!</v>
      </c>
      <c r="AF111" s="81" t="e">
        <f>AF73*#REF!</f>
        <v>#REF!</v>
      </c>
      <c r="AG111" s="81" t="e">
        <f>AG73*#REF!</f>
        <v>#REF!</v>
      </c>
      <c r="AH111" s="81" t="e">
        <f>AH73*#REF!</f>
        <v>#REF!</v>
      </c>
      <c r="AI111" s="81" t="e">
        <f>AI73*#REF!</f>
        <v>#REF!</v>
      </c>
      <c r="AJ111" s="81" t="e">
        <f>AJ73*#REF!</f>
        <v>#REF!</v>
      </c>
      <c r="AK111" s="81" t="e">
        <f>AK73*#REF!</f>
        <v>#REF!</v>
      </c>
      <c r="AL111" s="81" t="e">
        <f>AL73*#REF!</f>
        <v>#REF!</v>
      </c>
      <c r="AM111" s="81" t="e">
        <f>AM73*#REF!</f>
        <v>#REF!</v>
      </c>
      <c r="AN111" s="81" t="e">
        <f>AN73*#REF!</f>
        <v>#REF!</v>
      </c>
      <c r="AO111" s="81" t="e">
        <f>AO73*#REF!</f>
        <v>#REF!</v>
      </c>
    </row>
    <row r="112" spans="2:41" x14ac:dyDescent="0.5">
      <c r="B112" s="3" t="e">
        <f>#REF!</f>
        <v>#REF!</v>
      </c>
      <c r="C112" s="3" t="e">
        <f>#REF!</f>
        <v>#REF!</v>
      </c>
      <c r="D112" s="3"/>
      <c r="F112" s="81" t="e">
        <f>F74*#REF!</f>
        <v>#REF!</v>
      </c>
      <c r="G112" s="81" t="e">
        <f>G74*#REF!</f>
        <v>#REF!</v>
      </c>
      <c r="H112" s="81" t="e">
        <f>H74*#REF!</f>
        <v>#REF!</v>
      </c>
      <c r="I112" s="81" t="e">
        <f>I74*#REF!</f>
        <v>#REF!</v>
      </c>
      <c r="J112" s="81" t="e">
        <f>J74*#REF!</f>
        <v>#REF!</v>
      </c>
      <c r="K112" s="81" t="e">
        <f>K74*#REF!</f>
        <v>#REF!</v>
      </c>
      <c r="L112" s="81" t="e">
        <f>L74*#REF!</f>
        <v>#REF!</v>
      </c>
      <c r="M112" s="81" t="e">
        <f>M74*#REF!</f>
        <v>#REF!</v>
      </c>
      <c r="N112" s="81" t="e">
        <f>N74*#REF!</f>
        <v>#REF!</v>
      </c>
      <c r="O112" s="81" t="e">
        <f>O74*#REF!</f>
        <v>#REF!</v>
      </c>
      <c r="P112" s="81" t="e">
        <f>P74*#REF!</f>
        <v>#REF!</v>
      </c>
      <c r="Q112" s="81" t="e">
        <f>Q74*#REF!</f>
        <v>#REF!</v>
      </c>
      <c r="R112" s="81" t="e">
        <f>R74*#REF!</f>
        <v>#REF!</v>
      </c>
      <c r="S112" s="81" t="e">
        <f>S74*#REF!</f>
        <v>#REF!</v>
      </c>
      <c r="T112" s="81" t="e">
        <f>T74*#REF!</f>
        <v>#REF!</v>
      </c>
      <c r="U112" s="81" t="e">
        <f>U74*#REF!</f>
        <v>#REF!</v>
      </c>
      <c r="V112" s="81" t="e">
        <f>V74*#REF!</f>
        <v>#REF!</v>
      </c>
      <c r="W112" s="81" t="e">
        <f>W74*#REF!</f>
        <v>#REF!</v>
      </c>
      <c r="X112" s="81" t="e">
        <f>X74*#REF!</f>
        <v>#REF!</v>
      </c>
      <c r="Y112" s="81" t="e">
        <f>Y74*#REF!</f>
        <v>#REF!</v>
      </c>
      <c r="Z112" s="81" t="e">
        <f>Z74*#REF!</f>
        <v>#REF!</v>
      </c>
      <c r="AA112" s="81" t="e">
        <f>AA74*#REF!</f>
        <v>#REF!</v>
      </c>
      <c r="AB112" s="81" t="e">
        <f>AB74*#REF!</f>
        <v>#REF!</v>
      </c>
      <c r="AC112" s="81" t="e">
        <f>AC74*#REF!</f>
        <v>#REF!</v>
      </c>
      <c r="AD112" s="81" t="e">
        <f>AD74*#REF!</f>
        <v>#REF!</v>
      </c>
      <c r="AE112" s="81" t="e">
        <f>AE74*#REF!</f>
        <v>#REF!</v>
      </c>
      <c r="AF112" s="81" t="e">
        <f>AF74*#REF!</f>
        <v>#REF!</v>
      </c>
      <c r="AG112" s="81" t="e">
        <f>AG74*#REF!</f>
        <v>#REF!</v>
      </c>
      <c r="AH112" s="81" t="e">
        <f>AH74*#REF!</f>
        <v>#REF!</v>
      </c>
      <c r="AI112" s="81" t="e">
        <f>AI74*#REF!</f>
        <v>#REF!</v>
      </c>
      <c r="AJ112" s="81" t="e">
        <f>AJ74*#REF!</f>
        <v>#REF!</v>
      </c>
      <c r="AK112" s="81" t="e">
        <f>AK74*#REF!</f>
        <v>#REF!</v>
      </c>
      <c r="AL112" s="81" t="e">
        <f>AL74*#REF!</f>
        <v>#REF!</v>
      </c>
      <c r="AM112" s="81" t="e">
        <f>AM74*#REF!</f>
        <v>#REF!</v>
      </c>
      <c r="AN112" s="81" t="e">
        <f>AN74*#REF!</f>
        <v>#REF!</v>
      </c>
      <c r="AO112" s="81" t="e">
        <f>AO74*#REF!</f>
        <v>#REF!</v>
      </c>
    </row>
    <row r="113" spans="1:41" x14ac:dyDescent="0.5">
      <c r="B113" s="3" t="e">
        <f>#REF!</f>
        <v>#REF!</v>
      </c>
      <c r="C113" s="3" t="e">
        <f>#REF!</f>
        <v>#REF!</v>
      </c>
      <c r="D113" s="3"/>
      <c r="F113" s="81" t="e">
        <f>F75*#REF!</f>
        <v>#REF!</v>
      </c>
      <c r="G113" s="81" t="e">
        <f>G75*#REF!</f>
        <v>#REF!</v>
      </c>
      <c r="H113" s="81" t="e">
        <f>H75*#REF!</f>
        <v>#REF!</v>
      </c>
      <c r="I113" s="81" t="e">
        <f>I75*#REF!</f>
        <v>#REF!</v>
      </c>
      <c r="J113" s="81" t="e">
        <f>J75*#REF!</f>
        <v>#REF!</v>
      </c>
      <c r="K113" s="81" t="e">
        <f>K75*#REF!</f>
        <v>#REF!</v>
      </c>
      <c r="L113" s="81" t="e">
        <f>L75*#REF!</f>
        <v>#REF!</v>
      </c>
      <c r="M113" s="81" t="e">
        <f>M75*#REF!</f>
        <v>#REF!</v>
      </c>
      <c r="N113" s="81" t="e">
        <f>N75*#REF!</f>
        <v>#REF!</v>
      </c>
      <c r="O113" s="81" t="e">
        <f>O75*#REF!</f>
        <v>#REF!</v>
      </c>
      <c r="P113" s="81" t="e">
        <f>P75*#REF!</f>
        <v>#REF!</v>
      </c>
      <c r="Q113" s="81" t="e">
        <f>Q75*#REF!</f>
        <v>#REF!</v>
      </c>
      <c r="R113" s="81" t="e">
        <f>R75*#REF!</f>
        <v>#REF!</v>
      </c>
      <c r="S113" s="81" t="e">
        <f>S75*#REF!</f>
        <v>#REF!</v>
      </c>
      <c r="T113" s="81" t="e">
        <f>T75*#REF!</f>
        <v>#REF!</v>
      </c>
      <c r="U113" s="81" t="e">
        <f>U75*#REF!</f>
        <v>#REF!</v>
      </c>
      <c r="V113" s="81" t="e">
        <f>V75*#REF!</f>
        <v>#REF!</v>
      </c>
      <c r="W113" s="81" t="e">
        <f>W75*#REF!</f>
        <v>#REF!</v>
      </c>
      <c r="X113" s="81" t="e">
        <f>X75*#REF!</f>
        <v>#REF!</v>
      </c>
      <c r="Y113" s="81" t="e">
        <f>Y75*#REF!</f>
        <v>#REF!</v>
      </c>
      <c r="Z113" s="81" t="e">
        <f>Z75*#REF!</f>
        <v>#REF!</v>
      </c>
      <c r="AA113" s="81" t="e">
        <f>AA75*#REF!</f>
        <v>#REF!</v>
      </c>
      <c r="AB113" s="81" t="e">
        <f>AB75*#REF!</f>
        <v>#REF!</v>
      </c>
      <c r="AC113" s="81" t="e">
        <f>AC75*#REF!</f>
        <v>#REF!</v>
      </c>
      <c r="AD113" s="81" t="e">
        <f>AD75*#REF!</f>
        <v>#REF!</v>
      </c>
      <c r="AE113" s="81" t="e">
        <f>AE75*#REF!</f>
        <v>#REF!</v>
      </c>
      <c r="AF113" s="81" t="e">
        <f>AF75*#REF!</f>
        <v>#REF!</v>
      </c>
      <c r="AG113" s="81" t="e">
        <f>AG75*#REF!</f>
        <v>#REF!</v>
      </c>
      <c r="AH113" s="81" t="e">
        <f>AH75*#REF!</f>
        <v>#REF!</v>
      </c>
      <c r="AI113" s="81" t="e">
        <f>AI75*#REF!</f>
        <v>#REF!</v>
      </c>
      <c r="AJ113" s="81" t="e">
        <f>AJ75*#REF!</f>
        <v>#REF!</v>
      </c>
      <c r="AK113" s="81" t="e">
        <f>AK75*#REF!</f>
        <v>#REF!</v>
      </c>
      <c r="AL113" s="81" t="e">
        <f>AL75*#REF!</f>
        <v>#REF!</v>
      </c>
      <c r="AM113" s="81" t="e">
        <f>AM75*#REF!</f>
        <v>#REF!</v>
      </c>
      <c r="AN113" s="81" t="e">
        <f>AN75*#REF!</f>
        <v>#REF!</v>
      </c>
      <c r="AO113" s="81" t="e">
        <f>AO75*#REF!</f>
        <v>#REF!</v>
      </c>
    </row>
    <row r="114" spans="1:41" x14ac:dyDescent="0.5">
      <c r="B114" s="3" t="e">
        <f>#REF!</f>
        <v>#REF!</v>
      </c>
      <c r="C114" s="3" t="e">
        <f>#REF!</f>
        <v>#REF!</v>
      </c>
      <c r="D114" s="3"/>
      <c r="F114" s="81" t="e">
        <f>F76*#REF!</f>
        <v>#REF!</v>
      </c>
      <c r="G114" s="81" t="e">
        <f>G76*#REF!</f>
        <v>#REF!</v>
      </c>
      <c r="H114" s="81" t="e">
        <f>H76*#REF!</f>
        <v>#REF!</v>
      </c>
      <c r="I114" s="81" t="e">
        <f>I76*#REF!</f>
        <v>#REF!</v>
      </c>
      <c r="J114" s="81" t="e">
        <f>J76*#REF!</f>
        <v>#REF!</v>
      </c>
      <c r="K114" s="81" t="e">
        <f>K76*#REF!</f>
        <v>#REF!</v>
      </c>
      <c r="L114" s="81" t="e">
        <f>L76*#REF!</f>
        <v>#REF!</v>
      </c>
      <c r="M114" s="81" t="e">
        <f>M76*#REF!</f>
        <v>#REF!</v>
      </c>
      <c r="N114" s="81" t="e">
        <f>N76*#REF!</f>
        <v>#REF!</v>
      </c>
      <c r="O114" s="81" t="e">
        <f>O76*#REF!</f>
        <v>#REF!</v>
      </c>
      <c r="P114" s="81" t="e">
        <f>P76*#REF!</f>
        <v>#REF!</v>
      </c>
      <c r="Q114" s="81" t="e">
        <f>Q76*#REF!</f>
        <v>#REF!</v>
      </c>
      <c r="R114" s="81" t="e">
        <f>R76*#REF!</f>
        <v>#REF!</v>
      </c>
      <c r="S114" s="81" t="e">
        <f>S76*#REF!</f>
        <v>#REF!</v>
      </c>
      <c r="T114" s="81" t="e">
        <f>T76*#REF!</f>
        <v>#REF!</v>
      </c>
      <c r="U114" s="81" t="e">
        <f>U76*#REF!</f>
        <v>#REF!</v>
      </c>
      <c r="V114" s="81" t="e">
        <f>V76*#REF!</f>
        <v>#REF!</v>
      </c>
      <c r="W114" s="81" t="e">
        <f>W76*#REF!</f>
        <v>#REF!</v>
      </c>
      <c r="X114" s="81" t="e">
        <f>X76*#REF!</f>
        <v>#REF!</v>
      </c>
      <c r="Y114" s="81" t="e">
        <f>Y76*#REF!</f>
        <v>#REF!</v>
      </c>
      <c r="Z114" s="81" t="e">
        <f>Z76*#REF!</f>
        <v>#REF!</v>
      </c>
      <c r="AA114" s="81" t="e">
        <f>AA76*#REF!</f>
        <v>#REF!</v>
      </c>
      <c r="AB114" s="81" t="e">
        <f>AB76*#REF!</f>
        <v>#REF!</v>
      </c>
      <c r="AC114" s="81" t="e">
        <f>AC76*#REF!</f>
        <v>#REF!</v>
      </c>
      <c r="AD114" s="81" t="e">
        <f>AD76*#REF!</f>
        <v>#REF!</v>
      </c>
      <c r="AE114" s="81" t="e">
        <f>AE76*#REF!</f>
        <v>#REF!</v>
      </c>
      <c r="AF114" s="81" t="e">
        <f>AF76*#REF!</f>
        <v>#REF!</v>
      </c>
      <c r="AG114" s="81" t="e">
        <f>AG76*#REF!</f>
        <v>#REF!</v>
      </c>
      <c r="AH114" s="81" t="e">
        <f>AH76*#REF!</f>
        <v>#REF!</v>
      </c>
      <c r="AI114" s="81" t="e">
        <f>AI76*#REF!</f>
        <v>#REF!</v>
      </c>
      <c r="AJ114" s="81" t="e">
        <f>AJ76*#REF!</f>
        <v>#REF!</v>
      </c>
      <c r="AK114" s="81" t="e">
        <f>AK76*#REF!</f>
        <v>#REF!</v>
      </c>
      <c r="AL114" s="81" t="e">
        <f>AL76*#REF!</f>
        <v>#REF!</v>
      </c>
      <c r="AM114" s="81" t="e">
        <f>AM76*#REF!</f>
        <v>#REF!</v>
      </c>
      <c r="AN114" s="81" t="e">
        <f>AN76*#REF!</f>
        <v>#REF!</v>
      </c>
      <c r="AO114" s="81" t="e">
        <f>AO76*#REF!</f>
        <v>#REF!</v>
      </c>
    </row>
    <row r="115" spans="1:41" x14ac:dyDescent="0.5">
      <c r="B115" s="3" t="e">
        <f>#REF!</f>
        <v>#REF!</v>
      </c>
      <c r="C115" s="3" t="e">
        <f>#REF!</f>
        <v>#REF!</v>
      </c>
      <c r="D115" s="3"/>
      <c r="F115" s="81" t="e">
        <f>F77*#REF!</f>
        <v>#REF!</v>
      </c>
      <c r="G115" s="81" t="e">
        <f>G77*#REF!</f>
        <v>#REF!</v>
      </c>
      <c r="H115" s="81" t="e">
        <f>H77*#REF!</f>
        <v>#REF!</v>
      </c>
      <c r="I115" s="81" t="e">
        <f>I77*#REF!</f>
        <v>#REF!</v>
      </c>
      <c r="J115" s="81" t="e">
        <f>J77*#REF!</f>
        <v>#REF!</v>
      </c>
      <c r="K115" s="81" t="e">
        <f>K77*#REF!</f>
        <v>#REF!</v>
      </c>
      <c r="L115" s="81" t="e">
        <f>L77*#REF!</f>
        <v>#REF!</v>
      </c>
      <c r="M115" s="81" t="e">
        <f>M77*#REF!</f>
        <v>#REF!</v>
      </c>
      <c r="N115" s="81" t="e">
        <f>N77*#REF!</f>
        <v>#REF!</v>
      </c>
      <c r="O115" s="81" t="e">
        <f>O77*#REF!</f>
        <v>#REF!</v>
      </c>
      <c r="P115" s="81" t="e">
        <f>P77*#REF!</f>
        <v>#REF!</v>
      </c>
      <c r="Q115" s="81" t="e">
        <f>Q77*#REF!</f>
        <v>#REF!</v>
      </c>
      <c r="R115" s="81" t="e">
        <f>R77*#REF!</f>
        <v>#REF!</v>
      </c>
      <c r="S115" s="81" t="e">
        <f>S77*#REF!</f>
        <v>#REF!</v>
      </c>
      <c r="T115" s="81" t="e">
        <f>T77*#REF!</f>
        <v>#REF!</v>
      </c>
      <c r="U115" s="81" t="e">
        <f>U77*#REF!</f>
        <v>#REF!</v>
      </c>
      <c r="V115" s="81" t="e">
        <f>V77*#REF!</f>
        <v>#REF!</v>
      </c>
      <c r="W115" s="81" t="e">
        <f>W77*#REF!</f>
        <v>#REF!</v>
      </c>
      <c r="X115" s="81" t="e">
        <f>X77*#REF!</f>
        <v>#REF!</v>
      </c>
      <c r="Y115" s="81" t="e">
        <f>Y77*#REF!</f>
        <v>#REF!</v>
      </c>
      <c r="Z115" s="81" t="e">
        <f>Z77*#REF!</f>
        <v>#REF!</v>
      </c>
      <c r="AA115" s="81" t="e">
        <f>AA77*#REF!</f>
        <v>#REF!</v>
      </c>
      <c r="AB115" s="81" t="e">
        <f>AB77*#REF!</f>
        <v>#REF!</v>
      </c>
      <c r="AC115" s="81" t="e">
        <f>AC77*#REF!</f>
        <v>#REF!</v>
      </c>
      <c r="AD115" s="81" t="e">
        <f>AD77*#REF!</f>
        <v>#REF!</v>
      </c>
      <c r="AE115" s="81" t="e">
        <f>AE77*#REF!</f>
        <v>#REF!</v>
      </c>
      <c r="AF115" s="81" t="e">
        <f>AF77*#REF!</f>
        <v>#REF!</v>
      </c>
      <c r="AG115" s="81" t="e">
        <f>AG77*#REF!</f>
        <v>#REF!</v>
      </c>
      <c r="AH115" s="81" t="e">
        <f>AH77*#REF!</f>
        <v>#REF!</v>
      </c>
      <c r="AI115" s="81" t="e">
        <f>AI77*#REF!</f>
        <v>#REF!</v>
      </c>
      <c r="AJ115" s="81" t="e">
        <f>AJ77*#REF!</f>
        <v>#REF!</v>
      </c>
      <c r="AK115" s="81" t="e">
        <f>AK77*#REF!</f>
        <v>#REF!</v>
      </c>
      <c r="AL115" s="81" t="e">
        <f>AL77*#REF!</f>
        <v>#REF!</v>
      </c>
      <c r="AM115" s="81" t="e">
        <f>AM77*#REF!</f>
        <v>#REF!</v>
      </c>
      <c r="AN115" s="81" t="e">
        <f>AN77*#REF!</f>
        <v>#REF!</v>
      </c>
      <c r="AO115" s="81" t="e">
        <f>AO77*#REF!</f>
        <v>#REF!</v>
      </c>
    </row>
    <row r="116" spans="1:41" x14ac:dyDescent="0.5">
      <c r="B116" s="3" t="e">
        <f>#REF!</f>
        <v>#REF!</v>
      </c>
      <c r="C116" s="3" t="e">
        <f>#REF!</f>
        <v>#REF!</v>
      </c>
      <c r="D116" s="3"/>
      <c r="F116" s="81" t="e">
        <f>F78*#REF!</f>
        <v>#REF!</v>
      </c>
      <c r="G116" s="81" t="e">
        <f>G78*#REF!</f>
        <v>#REF!</v>
      </c>
      <c r="H116" s="81" t="e">
        <f>H78*#REF!</f>
        <v>#REF!</v>
      </c>
      <c r="I116" s="81" t="e">
        <f>I78*#REF!</f>
        <v>#REF!</v>
      </c>
      <c r="J116" s="81" t="e">
        <f>J78*#REF!</f>
        <v>#REF!</v>
      </c>
      <c r="K116" s="81" t="e">
        <f>K78*#REF!</f>
        <v>#REF!</v>
      </c>
      <c r="L116" s="81" t="e">
        <f>L78*#REF!</f>
        <v>#REF!</v>
      </c>
      <c r="M116" s="81" t="e">
        <f>M78*#REF!</f>
        <v>#REF!</v>
      </c>
      <c r="N116" s="81" t="e">
        <f>N78*#REF!</f>
        <v>#REF!</v>
      </c>
      <c r="O116" s="81" t="e">
        <f>O78*#REF!</f>
        <v>#REF!</v>
      </c>
      <c r="P116" s="81" t="e">
        <f>P78*#REF!</f>
        <v>#REF!</v>
      </c>
      <c r="Q116" s="81" t="e">
        <f>Q78*#REF!</f>
        <v>#REF!</v>
      </c>
      <c r="R116" s="81" t="e">
        <f>R78*#REF!</f>
        <v>#REF!</v>
      </c>
      <c r="S116" s="81" t="e">
        <f>S78*#REF!</f>
        <v>#REF!</v>
      </c>
      <c r="T116" s="81" t="e">
        <f>T78*#REF!</f>
        <v>#REF!</v>
      </c>
      <c r="U116" s="81" t="e">
        <f>U78*#REF!</f>
        <v>#REF!</v>
      </c>
      <c r="V116" s="81" t="e">
        <f>V78*#REF!</f>
        <v>#REF!</v>
      </c>
      <c r="W116" s="81" t="e">
        <f>W78*#REF!</f>
        <v>#REF!</v>
      </c>
      <c r="X116" s="81" t="e">
        <f>X78*#REF!</f>
        <v>#REF!</v>
      </c>
      <c r="Y116" s="81" t="e">
        <f>Y78*#REF!</f>
        <v>#REF!</v>
      </c>
      <c r="Z116" s="81" t="e">
        <f>Z78*#REF!</f>
        <v>#REF!</v>
      </c>
      <c r="AA116" s="81" t="e">
        <f>AA78*#REF!</f>
        <v>#REF!</v>
      </c>
      <c r="AB116" s="81" t="e">
        <f>AB78*#REF!</f>
        <v>#REF!</v>
      </c>
      <c r="AC116" s="81" t="e">
        <f>AC78*#REF!</f>
        <v>#REF!</v>
      </c>
      <c r="AD116" s="81" t="e">
        <f>AD78*#REF!</f>
        <v>#REF!</v>
      </c>
      <c r="AE116" s="81" t="e">
        <f>AE78*#REF!</f>
        <v>#REF!</v>
      </c>
      <c r="AF116" s="81" t="e">
        <f>AF78*#REF!</f>
        <v>#REF!</v>
      </c>
      <c r="AG116" s="81" t="e">
        <f>AG78*#REF!</f>
        <v>#REF!</v>
      </c>
      <c r="AH116" s="81" t="e">
        <f>AH78*#REF!</f>
        <v>#REF!</v>
      </c>
      <c r="AI116" s="81" t="e">
        <f>AI78*#REF!</f>
        <v>#REF!</v>
      </c>
      <c r="AJ116" s="81" t="e">
        <f>AJ78*#REF!</f>
        <v>#REF!</v>
      </c>
      <c r="AK116" s="81" t="e">
        <f>AK78*#REF!</f>
        <v>#REF!</v>
      </c>
      <c r="AL116" s="81" t="e">
        <f>AL78*#REF!</f>
        <v>#REF!</v>
      </c>
      <c r="AM116" s="81" t="e">
        <f>AM78*#REF!</f>
        <v>#REF!</v>
      </c>
      <c r="AN116" s="81" t="e">
        <f>AN78*#REF!</f>
        <v>#REF!</v>
      </c>
      <c r="AO116" s="81" t="e">
        <f>AO78*#REF!</f>
        <v>#REF!</v>
      </c>
    </row>
    <row r="118" spans="1:41" x14ac:dyDescent="0.5">
      <c r="A118" s="9" t="s">
        <v>82</v>
      </c>
      <c r="B118" s="4" t="s">
        <v>14</v>
      </c>
      <c r="C118" s="4" t="s">
        <v>15</v>
      </c>
      <c r="D118" s="4" t="s">
        <v>0</v>
      </c>
    </row>
    <row r="119" spans="1:41" x14ac:dyDescent="0.5">
      <c r="B119" s="3" t="e">
        <f>#REF!</f>
        <v>#REF!</v>
      </c>
      <c r="C119" s="3" t="e">
        <f>#REF!</f>
        <v>#REF!</v>
      </c>
      <c r="F119" s="81" t="e">
        <f t="shared" ref="F119:AO119" si="69">F4*F81</f>
        <v>#REF!</v>
      </c>
      <c r="G119" s="81" t="e">
        <f t="shared" si="69"/>
        <v>#REF!</v>
      </c>
      <c r="H119" s="81" t="e">
        <f t="shared" si="69"/>
        <v>#REF!</v>
      </c>
      <c r="I119" s="81" t="e">
        <f t="shared" si="69"/>
        <v>#REF!</v>
      </c>
      <c r="J119" s="81" t="e">
        <f t="shared" si="69"/>
        <v>#REF!</v>
      </c>
      <c r="K119" s="81" t="e">
        <f t="shared" si="69"/>
        <v>#REF!</v>
      </c>
      <c r="L119" s="81" t="e">
        <f t="shared" si="69"/>
        <v>#REF!</v>
      </c>
      <c r="M119" s="81" t="e">
        <f t="shared" si="69"/>
        <v>#REF!</v>
      </c>
      <c r="N119" s="81" t="e">
        <f t="shared" si="69"/>
        <v>#REF!</v>
      </c>
      <c r="O119" s="81" t="e">
        <f t="shared" si="69"/>
        <v>#REF!</v>
      </c>
      <c r="P119" s="81" t="e">
        <f t="shared" si="69"/>
        <v>#REF!</v>
      </c>
      <c r="Q119" s="81" t="e">
        <f t="shared" si="69"/>
        <v>#REF!</v>
      </c>
      <c r="R119" s="81" t="e">
        <f t="shared" si="69"/>
        <v>#REF!</v>
      </c>
      <c r="S119" s="81" t="e">
        <f t="shared" si="69"/>
        <v>#REF!</v>
      </c>
      <c r="T119" s="81" t="e">
        <f t="shared" si="69"/>
        <v>#REF!</v>
      </c>
      <c r="U119" s="81" t="e">
        <f t="shared" si="69"/>
        <v>#REF!</v>
      </c>
      <c r="V119" s="81" t="e">
        <f t="shared" si="69"/>
        <v>#REF!</v>
      </c>
      <c r="W119" s="81" t="e">
        <f t="shared" si="69"/>
        <v>#REF!</v>
      </c>
      <c r="X119" s="81" t="e">
        <f t="shared" si="69"/>
        <v>#REF!</v>
      </c>
      <c r="Y119" s="81" t="e">
        <f t="shared" si="69"/>
        <v>#REF!</v>
      </c>
      <c r="Z119" s="81" t="e">
        <f t="shared" si="69"/>
        <v>#REF!</v>
      </c>
      <c r="AA119" s="81" t="e">
        <f t="shared" si="69"/>
        <v>#REF!</v>
      </c>
      <c r="AB119" s="81" t="e">
        <f t="shared" si="69"/>
        <v>#REF!</v>
      </c>
      <c r="AC119" s="81" t="e">
        <f t="shared" si="69"/>
        <v>#REF!</v>
      </c>
      <c r="AD119" s="81" t="e">
        <f t="shared" si="69"/>
        <v>#REF!</v>
      </c>
      <c r="AE119" s="81" t="e">
        <f t="shared" si="69"/>
        <v>#REF!</v>
      </c>
      <c r="AF119" s="81" t="e">
        <f t="shared" si="69"/>
        <v>#REF!</v>
      </c>
      <c r="AG119" s="81" t="e">
        <f t="shared" si="69"/>
        <v>#REF!</v>
      </c>
      <c r="AH119" s="81" t="e">
        <f t="shared" si="69"/>
        <v>#REF!</v>
      </c>
      <c r="AI119" s="81" t="e">
        <f t="shared" si="69"/>
        <v>#REF!</v>
      </c>
      <c r="AJ119" s="81" t="e">
        <f t="shared" si="69"/>
        <v>#REF!</v>
      </c>
      <c r="AK119" s="81" t="e">
        <f t="shared" si="69"/>
        <v>#REF!</v>
      </c>
      <c r="AL119" s="81" t="e">
        <f t="shared" si="69"/>
        <v>#REF!</v>
      </c>
      <c r="AM119" s="81" t="e">
        <f t="shared" si="69"/>
        <v>#REF!</v>
      </c>
      <c r="AN119" s="81" t="e">
        <f t="shared" si="69"/>
        <v>#REF!</v>
      </c>
      <c r="AO119" s="81" t="e">
        <f t="shared" si="69"/>
        <v>#REF!</v>
      </c>
    </row>
    <row r="120" spans="1:41" x14ac:dyDescent="0.5">
      <c r="B120" s="3" t="e">
        <f>#REF!</f>
        <v>#REF!</v>
      </c>
      <c r="C120" s="3" t="e">
        <f>#REF!</f>
        <v>#REF!</v>
      </c>
      <c r="F120" s="81" t="e">
        <f t="shared" ref="F120:AO120" si="70">F5*F82</f>
        <v>#REF!</v>
      </c>
      <c r="G120" s="81" t="e">
        <f t="shared" si="70"/>
        <v>#REF!</v>
      </c>
      <c r="H120" s="81" t="e">
        <f t="shared" si="70"/>
        <v>#REF!</v>
      </c>
      <c r="I120" s="81" t="e">
        <f t="shared" si="70"/>
        <v>#REF!</v>
      </c>
      <c r="J120" s="81" t="e">
        <f t="shared" si="70"/>
        <v>#REF!</v>
      </c>
      <c r="K120" s="81" t="e">
        <f t="shared" si="70"/>
        <v>#REF!</v>
      </c>
      <c r="L120" s="81" t="e">
        <f t="shared" si="70"/>
        <v>#REF!</v>
      </c>
      <c r="M120" s="81" t="e">
        <f t="shared" si="70"/>
        <v>#REF!</v>
      </c>
      <c r="N120" s="81" t="e">
        <f t="shared" si="70"/>
        <v>#REF!</v>
      </c>
      <c r="O120" s="81" t="e">
        <f t="shared" si="70"/>
        <v>#REF!</v>
      </c>
      <c r="P120" s="81" t="e">
        <f t="shared" si="70"/>
        <v>#REF!</v>
      </c>
      <c r="Q120" s="81" t="e">
        <f t="shared" si="70"/>
        <v>#REF!</v>
      </c>
      <c r="R120" s="81" t="e">
        <f t="shared" si="70"/>
        <v>#REF!</v>
      </c>
      <c r="S120" s="81" t="e">
        <f t="shared" si="70"/>
        <v>#REF!</v>
      </c>
      <c r="T120" s="81" t="e">
        <f t="shared" si="70"/>
        <v>#REF!</v>
      </c>
      <c r="U120" s="81" t="e">
        <f t="shared" si="70"/>
        <v>#REF!</v>
      </c>
      <c r="V120" s="81" t="e">
        <f t="shared" si="70"/>
        <v>#REF!</v>
      </c>
      <c r="W120" s="81" t="e">
        <f t="shared" si="70"/>
        <v>#REF!</v>
      </c>
      <c r="X120" s="81" t="e">
        <f t="shared" si="70"/>
        <v>#REF!</v>
      </c>
      <c r="Y120" s="81" t="e">
        <f t="shared" si="70"/>
        <v>#REF!</v>
      </c>
      <c r="Z120" s="81" t="e">
        <f t="shared" si="70"/>
        <v>#REF!</v>
      </c>
      <c r="AA120" s="81" t="e">
        <f t="shared" si="70"/>
        <v>#REF!</v>
      </c>
      <c r="AB120" s="81" t="e">
        <f t="shared" si="70"/>
        <v>#REF!</v>
      </c>
      <c r="AC120" s="81" t="e">
        <f t="shared" si="70"/>
        <v>#REF!</v>
      </c>
      <c r="AD120" s="81" t="e">
        <f t="shared" si="70"/>
        <v>#REF!</v>
      </c>
      <c r="AE120" s="81" t="e">
        <f t="shared" si="70"/>
        <v>#REF!</v>
      </c>
      <c r="AF120" s="81" t="e">
        <f t="shared" si="70"/>
        <v>#REF!</v>
      </c>
      <c r="AG120" s="81" t="e">
        <f t="shared" si="70"/>
        <v>#REF!</v>
      </c>
      <c r="AH120" s="81" t="e">
        <f t="shared" si="70"/>
        <v>#REF!</v>
      </c>
      <c r="AI120" s="81" t="e">
        <f t="shared" si="70"/>
        <v>#REF!</v>
      </c>
      <c r="AJ120" s="81" t="e">
        <f t="shared" si="70"/>
        <v>#REF!</v>
      </c>
      <c r="AK120" s="81" t="e">
        <f t="shared" si="70"/>
        <v>#REF!</v>
      </c>
      <c r="AL120" s="81" t="e">
        <f t="shared" si="70"/>
        <v>#REF!</v>
      </c>
      <c r="AM120" s="81" t="e">
        <f t="shared" si="70"/>
        <v>#REF!</v>
      </c>
      <c r="AN120" s="81" t="e">
        <f t="shared" si="70"/>
        <v>#REF!</v>
      </c>
      <c r="AO120" s="81" t="e">
        <f t="shared" si="70"/>
        <v>#REF!</v>
      </c>
    </row>
    <row r="121" spans="1:41" x14ac:dyDescent="0.5">
      <c r="B121" s="3" t="e">
        <f>#REF!</f>
        <v>#REF!</v>
      </c>
      <c r="C121" s="3" t="e">
        <f>#REF!</f>
        <v>#REF!</v>
      </c>
      <c r="F121" s="81" t="e">
        <f t="shared" ref="F121:AO121" si="71">F6*F83</f>
        <v>#REF!</v>
      </c>
      <c r="G121" s="81" t="e">
        <f t="shared" si="71"/>
        <v>#REF!</v>
      </c>
      <c r="H121" s="81" t="e">
        <f t="shared" si="71"/>
        <v>#REF!</v>
      </c>
      <c r="I121" s="81" t="e">
        <f t="shared" si="71"/>
        <v>#REF!</v>
      </c>
      <c r="J121" s="81" t="e">
        <f t="shared" si="71"/>
        <v>#REF!</v>
      </c>
      <c r="K121" s="81" t="e">
        <f t="shared" si="71"/>
        <v>#REF!</v>
      </c>
      <c r="L121" s="81" t="e">
        <f t="shared" si="71"/>
        <v>#REF!</v>
      </c>
      <c r="M121" s="81" t="e">
        <f t="shared" si="71"/>
        <v>#REF!</v>
      </c>
      <c r="N121" s="81" t="e">
        <f t="shared" si="71"/>
        <v>#REF!</v>
      </c>
      <c r="O121" s="81" t="e">
        <f t="shared" si="71"/>
        <v>#REF!</v>
      </c>
      <c r="P121" s="81" t="e">
        <f t="shared" si="71"/>
        <v>#REF!</v>
      </c>
      <c r="Q121" s="81" t="e">
        <f t="shared" si="71"/>
        <v>#REF!</v>
      </c>
      <c r="R121" s="81" t="e">
        <f t="shared" si="71"/>
        <v>#REF!</v>
      </c>
      <c r="S121" s="81" t="e">
        <f t="shared" si="71"/>
        <v>#REF!</v>
      </c>
      <c r="T121" s="81" t="e">
        <f t="shared" si="71"/>
        <v>#REF!</v>
      </c>
      <c r="U121" s="81" t="e">
        <f t="shared" si="71"/>
        <v>#REF!</v>
      </c>
      <c r="V121" s="81" t="e">
        <f t="shared" si="71"/>
        <v>#REF!</v>
      </c>
      <c r="W121" s="81" t="e">
        <f t="shared" si="71"/>
        <v>#REF!</v>
      </c>
      <c r="X121" s="81" t="e">
        <f t="shared" si="71"/>
        <v>#REF!</v>
      </c>
      <c r="Y121" s="81" t="e">
        <f t="shared" si="71"/>
        <v>#REF!</v>
      </c>
      <c r="Z121" s="81" t="e">
        <f t="shared" si="71"/>
        <v>#REF!</v>
      </c>
      <c r="AA121" s="81" t="e">
        <f t="shared" si="71"/>
        <v>#REF!</v>
      </c>
      <c r="AB121" s="81" t="e">
        <f t="shared" si="71"/>
        <v>#REF!</v>
      </c>
      <c r="AC121" s="81" t="e">
        <f t="shared" si="71"/>
        <v>#REF!</v>
      </c>
      <c r="AD121" s="81" t="e">
        <f t="shared" si="71"/>
        <v>#REF!</v>
      </c>
      <c r="AE121" s="81" t="e">
        <f t="shared" si="71"/>
        <v>#REF!</v>
      </c>
      <c r="AF121" s="81" t="e">
        <f t="shared" si="71"/>
        <v>#REF!</v>
      </c>
      <c r="AG121" s="81" t="e">
        <f t="shared" si="71"/>
        <v>#REF!</v>
      </c>
      <c r="AH121" s="81" t="e">
        <f t="shared" si="71"/>
        <v>#REF!</v>
      </c>
      <c r="AI121" s="81" t="e">
        <f t="shared" si="71"/>
        <v>#REF!</v>
      </c>
      <c r="AJ121" s="81" t="e">
        <f t="shared" si="71"/>
        <v>#REF!</v>
      </c>
      <c r="AK121" s="81" t="e">
        <f t="shared" si="71"/>
        <v>#REF!</v>
      </c>
      <c r="AL121" s="81" t="e">
        <f t="shared" si="71"/>
        <v>#REF!</v>
      </c>
      <c r="AM121" s="81" t="e">
        <f t="shared" si="71"/>
        <v>#REF!</v>
      </c>
      <c r="AN121" s="81" t="e">
        <f t="shared" si="71"/>
        <v>#REF!</v>
      </c>
      <c r="AO121" s="81" t="e">
        <f t="shared" si="71"/>
        <v>#REF!</v>
      </c>
    </row>
    <row r="122" spans="1:41" x14ac:dyDescent="0.5">
      <c r="B122" s="3" t="e">
        <f>#REF!</f>
        <v>#REF!</v>
      </c>
      <c r="C122" s="3" t="e">
        <f>#REF!</f>
        <v>#REF!</v>
      </c>
      <c r="F122" s="81" t="e">
        <f t="shared" ref="F122:AO122" si="72">F7*F84</f>
        <v>#REF!</v>
      </c>
      <c r="G122" s="81" t="e">
        <f t="shared" si="72"/>
        <v>#REF!</v>
      </c>
      <c r="H122" s="81" t="e">
        <f t="shared" si="72"/>
        <v>#REF!</v>
      </c>
      <c r="I122" s="81" t="e">
        <f t="shared" si="72"/>
        <v>#REF!</v>
      </c>
      <c r="J122" s="81" t="e">
        <f t="shared" si="72"/>
        <v>#REF!</v>
      </c>
      <c r="K122" s="81" t="e">
        <f t="shared" si="72"/>
        <v>#REF!</v>
      </c>
      <c r="L122" s="81" t="e">
        <f t="shared" si="72"/>
        <v>#REF!</v>
      </c>
      <c r="M122" s="81" t="e">
        <f t="shared" si="72"/>
        <v>#REF!</v>
      </c>
      <c r="N122" s="81" t="e">
        <f t="shared" si="72"/>
        <v>#REF!</v>
      </c>
      <c r="O122" s="81" t="e">
        <f t="shared" si="72"/>
        <v>#REF!</v>
      </c>
      <c r="P122" s="81" t="e">
        <f t="shared" si="72"/>
        <v>#REF!</v>
      </c>
      <c r="Q122" s="81" t="e">
        <f t="shared" si="72"/>
        <v>#REF!</v>
      </c>
      <c r="R122" s="81" t="e">
        <f t="shared" si="72"/>
        <v>#REF!</v>
      </c>
      <c r="S122" s="81" t="e">
        <f t="shared" si="72"/>
        <v>#REF!</v>
      </c>
      <c r="T122" s="81" t="e">
        <f t="shared" si="72"/>
        <v>#REF!</v>
      </c>
      <c r="U122" s="81" t="e">
        <f t="shared" si="72"/>
        <v>#REF!</v>
      </c>
      <c r="V122" s="81" t="e">
        <f t="shared" si="72"/>
        <v>#REF!</v>
      </c>
      <c r="W122" s="81" t="e">
        <f t="shared" si="72"/>
        <v>#REF!</v>
      </c>
      <c r="X122" s="81" t="e">
        <f t="shared" si="72"/>
        <v>#REF!</v>
      </c>
      <c r="Y122" s="81" t="e">
        <f t="shared" si="72"/>
        <v>#REF!</v>
      </c>
      <c r="Z122" s="81" t="e">
        <f t="shared" si="72"/>
        <v>#REF!</v>
      </c>
      <c r="AA122" s="81" t="e">
        <f t="shared" si="72"/>
        <v>#REF!</v>
      </c>
      <c r="AB122" s="81" t="e">
        <f t="shared" si="72"/>
        <v>#REF!</v>
      </c>
      <c r="AC122" s="81" t="e">
        <f t="shared" si="72"/>
        <v>#REF!</v>
      </c>
      <c r="AD122" s="81" t="e">
        <f t="shared" si="72"/>
        <v>#REF!</v>
      </c>
      <c r="AE122" s="81" t="e">
        <f t="shared" si="72"/>
        <v>#REF!</v>
      </c>
      <c r="AF122" s="81" t="e">
        <f t="shared" si="72"/>
        <v>#REF!</v>
      </c>
      <c r="AG122" s="81" t="e">
        <f t="shared" si="72"/>
        <v>#REF!</v>
      </c>
      <c r="AH122" s="81" t="e">
        <f t="shared" si="72"/>
        <v>#REF!</v>
      </c>
      <c r="AI122" s="81" t="e">
        <f t="shared" si="72"/>
        <v>#REF!</v>
      </c>
      <c r="AJ122" s="81" t="e">
        <f t="shared" si="72"/>
        <v>#REF!</v>
      </c>
      <c r="AK122" s="81" t="e">
        <f t="shared" si="72"/>
        <v>#REF!</v>
      </c>
      <c r="AL122" s="81" t="e">
        <f t="shared" si="72"/>
        <v>#REF!</v>
      </c>
      <c r="AM122" s="81" t="e">
        <f t="shared" si="72"/>
        <v>#REF!</v>
      </c>
      <c r="AN122" s="81" t="e">
        <f t="shared" si="72"/>
        <v>#REF!</v>
      </c>
      <c r="AO122" s="81" t="e">
        <f t="shared" si="72"/>
        <v>#REF!</v>
      </c>
    </row>
    <row r="123" spans="1:41" x14ac:dyDescent="0.5">
      <c r="B123" s="3" t="e">
        <f>#REF!</f>
        <v>#REF!</v>
      </c>
      <c r="C123" s="3" t="e">
        <f>#REF!</f>
        <v>#REF!</v>
      </c>
      <c r="F123" s="81" t="e">
        <f t="shared" ref="F123:AO123" si="73">F8*F85</f>
        <v>#REF!</v>
      </c>
      <c r="G123" s="81" t="e">
        <f t="shared" si="73"/>
        <v>#REF!</v>
      </c>
      <c r="H123" s="81" t="e">
        <f t="shared" si="73"/>
        <v>#REF!</v>
      </c>
      <c r="I123" s="81" t="e">
        <f t="shared" si="73"/>
        <v>#REF!</v>
      </c>
      <c r="J123" s="81" t="e">
        <f t="shared" si="73"/>
        <v>#REF!</v>
      </c>
      <c r="K123" s="81" t="e">
        <f t="shared" si="73"/>
        <v>#REF!</v>
      </c>
      <c r="L123" s="81" t="e">
        <f t="shared" si="73"/>
        <v>#REF!</v>
      </c>
      <c r="M123" s="81" t="e">
        <f t="shared" si="73"/>
        <v>#REF!</v>
      </c>
      <c r="N123" s="81" t="e">
        <f t="shared" si="73"/>
        <v>#REF!</v>
      </c>
      <c r="O123" s="81" t="e">
        <f t="shared" si="73"/>
        <v>#REF!</v>
      </c>
      <c r="P123" s="81" t="e">
        <f t="shared" si="73"/>
        <v>#REF!</v>
      </c>
      <c r="Q123" s="81" t="e">
        <f t="shared" si="73"/>
        <v>#REF!</v>
      </c>
      <c r="R123" s="81" t="e">
        <f t="shared" si="73"/>
        <v>#REF!</v>
      </c>
      <c r="S123" s="81" t="e">
        <f t="shared" si="73"/>
        <v>#REF!</v>
      </c>
      <c r="T123" s="81" t="e">
        <f t="shared" si="73"/>
        <v>#REF!</v>
      </c>
      <c r="U123" s="81" t="e">
        <f t="shared" si="73"/>
        <v>#REF!</v>
      </c>
      <c r="V123" s="81" t="e">
        <f t="shared" si="73"/>
        <v>#REF!</v>
      </c>
      <c r="W123" s="81" t="e">
        <f t="shared" si="73"/>
        <v>#REF!</v>
      </c>
      <c r="X123" s="81" t="e">
        <f t="shared" si="73"/>
        <v>#REF!</v>
      </c>
      <c r="Y123" s="81" t="e">
        <f t="shared" si="73"/>
        <v>#REF!</v>
      </c>
      <c r="Z123" s="81" t="e">
        <f t="shared" si="73"/>
        <v>#REF!</v>
      </c>
      <c r="AA123" s="81" t="e">
        <f t="shared" si="73"/>
        <v>#REF!</v>
      </c>
      <c r="AB123" s="81" t="e">
        <f t="shared" si="73"/>
        <v>#REF!</v>
      </c>
      <c r="AC123" s="81" t="e">
        <f t="shared" si="73"/>
        <v>#REF!</v>
      </c>
      <c r="AD123" s="81" t="e">
        <f t="shared" si="73"/>
        <v>#REF!</v>
      </c>
      <c r="AE123" s="81" t="e">
        <f t="shared" si="73"/>
        <v>#REF!</v>
      </c>
      <c r="AF123" s="81" t="e">
        <f t="shared" si="73"/>
        <v>#REF!</v>
      </c>
      <c r="AG123" s="81" t="e">
        <f t="shared" si="73"/>
        <v>#REF!</v>
      </c>
      <c r="AH123" s="81" t="e">
        <f t="shared" si="73"/>
        <v>#REF!</v>
      </c>
      <c r="AI123" s="81" t="e">
        <f t="shared" si="73"/>
        <v>#REF!</v>
      </c>
      <c r="AJ123" s="81" t="e">
        <f t="shared" si="73"/>
        <v>#REF!</v>
      </c>
      <c r="AK123" s="81" t="e">
        <f t="shared" si="73"/>
        <v>#REF!</v>
      </c>
      <c r="AL123" s="81" t="e">
        <f t="shared" si="73"/>
        <v>#REF!</v>
      </c>
      <c r="AM123" s="81" t="e">
        <f t="shared" si="73"/>
        <v>#REF!</v>
      </c>
      <c r="AN123" s="81" t="e">
        <f t="shared" si="73"/>
        <v>#REF!</v>
      </c>
      <c r="AO123" s="81" t="e">
        <f t="shared" si="73"/>
        <v>#REF!</v>
      </c>
    </row>
    <row r="124" spans="1:41" x14ac:dyDescent="0.5">
      <c r="B124" s="3" t="e">
        <f>#REF!</f>
        <v>#REF!</v>
      </c>
      <c r="C124" s="3" t="e">
        <f>#REF!</f>
        <v>#REF!</v>
      </c>
      <c r="F124" s="81" t="e">
        <f t="shared" ref="F124:AO124" si="74">F9*F86</f>
        <v>#REF!</v>
      </c>
      <c r="G124" s="81" t="e">
        <f t="shared" si="74"/>
        <v>#REF!</v>
      </c>
      <c r="H124" s="81" t="e">
        <f t="shared" si="74"/>
        <v>#REF!</v>
      </c>
      <c r="I124" s="81" t="e">
        <f t="shared" si="74"/>
        <v>#REF!</v>
      </c>
      <c r="J124" s="81" t="e">
        <f t="shared" si="74"/>
        <v>#REF!</v>
      </c>
      <c r="K124" s="81" t="e">
        <f t="shared" si="74"/>
        <v>#REF!</v>
      </c>
      <c r="L124" s="81" t="e">
        <f t="shared" si="74"/>
        <v>#REF!</v>
      </c>
      <c r="M124" s="81" t="e">
        <f t="shared" si="74"/>
        <v>#REF!</v>
      </c>
      <c r="N124" s="81" t="e">
        <f t="shared" si="74"/>
        <v>#REF!</v>
      </c>
      <c r="O124" s="81" t="e">
        <f t="shared" si="74"/>
        <v>#REF!</v>
      </c>
      <c r="P124" s="81" t="e">
        <f t="shared" si="74"/>
        <v>#REF!</v>
      </c>
      <c r="Q124" s="81" t="e">
        <f t="shared" si="74"/>
        <v>#REF!</v>
      </c>
      <c r="R124" s="81" t="e">
        <f t="shared" si="74"/>
        <v>#REF!</v>
      </c>
      <c r="S124" s="81" t="e">
        <f t="shared" si="74"/>
        <v>#REF!</v>
      </c>
      <c r="T124" s="81" t="e">
        <f t="shared" si="74"/>
        <v>#REF!</v>
      </c>
      <c r="U124" s="81" t="e">
        <f t="shared" si="74"/>
        <v>#REF!</v>
      </c>
      <c r="V124" s="81" t="e">
        <f t="shared" si="74"/>
        <v>#REF!</v>
      </c>
      <c r="W124" s="81" t="e">
        <f t="shared" si="74"/>
        <v>#REF!</v>
      </c>
      <c r="X124" s="81" t="e">
        <f t="shared" si="74"/>
        <v>#REF!</v>
      </c>
      <c r="Y124" s="81" t="e">
        <f t="shared" si="74"/>
        <v>#REF!</v>
      </c>
      <c r="Z124" s="81" t="e">
        <f t="shared" si="74"/>
        <v>#REF!</v>
      </c>
      <c r="AA124" s="81" t="e">
        <f t="shared" si="74"/>
        <v>#REF!</v>
      </c>
      <c r="AB124" s="81" t="e">
        <f t="shared" si="74"/>
        <v>#REF!</v>
      </c>
      <c r="AC124" s="81" t="e">
        <f t="shared" si="74"/>
        <v>#REF!</v>
      </c>
      <c r="AD124" s="81" t="e">
        <f t="shared" si="74"/>
        <v>#REF!</v>
      </c>
      <c r="AE124" s="81" t="e">
        <f t="shared" si="74"/>
        <v>#REF!</v>
      </c>
      <c r="AF124" s="81" t="e">
        <f t="shared" si="74"/>
        <v>#REF!</v>
      </c>
      <c r="AG124" s="81" t="e">
        <f t="shared" si="74"/>
        <v>#REF!</v>
      </c>
      <c r="AH124" s="81" t="e">
        <f t="shared" si="74"/>
        <v>#REF!</v>
      </c>
      <c r="AI124" s="81" t="e">
        <f t="shared" si="74"/>
        <v>#REF!</v>
      </c>
      <c r="AJ124" s="81" t="e">
        <f t="shared" si="74"/>
        <v>#REF!</v>
      </c>
      <c r="AK124" s="81" t="e">
        <f t="shared" si="74"/>
        <v>#REF!</v>
      </c>
      <c r="AL124" s="81" t="e">
        <f t="shared" si="74"/>
        <v>#REF!</v>
      </c>
      <c r="AM124" s="81" t="e">
        <f t="shared" si="74"/>
        <v>#REF!</v>
      </c>
      <c r="AN124" s="81" t="e">
        <f t="shared" si="74"/>
        <v>#REF!</v>
      </c>
      <c r="AO124" s="81" t="e">
        <f t="shared" si="74"/>
        <v>#REF!</v>
      </c>
    </row>
    <row r="125" spans="1:41" x14ac:dyDescent="0.5">
      <c r="B125" s="3" t="e">
        <f>#REF!</f>
        <v>#REF!</v>
      </c>
      <c r="C125" s="3" t="e">
        <f>#REF!</f>
        <v>#REF!</v>
      </c>
      <c r="F125" s="81" t="e">
        <f t="shared" ref="F125:AO125" si="75">F10*F87</f>
        <v>#REF!</v>
      </c>
      <c r="G125" s="81" t="e">
        <f t="shared" si="75"/>
        <v>#REF!</v>
      </c>
      <c r="H125" s="81" t="e">
        <f t="shared" si="75"/>
        <v>#REF!</v>
      </c>
      <c r="I125" s="81" t="e">
        <f t="shared" si="75"/>
        <v>#REF!</v>
      </c>
      <c r="J125" s="81" t="e">
        <f t="shared" si="75"/>
        <v>#REF!</v>
      </c>
      <c r="K125" s="81" t="e">
        <f t="shared" si="75"/>
        <v>#REF!</v>
      </c>
      <c r="L125" s="81" t="e">
        <f t="shared" si="75"/>
        <v>#REF!</v>
      </c>
      <c r="M125" s="81" t="e">
        <f t="shared" si="75"/>
        <v>#REF!</v>
      </c>
      <c r="N125" s="81" t="e">
        <f t="shared" si="75"/>
        <v>#REF!</v>
      </c>
      <c r="O125" s="81" t="e">
        <f t="shared" si="75"/>
        <v>#REF!</v>
      </c>
      <c r="P125" s="81" t="e">
        <f t="shared" si="75"/>
        <v>#REF!</v>
      </c>
      <c r="Q125" s="81" t="e">
        <f t="shared" si="75"/>
        <v>#REF!</v>
      </c>
      <c r="R125" s="81" t="e">
        <f t="shared" si="75"/>
        <v>#REF!</v>
      </c>
      <c r="S125" s="81" t="e">
        <f t="shared" si="75"/>
        <v>#REF!</v>
      </c>
      <c r="T125" s="81" t="e">
        <f t="shared" si="75"/>
        <v>#REF!</v>
      </c>
      <c r="U125" s="81" t="e">
        <f t="shared" si="75"/>
        <v>#REF!</v>
      </c>
      <c r="V125" s="81" t="e">
        <f t="shared" si="75"/>
        <v>#REF!</v>
      </c>
      <c r="W125" s="81" t="e">
        <f t="shared" si="75"/>
        <v>#REF!</v>
      </c>
      <c r="X125" s="81" t="e">
        <f t="shared" si="75"/>
        <v>#REF!</v>
      </c>
      <c r="Y125" s="81" t="e">
        <f t="shared" si="75"/>
        <v>#REF!</v>
      </c>
      <c r="Z125" s="81" t="e">
        <f t="shared" si="75"/>
        <v>#REF!</v>
      </c>
      <c r="AA125" s="81" t="e">
        <f t="shared" si="75"/>
        <v>#REF!</v>
      </c>
      <c r="AB125" s="81" t="e">
        <f t="shared" si="75"/>
        <v>#REF!</v>
      </c>
      <c r="AC125" s="81" t="e">
        <f t="shared" si="75"/>
        <v>#REF!</v>
      </c>
      <c r="AD125" s="81" t="e">
        <f t="shared" si="75"/>
        <v>#REF!</v>
      </c>
      <c r="AE125" s="81" t="e">
        <f t="shared" si="75"/>
        <v>#REF!</v>
      </c>
      <c r="AF125" s="81" t="e">
        <f t="shared" si="75"/>
        <v>#REF!</v>
      </c>
      <c r="AG125" s="81" t="e">
        <f t="shared" si="75"/>
        <v>#REF!</v>
      </c>
      <c r="AH125" s="81" t="e">
        <f t="shared" si="75"/>
        <v>#REF!</v>
      </c>
      <c r="AI125" s="81" t="e">
        <f t="shared" si="75"/>
        <v>#REF!</v>
      </c>
      <c r="AJ125" s="81" t="e">
        <f t="shared" si="75"/>
        <v>#REF!</v>
      </c>
      <c r="AK125" s="81" t="e">
        <f t="shared" si="75"/>
        <v>#REF!</v>
      </c>
      <c r="AL125" s="81" t="e">
        <f t="shared" si="75"/>
        <v>#REF!</v>
      </c>
      <c r="AM125" s="81" t="e">
        <f t="shared" si="75"/>
        <v>#REF!</v>
      </c>
      <c r="AN125" s="81" t="e">
        <f t="shared" si="75"/>
        <v>#REF!</v>
      </c>
      <c r="AO125" s="81" t="e">
        <f t="shared" si="75"/>
        <v>#REF!</v>
      </c>
    </row>
    <row r="126" spans="1:41" x14ac:dyDescent="0.5">
      <c r="B126" s="3" t="e">
        <f>#REF!</f>
        <v>#REF!</v>
      </c>
      <c r="C126" s="3" t="e">
        <f>#REF!</f>
        <v>#REF!</v>
      </c>
      <c r="F126" s="81" t="e">
        <f t="shared" ref="F126:AO126" si="76">F11*F88</f>
        <v>#REF!</v>
      </c>
      <c r="G126" s="81" t="e">
        <f t="shared" si="76"/>
        <v>#REF!</v>
      </c>
      <c r="H126" s="81" t="e">
        <f t="shared" si="76"/>
        <v>#REF!</v>
      </c>
      <c r="I126" s="81" t="e">
        <f t="shared" si="76"/>
        <v>#REF!</v>
      </c>
      <c r="J126" s="81" t="e">
        <f t="shared" si="76"/>
        <v>#REF!</v>
      </c>
      <c r="K126" s="81" t="e">
        <f t="shared" si="76"/>
        <v>#REF!</v>
      </c>
      <c r="L126" s="81" t="e">
        <f t="shared" si="76"/>
        <v>#REF!</v>
      </c>
      <c r="M126" s="81" t="e">
        <f t="shared" si="76"/>
        <v>#REF!</v>
      </c>
      <c r="N126" s="81" t="e">
        <f t="shared" si="76"/>
        <v>#REF!</v>
      </c>
      <c r="O126" s="81" t="e">
        <f t="shared" si="76"/>
        <v>#REF!</v>
      </c>
      <c r="P126" s="81" t="e">
        <f t="shared" si="76"/>
        <v>#REF!</v>
      </c>
      <c r="Q126" s="81" t="e">
        <f t="shared" si="76"/>
        <v>#REF!</v>
      </c>
      <c r="R126" s="81" t="e">
        <f t="shared" si="76"/>
        <v>#REF!</v>
      </c>
      <c r="S126" s="81" t="e">
        <f t="shared" si="76"/>
        <v>#REF!</v>
      </c>
      <c r="T126" s="81" t="e">
        <f t="shared" si="76"/>
        <v>#REF!</v>
      </c>
      <c r="U126" s="81" t="e">
        <f t="shared" si="76"/>
        <v>#REF!</v>
      </c>
      <c r="V126" s="81" t="e">
        <f t="shared" si="76"/>
        <v>#REF!</v>
      </c>
      <c r="W126" s="81" t="e">
        <f t="shared" si="76"/>
        <v>#REF!</v>
      </c>
      <c r="X126" s="81" t="e">
        <f t="shared" si="76"/>
        <v>#REF!</v>
      </c>
      <c r="Y126" s="81" t="e">
        <f t="shared" si="76"/>
        <v>#REF!</v>
      </c>
      <c r="Z126" s="81" t="e">
        <f t="shared" si="76"/>
        <v>#REF!</v>
      </c>
      <c r="AA126" s="81" t="e">
        <f t="shared" si="76"/>
        <v>#REF!</v>
      </c>
      <c r="AB126" s="81" t="e">
        <f t="shared" si="76"/>
        <v>#REF!</v>
      </c>
      <c r="AC126" s="81" t="e">
        <f t="shared" si="76"/>
        <v>#REF!</v>
      </c>
      <c r="AD126" s="81" t="e">
        <f t="shared" si="76"/>
        <v>#REF!</v>
      </c>
      <c r="AE126" s="81" t="e">
        <f t="shared" si="76"/>
        <v>#REF!</v>
      </c>
      <c r="AF126" s="81" t="e">
        <f t="shared" si="76"/>
        <v>#REF!</v>
      </c>
      <c r="AG126" s="81" t="e">
        <f t="shared" si="76"/>
        <v>#REF!</v>
      </c>
      <c r="AH126" s="81" t="e">
        <f t="shared" si="76"/>
        <v>#REF!</v>
      </c>
      <c r="AI126" s="81" t="e">
        <f t="shared" si="76"/>
        <v>#REF!</v>
      </c>
      <c r="AJ126" s="81" t="e">
        <f t="shared" si="76"/>
        <v>#REF!</v>
      </c>
      <c r="AK126" s="81" t="e">
        <f t="shared" si="76"/>
        <v>#REF!</v>
      </c>
      <c r="AL126" s="81" t="e">
        <f t="shared" si="76"/>
        <v>#REF!</v>
      </c>
      <c r="AM126" s="81" t="e">
        <f t="shared" si="76"/>
        <v>#REF!</v>
      </c>
      <c r="AN126" s="81" t="e">
        <f t="shared" si="76"/>
        <v>#REF!</v>
      </c>
      <c r="AO126" s="81" t="e">
        <f t="shared" si="76"/>
        <v>#REF!</v>
      </c>
    </row>
    <row r="127" spans="1:41" x14ac:dyDescent="0.5">
      <c r="B127" s="3" t="e">
        <f>#REF!</f>
        <v>#REF!</v>
      </c>
      <c r="C127" s="3" t="e">
        <f>#REF!</f>
        <v>#REF!</v>
      </c>
      <c r="F127" s="81" t="e">
        <f t="shared" ref="F127:AO127" si="77">F12*F89</f>
        <v>#REF!</v>
      </c>
      <c r="G127" s="81" t="e">
        <f t="shared" si="77"/>
        <v>#REF!</v>
      </c>
      <c r="H127" s="81" t="e">
        <f t="shared" si="77"/>
        <v>#REF!</v>
      </c>
      <c r="I127" s="81" t="e">
        <f t="shared" si="77"/>
        <v>#REF!</v>
      </c>
      <c r="J127" s="81" t="e">
        <f t="shared" si="77"/>
        <v>#REF!</v>
      </c>
      <c r="K127" s="81" t="e">
        <f t="shared" si="77"/>
        <v>#REF!</v>
      </c>
      <c r="L127" s="81" t="e">
        <f t="shared" si="77"/>
        <v>#REF!</v>
      </c>
      <c r="M127" s="81" t="e">
        <f t="shared" si="77"/>
        <v>#REF!</v>
      </c>
      <c r="N127" s="81" t="e">
        <f t="shared" si="77"/>
        <v>#REF!</v>
      </c>
      <c r="O127" s="81" t="e">
        <f t="shared" si="77"/>
        <v>#REF!</v>
      </c>
      <c r="P127" s="81" t="e">
        <f t="shared" si="77"/>
        <v>#REF!</v>
      </c>
      <c r="Q127" s="81" t="e">
        <f t="shared" si="77"/>
        <v>#REF!</v>
      </c>
      <c r="R127" s="81" t="e">
        <f t="shared" si="77"/>
        <v>#REF!</v>
      </c>
      <c r="S127" s="81" t="e">
        <f t="shared" si="77"/>
        <v>#REF!</v>
      </c>
      <c r="T127" s="81" t="e">
        <f t="shared" si="77"/>
        <v>#REF!</v>
      </c>
      <c r="U127" s="81" t="e">
        <f t="shared" si="77"/>
        <v>#REF!</v>
      </c>
      <c r="V127" s="81" t="e">
        <f t="shared" si="77"/>
        <v>#REF!</v>
      </c>
      <c r="W127" s="81" t="e">
        <f t="shared" si="77"/>
        <v>#REF!</v>
      </c>
      <c r="X127" s="81" t="e">
        <f t="shared" si="77"/>
        <v>#REF!</v>
      </c>
      <c r="Y127" s="81" t="e">
        <f t="shared" si="77"/>
        <v>#REF!</v>
      </c>
      <c r="Z127" s="81" t="e">
        <f t="shared" si="77"/>
        <v>#REF!</v>
      </c>
      <c r="AA127" s="81" t="e">
        <f t="shared" si="77"/>
        <v>#REF!</v>
      </c>
      <c r="AB127" s="81" t="e">
        <f t="shared" si="77"/>
        <v>#REF!</v>
      </c>
      <c r="AC127" s="81" t="e">
        <f t="shared" si="77"/>
        <v>#REF!</v>
      </c>
      <c r="AD127" s="81" t="e">
        <f t="shared" si="77"/>
        <v>#REF!</v>
      </c>
      <c r="AE127" s="81" t="e">
        <f t="shared" si="77"/>
        <v>#REF!</v>
      </c>
      <c r="AF127" s="81" t="e">
        <f t="shared" si="77"/>
        <v>#REF!</v>
      </c>
      <c r="AG127" s="81" t="e">
        <f t="shared" si="77"/>
        <v>#REF!</v>
      </c>
      <c r="AH127" s="81" t="e">
        <f t="shared" si="77"/>
        <v>#REF!</v>
      </c>
      <c r="AI127" s="81" t="e">
        <f t="shared" si="77"/>
        <v>#REF!</v>
      </c>
      <c r="AJ127" s="81" t="e">
        <f t="shared" si="77"/>
        <v>#REF!</v>
      </c>
      <c r="AK127" s="81" t="e">
        <f t="shared" si="77"/>
        <v>#REF!</v>
      </c>
      <c r="AL127" s="81" t="e">
        <f t="shared" si="77"/>
        <v>#REF!</v>
      </c>
      <c r="AM127" s="81" t="e">
        <f t="shared" si="77"/>
        <v>#REF!</v>
      </c>
      <c r="AN127" s="81" t="e">
        <f t="shared" si="77"/>
        <v>#REF!</v>
      </c>
      <c r="AO127" s="81" t="e">
        <f t="shared" si="77"/>
        <v>#REF!</v>
      </c>
    </row>
    <row r="128" spans="1:41" x14ac:dyDescent="0.5">
      <c r="B128" s="3" t="e">
        <f>#REF!</f>
        <v>#REF!</v>
      </c>
      <c r="C128" s="3" t="e">
        <f>#REF!</f>
        <v>#REF!</v>
      </c>
      <c r="F128" s="81" t="e">
        <f t="shared" ref="F128:AO128" si="78">F13*F90</f>
        <v>#REF!</v>
      </c>
      <c r="G128" s="81" t="e">
        <f t="shared" si="78"/>
        <v>#REF!</v>
      </c>
      <c r="H128" s="81" t="e">
        <f t="shared" si="78"/>
        <v>#REF!</v>
      </c>
      <c r="I128" s="81" t="e">
        <f t="shared" si="78"/>
        <v>#REF!</v>
      </c>
      <c r="J128" s="81" t="e">
        <f t="shared" si="78"/>
        <v>#REF!</v>
      </c>
      <c r="K128" s="81" t="e">
        <f t="shared" si="78"/>
        <v>#REF!</v>
      </c>
      <c r="L128" s="81" t="e">
        <f t="shared" si="78"/>
        <v>#REF!</v>
      </c>
      <c r="M128" s="81" t="e">
        <f t="shared" si="78"/>
        <v>#REF!</v>
      </c>
      <c r="N128" s="81" t="e">
        <f t="shared" si="78"/>
        <v>#REF!</v>
      </c>
      <c r="O128" s="81" t="e">
        <f t="shared" si="78"/>
        <v>#REF!</v>
      </c>
      <c r="P128" s="81" t="e">
        <f t="shared" si="78"/>
        <v>#REF!</v>
      </c>
      <c r="Q128" s="81" t="e">
        <f t="shared" si="78"/>
        <v>#REF!</v>
      </c>
      <c r="R128" s="81" t="e">
        <f t="shared" si="78"/>
        <v>#REF!</v>
      </c>
      <c r="S128" s="81" t="e">
        <f t="shared" si="78"/>
        <v>#REF!</v>
      </c>
      <c r="T128" s="81" t="e">
        <f t="shared" si="78"/>
        <v>#REF!</v>
      </c>
      <c r="U128" s="81" t="e">
        <f t="shared" si="78"/>
        <v>#REF!</v>
      </c>
      <c r="V128" s="81" t="e">
        <f t="shared" si="78"/>
        <v>#REF!</v>
      </c>
      <c r="W128" s="81" t="e">
        <f t="shared" si="78"/>
        <v>#REF!</v>
      </c>
      <c r="X128" s="81" t="e">
        <f t="shared" si="78"/>
        <v>#REF!</v>
      </c>
      <c r="Y128" s="81" t="e">
        <f t="shared" si="78"/>
        <v>#REF!</v>
      </c>
      <c r="Z128" s="81" t="e">
        <f t="shared" si="78"/>
        <v>#REF!</v>
      </c>
      <c r="AA128" s="81" t="e">
        <f t="shared" si="78"/>
        <v>#REF!</v>
      </c>
      <c r="AB128" s="81" t="e">
        <f t="shared" si="78"/>
        <v>#REF!</v>
      </c>
      <c r="AC128" s="81" t="e">
        <f t="shared" si="78"/>
        <v>#REF!</v>
      </c>
      <c r="AD128" s="81" t="e">
        <f t="shared" si="78"/>
        <v>#REF!</v>
      </c>
      <c r="AE128" s="81" t="e">
        <f t="shared" si="78"/>
        <v>#REF!</v>
      </c>
      <c r="AF128" s="81" t="e">
        <f t="shared" si="78"/>
        <v>#REF!</v>
      </c>
      <c r="AG128" s="81" t="e">
        <f t="shared" si="78"/>
        <v>#REF!</v>
      </c>
      <c r="AH128" s="81" t="e">
        <f t="shared" si="78"/>
        <v>#REF!</v>
      </c>
      <c r="AI128" s="81" t="e">
        <f t="shared" si="78"/>
        <v>#REF!</v>
      </c>
      <c r="AJ128" s="81" t="e">
        <f t="shared" si="78"/>
        <v>#REF!</v>
      </c>
      <c r="AK128" s="81" t="e">
        <f t="shared" si="78"/>
        <v>#REF!</v>
      </c>
      <c r="AL128" s="81" t="e">
        <f t="shared" si="78"/>
        <v>#REF!</v>
      </c>
      <c r="AM128" s="81" t="e">
        <f t="shared" si="78"/>
        <v>#REF!</v>
      </c>
      <c r="AN128" s="81" t="e">
        <f t="shared" si="78"/>
        <v>#REF!</v>
      </c>
      <c r="AO128" s="81" t="e">
        <f t="shared" si="78"/>
        <v>#REF!</v>
      </c>
    </row>
    <row r="129" spans="2:41" x14ac:dyDescent="0.5">
      <c r="B129" s="3" t="e">
        <f>#REF!</f>
        <v>#REF!</v>
      </c>
      <c r="C129" s="3" t="e">
        <f>#REF!</f>
        <v>#REF!</v>
      </c>
      <c r="F129" s="81" t="e">
        <f t="shared" ref="F129:AO129" si="79">F14*F91</f>
        <v>#REF!</v>
      </c>
      <c r="G129" s="81" t="e">
        <f t="shared" si="79"/>
        <v>#REF!</v>
      </c>
      <c r="H129" s="81" t="e">
        <f t="shared" si="79"/>
        <v>#REF!</v>
      </c>
      <c r="I129" s="81" t="e">
        <f t="shared" si="79"/>
        <v>#REF!</v>
      </c>
      <c r="J129" s="81" t="e">
        <f t="shared" si="79"/>
        <v>#REF!</v>
      </c>
      <c r="K129" s="81" t="e">
        <f t="shared" si="79"/>
        <v>#REF!</v>
      </c>
      <c r="L129" s="81" t="e">
        <f t="shared" si="79"/>
        <v>#REF!</v>
      </c>
      <c r="M129" s="81" t="e">
        <f t="shared" si="79"/>
        <v>#REF!</v>
      </c>
      <c r="N129" s="81" t="e">
        <f t="shared" si="79"/>
        <v>#REF!</v>
      </c>
      <c r="O129" s="81" t="e">
        <f t="shared" si="79"/>
        <v>#REF!</v>
      </c>
      <c r="P129" s="81" t="e">
        <f t="shared" si="79"/>
        <v>#REF!</v>
      </c>
      <c r="Q129" s="81" t="e">
        <f t="shared" si="79"/>
        <v>#REF!</v>
      </c>
      <c r="R129" s="81" t="e">
        <f t="shared" si="79"/>
        <v>#REF!</v>
      </c>
      <c r="S129" s="81" t="e">
        <f t="shared" si="79"/>
        <v>#REF!</v>
      </c>
      <c r="T129" s="81" t="e">
        <f t="shared" si="79"/>
        <v>#REF!</v>
      </c>
      <c r="U129" s="81" t="e">
        <f t="shared" si="79"/>
        <v>#REF!</v>
      </c>
      <c r="V129" s="81" t="e">
        <f t="shared" si="79"/>
        <v>#REF!</v>
      </c>
      <c r="W129" s="81" t="e">
        <f t="shared" si="79"/>
        <v>#REF!</v>
      </c>
      <c r="X129" s="81" t="e">
        <f t="shared" si="79"/>
        <v>#REF!</v>
      </c>
      <c r="Y129" s="81" t="e">
        <f t="shared" si="79"/>
        <v>#REF!</v>
      </c>
      <c r="Z129" s="81" t="e">
        <f t="shared" si="79"/>
        <v>#REF!</v>
      </c>
      <c r="AA129" s="81" t="e">
        <f t="shared" si="79"/>
        <v>#REF!</v>
      </c>
      <c r="AB129" s="81" t="e">
        <f t="shared" si="79"/>
        <v>#REF!</v>
      </c>
      <c r="AC129" s="81" t="e">
        <f t="shared" si="79"/>
        <v>#REF!</v>
      </c>
      <c r="AD129" s="81" t="e">
        <f t="shared" si="79"/>
        <v>#REF!</v>
      </c>
      <c r="AE129" s="81" t="e">
        <f t="shared" si="79"/>
        <v>#REF!</v>
      </c>
      <c r="AF129" s="81" t="e">
        <f t="shared" si="79"/>
        <v>#REF!</v>
      </c>
      <c r="AG129" s="81" t="e">
        <f t="shared" si="79"/>
        <v>#REF!</v>
      </c>
      <c r="AH129" s="81" t="e">
        <f t="shared" si="79"/>
        <v>#REF!</v>
      </c>
      <c r="AI129" s="81" t="e">
        <f t="shared" si="79"/>
        <v>#REF!</v>
      </c>
      <c r="AJ129" s="81" t="e">
        <f t="shared" si="79"/>
        <v>#REF!</v>
      </c>
      <c r="AK129" s="81" t="e">
        <f t="shared" si="79"/>
        <v>#REF!</v>
      </c>
      <c r="AL129" s="81" t="e">
        <f t="shared" si="79"/>
        <v>#REF!</v>
      </c>
      <c r="AM129" s="81" t="e">
        <f t="shared" si="79"/>
        <v>#REF!</v>
      </c>
      <c r="AN129" s="81" t="e">
        <f t="shared" si="79"/>
        <v>#REF!</v>
      </c>
      <c r="AO129" s="81" t="e">
        <f t="shared" si="79"/>
        <v>#REF!</v>
      </c>
    </row>
    <row r="130" spans="2:41" x14ac:dyDescent="0.5">
      <c r="B130" s="3" t="e">
        <f>#REF!</f>
        <v>#REF!</v>
      </c>
      <c r="C130" s="3" t="e">
        <f>#REF!</f>
        <v>#REF!</v>
      </c>
      <c r="F130" s="81" t="e">
        <f t="shared" ref="F130:AO130" si="80">F15*F92</f>
        <v>#REF!</v>
      </c>
      <c r="G130" s="81" t="e">
        <f t="shared" si="80"/>
        <v>#REF!</v>
      </c>
      <c r="H130" s="81" t="e">
        <f t="shared" si="80"/>
        <v>#REF!</v>
      </c>
      <c r="I130" s="81" t="e">
        <f t="shared" si="80"/>
        <v>#REF!</v>
      </c>
      <c r="J130" s="81" t="e">
        <f t="shared" si="80"/>
        <v>#REF!</v>
      </c>
      <c r="K130" s="81" t="e">
        <f t="shared" si="80"/>
        <v>#REF!</v>
      </c>
      <c r="L130" s="81" t="e">
        <f t="shared" si="80"/>
        <v>#REF!</v>
      </c>
      <c r="M130" s="81" t="e">
        <f t="shared" si="80"/>
        <v>#REF!</v>
      </c>
      <c r="N130" s="81" t="e">
        <f t="shared" si="80"/>
        <v>#REF!</v>
      </c>
      <c r="O130" s="81" t="e">
        <f t="shared" si="80"/>
        <v>#REF!</v>
      </c>
      <c r="P130" s="81" t="e">
        <f t="shared" si="80"/>
        <v>#REF!</v>
      </c>
      <c r="Q130" s="81" t="e">
        <f t="shared" si="80"/>
        <v>#REF!</v>
      </c>
      <c r="R130" s="81" t="e">
        <f t="shared" si="80"/>
        <v>#REF!</v>
      </c>
      <c r="S130" s="81" t="e">
        <f t="shared" si="80"/>
        <v>#REF!</v>
      </c>
      <c r="T130" s="81" t="e">
        <f t="shared" si="80"/>
        <v>#REF!</v>
      </c>
      <c r="U130" s="81" t="e">
        <f t="shared" si="80"/>
        <v>#REF!</v>
      </c>
      <c r="V130" s="81" t="e">
        <f t="shared" si="80"/>
        <v>#REF!</v>
      </c>
      <c r="W130" s="81" t="e">
        <f t="shared" si="80"/>
        <v>#REF!</v>
      </c>
      <c r="X130" s="81" t="e">
        <f t="shared" si="80"/>
        <v>#REF!</v>
      </c>
      <c r="Y130" s="81" t="e">
        <f t="shared" si="80"/>
        <v>#REF!</v>
      </c>
      <c r="Z130" s="81" t="e">
        <f t="shared" si="80"/>
        <v>#REF!</v>
      </c>
      <c r="AA130" s="81" t="e">
        <f t="shared" si="80"/>
        <v>#REF!</v>
      </c>
      <c r="AB130" s="81" t="e">
        <f t="shared" si="80"/>
        <v>#REF!</v>
      </c>
      <c r="AC130" s="81" t="e">
        <f t="shared" si="80"/>
        <v>#REF!</v>
      </c>
      <c r="AD130" s="81" t="e">
        <f t="shared" si="80"/>
        <v>#REF!</v>
      </c>
      <c r="AE130" s="81" t="e">
        <f t="shared" si="80"/>
        <v>#REF!</v>
      </c>
      <c r="AF130" s="81" t="e">
        <f t="shared" si="80"/>
        <v>#REF!</v>
      </c>
      <c r="AG130" s="81" t="e">
        <f t="shared" si="80"/>
        <v>#REF!</v>
      </c>
      <c r="AH130" s="81" t="e">
        <f t="shared" si="80"/>
        <v>#REF!</v>
      </c>
      <c r="AI130" s="81" t="e">
        <f t="shared" si="80"/>
        <v>#REF!</v>
      </c>
      <c r="AJ130" s="81" t="e">
        <f t="shared" si="80"/>
        <v>#REF!</v>
      </c>
      <c r="AK130" s="81" t="e">
        <f t="shared" si="80"/>
        <v>#REF!</v>
      </c>
      <c r="AL130" s="81" t="e">
        <f t="shared" si="80"/>
        <v>#REF!</v>
      </c>
      <c r="AM130" s="81" t="e">
        <f t="shared" si="80"/>
        <v>#REF!</v>
      </c>
      <c r="AN130" s="81" t="e">
        <f t="shared" si="80"/>
        <v>#REF!</v>
      </c>
      <c r="AO130" s="81" t="e">
        <f t="shared" si="80"/>
        <v>#REF!</v>
      </c>
    </row>
    <row r="131" spans="2:41" x14ac:dyDescent="0.5">
      <c r="B131" s="3" t="e">
        <f>#REF!</f>
        <v>#REF!</v>
      </c>
      <c r="C131" s="3" t="e">
        <f>#REF!</f>
        <v>#REF!</v>
      </c>
      <c r="F131" s="81" t="e">
        <f t="shared" ref="F131:AO131" si="81">F16*F93</f>
        <v>#REF!</v>
      </c>
      <c r="G131" s="81" t="e">
        <f t="shared" si="81"/>
        <v>#REF!</v>
      </c>
      <c r="H131" s="81" t="e">
        <f t="shared" si="81"/>
        <v>#REF!</v>
      </c>
      <c r="I131" s="81" t="e">
        <f t="shared" si="81"/>
        <v>#REF!</v>
      </c>
      <c r="J131" s="81" t="e">
        <f t="shared" si="81"/>
        <v>#REF!</v>
      </c>
      <c r="K131" s="81" t="e">
        <f t="shared" si="81"/>
        <v>#REF!</v>
      </c>
      <c r="L131" s="81" t="e">
        <f t="shared" si="81"/>
        <v>#REF!</v>
      </c>
      <c r="M131" s="81" t="e">
        <f t="shared" si="81"/>
        <v>#REF!</v>
      </c>
      <c r="N131" s="81" t="e">
        <f t="shared" si="81"/>
        <v>#REF!</v>
      </c>
      <c r="O131" s="81" t="e">
        <f t="shared" si="81"/>
        <v>#REF!</v>
      </c>
      <c r="P131" s="81" t="e">
        <f t="shared" si="81"/>
        <v>#REF!</v>
      </c>
      <c r="Q131" s="81" t="e">
        <f t="shared" si="81"/>
        <v>#REF!</v>
      </c>
      <c r="R131" s="81" t="e">
        <f t="shared" si="81"/>
        <v>#REF!</v>
      </c>
      <c r="S131" s="81" t="e">
        <f t="shared" si="81"/>
        <v>#REF!</v>
      </c>
      <c r="T131" s="81" t="e">
        <f t="shared" si="81"/>
        <v>#REF!</v>
      </c>
      <c r="U131" s="81" t="e">
        <f t="shared" si="81"/>
        <v>#REF!</v>
      </c>
      <c r="V131" s="81" t="e">
        <f t="shared" si="81"/>
        <v>#REF!</v>
      </c>
      <c r="W131" s="81" t="e">
        <f t="shared" si="81"/>
        <v>#REF!</v>
      </c>
      <c r="X131" s="81" t="e">
        <f t="shared" si="81"/>
        <v>#REF!</v>
      </c>
      <c r="Y131" s="81" t="e">
        <f t="shared" si="81"/>
        <v>#REF!</v>
      </c>
      <c r="Z131" s="81" t="e">
        <f t="shared" si="81"/>
        <v>#REF!</v>
      </c>
      <c r="AA131" s="81" t="e">
        <f t="shared" si="81"/>
        <v>#REF!</v>
      </c>
      <c r="AB131" s="81" t="e">
        <f t="shared" si="81"/>
        <v>#REF!</v>
      </c>
      <c r="AC131" s="81" t="e">
        <f t="shared" si="81"/>
        <v>#REF!</v>
      </c>
      <c r="AD131" s="81" t="e">
        <f t="shared" si="81"/>
        <v>#REF!</v>
      </c>
      <c r="AE131" s="81" t="e">
        <f t="shared" si="81"/>
        <v>#REF!</v>
      </c>
      <c r="AF131" s="81" t="e">
        <f t="shared" si="81"/>
        <v>#REF!</v>
      </c>
      <c r="AG131" s="81" t="e">
        <f t="shared" si="81"/>
        <v>#REF!</v>
      </c>
      <c r="AH131" s="81" t="e">
        <f t="shared" si="81"/>
        <v>#REF!</v>
      </c>
      <c r="AI131" s="81" t="e">
        <f t="shared" si="81"/>
        <v>#REF!</v>
      </c>
      <c r="AJ131" s="81" t="e">
        <f t="shared" si="81"/>
        <v>#REF!</v>
      </c>
      <c r="AK131" s="81" t="e">
        <f t="shared" si="81"/>
        <v>#REF!</v>
      </c>
      <c r="AL131" s="81" t="e">
        <f t="shared" si="81"/>
        <v>#REF!</v>
      </c>
      <c r="AM131" s="81" t="e">
        <f t="shared" si="81"/>
        <v>#REF!</v>
      </c>
      <c r="AN131" s="81" t="e">
        <f t="shared" si="81"/>
        <v>#REF!</v>
      </c>
      <c r="AO131" s="81" t="e">
        <f t="shared" si="81"/>
        <v>#REF!</v>
      </c>
    </row>
    <row r="132" spans="2:41" x14ac:dyDescent="0.5">
      <c r="B132" s="3" t="e">
        <f>#REF!</f>
        <v>#REF!</v>
      </c>
      <c r="C132" s="3" t="e">
        <f>#REF!</f>
        <v>#REF!</v>
      </c>
      <c r="F132" s="81" t="e">
        <f t="shared" ref="F132:AO132" si="82">F17*F94</f>
        <v>#REF!</v>
      </c>
      <c r="G132" s="81" t="e">
        <f t="shared" si="82"/>
        <v>#REF!</v>
      </c>
      <c r="H132" s="81" t="e">
        <f t="shared" si="82"/>
        <v>#REF!</v>
      </c>
      <c r="I132" s="81" t="e">
        <f t="shared" si="82"/>
        <v>#REF!</v>
      </c>
      <c r="J132" s="81" t="e">
        <f t="shared" si="82"/>
        <v>#REF!</v>
      </c>
      <c r="K132" s="81" t="e">
        <f t="shared" si="82"/>
        <v>#REF!</v>
      </c>
      <c r="L132" s="81" t="e">
        <f t="shared" si="82"/>
        <v>#REF!</v>
      </c>
      <c r="M132" s="81" t="e">
        <f t="shared" si="82"/>
        <v>#REF!</v>
      </c>
      <c r="N132" s="81" t="e">
        <f t="shared" si="82"/>
        <v>#REF!</v>
      </c>
      <c r="O132" s="81" t="e">
        <f t="shared" si="82"/>
        <v>#REF!</v>
      </c>
      <c r="P132" s="81" t="e">
        <f t="shared" si="82"/>
        <v>#REF!</v>
      </c>
      <c r="Q132" s="81" t="e">
        <f t="shared" si="82"/>
        <v>#REF!</v>
      </c>
      <c r="R132" s="81" t="e">
        <f t="shared" si="82"/>
        <v>#REF!</v>
      </c>
      <c r="S132" s="81" t="e">
        <f t="shared" si="82"/>
        <v>#REF!</v>
      </c>
      <c r="T132" s="81" t="e">
        <f t="shared" si="82"/>
        <v>#REF!</v>
      </c>
      <c r="U132" s="81" t="e">
        <f t="shared" si="82"/>
        <v>#REF!</v>
      </c>
      <c r="V132" s="81" t="e">
        <f t="shared" si="82"/>
        <v>#REF!</v>
      </c>
      <c r="W132" s="81" t="e">
        <f t="shared" si="82"/>
        <v>#REF!</v>
      </c>
      <c r="X132" s="81" t="e">
        <f t="shared" si="82"/>
        <v>#REF!</v>
      </c>
      <c r="Y132" s="81" t="e">
        <f t="shared" si="82"/>
        <v>#REF!</v>
      </c>
      <c r="Z132" s="81" t="e">
        <f t="shared" si="82"/>
        <v>#REF!</v>
      </c>
      <c r="AA132" s="81" t="e">
        <f t="shared" si="82"/>
        <v>#REF!</v>
      </c>
      <c r="AB132" s="81" t="e">
        <f t="shared" si="82"/>
        <v>#REF!</v>
      </c>
      <c r="AC132" s="81" t="e">
        <f t="shared" si="82"/>
        <v>#REF!</v>
      </c>
      <c r="AD132" s="81" t="e">
        <f t="shared" si="82"/>
        <v>#REF!</v>
      </c>
      <c r="AE132" s="81" t="e">
        <f t="shared" si="82"/>
        <v>#REF!</v>
      </c>
      <c r="AF132" s="81" t="e">
        <f t="shared" si="82"/>
        <v>#REF!</v>
      </c>
      <c r="AG132" s="81" t="e">
        <f t="shared" si="82"/>
        <v>#REF!</v>
      </c>
      <c r="AH132" s="81" t="e">
        <f t="shared" si="82"/>
        <v>#REF!</v>
      </c>
      <c r="AI132" s="81" t="e">
        <f t="shared" si="82"/>
        <v>#REF!</v>
      </c>
      <c r="AJ132" s="81" t="e">
        <f t="shared" si="82"/>
        <v>#REF!</v>
      </c>
      <c r="AK132" s="81" t="e">
        <f t="shared" si="82"/>
        <v>#REF!</v>
      </c>
      <c r="AL132" s="81" t="e">
        <f t="shared" si="82"/>
        <v>#REF!</v>
      </c>
      <c r="AM132" s="81" t="e">
        <f t="shared" si="82"/>
        <v>#REF!</v>
      </c>
      <c r="AN132" s="81" t="e">
        <f t="shared" si="82"/>
        <v>#REF!</v>
      </c>
      <c r="AO132" s="81" t="e">
        <f t="shared" si="82"/>
        <v>#REF!</v>
      </c>
    </row>
    <row r="133" spans="2:41" x14ac:dyDescent="0.5">
      <c r="B133" s="3" t="e">
        <f>#REF!</f>
        <v>#REF!</v>
      </c>
      <c r="C133" s="3" t="e">
        <f>#REF!</f>
        <v>#REF!</v>
      </c>
      <c r="F133" s="81" t="e">
        <f t="shared" ref="F133:AO133" si="83">F18*F95</f>
        <v>#REF!</v>
      </c>
      <c r="G133" s="81" t="e">
        <f t="shared" si="83"/>
        <v>#REF!</v>
      </c>
      <c r="H133" s="81" t="e">
        <f t="shared" si="83"/>
        <v>#REF!</v>
      </c>
      <c r="I133" s="81" t="e">
        <f t="shared" si="83"/>
        <v>#REF!</v>
      </c>
      <c r="J133" s="81" t="e">
        <f t="shared" si="83"/>
        <v>#REF!</v>
      </c>
      <c r="K133" s="81" t="e">
        <f t="shared" si="83"/>
        <v>#REF!</v>
      </c>
      <c r="L133" s="81" t="e">
        <f t="shared" si="83"/>
        <v>#REF!</v>
      </c>
      <c r="M133" s="81" t="e">
        <f t="shared" si="83"/>
        <v>#REF!</v>
      </c>
      <c r="N133" s="81" t="e">
        <f t="shared" si="83"/>
        <v>#REF!</v>
      </c>
      <c r="O133" s="81" t="e">
        <f t="shared" si="83"/>
        <v>#REF!</v>
      </c>
      <c r="P133" s="81" t="e">
        <f t="shared" si="83"/>
        <v>#REF!</v>
      </c>
      <c r="Q133" s="81" t="e">
        <f t="shared" si="83"/>
        <v>#REF!</v>
      </c>
      <c r="R133" s="81" t="e">
        <f t="shared" si="83"/>
        <v>#REF!</v>
      </c>
      <c r="S133" s="81" t="e">
        <f t="shared" si="83"/>
        <v>#REF!</v>
      </c>
      <c r="T133" s="81" t="e">
        <f t="shared" si="83"/>
        <v>#REF!</v>
      </c>
      <c r="U133" s="81" t="e">
        <f t="shared" si="83"/>
        <v>#REF!</v>
      </c>
      <c r="V133" s="81" t="e">
        <f t="shared" si="83"/>
        <v>#REF!</v>
      </c>
      <c r="W133" s="81" t="e">
        <f t="shared" si="83"/>
        <v>#REF!</v>
      </c>
      <c r="X133" s="81" t="e">
        <f t="shared" si="83"/>
        <v>#REF!</v>
      </c>
      <c r="Y133" s="81" t="e">
        <f t="shared" si="83"/>
        <v>#REF!</v>
      </c>
      <c r="Z133" s="81" t="e">
        <f t="shared" si="83"/>
        <v>#REF!</v>
      </c>
      <c r="AA133" s="81" t="e">
        <f t="shared" si="83"/>
        <v>#REF!</v>
      </c>
      <c r="AB133" s="81" t="e">
        <f t="shared" si="83"/>
        <v>#REF!</v>
      </c>
      <c r="AC133" s="81" t="e">
        <f t="shared" si="83"/>
        <v>#REF!</v>
      </c>
      <c r="AD133" s="81" t="e">
        <f t="shared" si="83"/>
        <v>#REF!</v>
      </c>
      <c r="AE133" s="81" t="e">
        <f t="shared" si="83"/>
        <v>#REF!</v>
      </c>
      <c r="AF133" s="81" t="e">
        <f t="shared" si="83"/>
        <v>#REF!</v>
      </c>
      <c r="AG133" s="81" t="e">
        <f t="shared" si="83"/>
        <v>#REF!</v>
      </c>
      <c r="AH133" s="81" t="e">
        <f t="shared" si="83"/>
        <v>#REF!</v>
      </c>
      <c r="AI133" s="81" t="e">
        <f t="shared" si="83"/>
        <v>#REF!</v>
      </c>
      <c r="AJ133" s="81" t="e">
        <f t="shared" si="83"/>
        <v>#REF!</v>
      </c>
      <c r="AK133" s="81" t="e">
        <f t="shared" si="83"/>
        <v>#REF!</v>
      </c>
      <c r="AL133" s="81" t="e">
        <f t="shared" si="83"/>
        <v>#REF!</v>
      </c>
      <c r="AM133" s="81" t="e">
        <f t="shared" si="83"/>
        <v>#REF!</v>
      </c>
      <c r="AN133" s="81" t="e">
        <f t="shared" si="83"/>
        <v>#REF!</v>
      </c>
      <c r="AO133" s="81" t="e">
        <f t="shared" si="83"/>
        <v>#REF!</v>
      </c>
    </row>
    <row r="134" spans="2:41" x14ac:dyDescent="0.5">
      <c r="B134" s="3" t="e">
        <f>#REF!</f>
        <v>#REF!</v>
      </c>
      <c r="C134" s="3" t="e">
        <f>#REF!</f>
        <v>#REF!</v>
      </c>
      <c r="F134" s="81" t="e">
        <f t="shared" ref="F134:AO134" si="84">F19*F96</f>
        <v>#REF!</v>
      </c>
      <c r="G134" s="81" t="e">
        <f t="shared" si="84"/>
        <v>#REF!</v>
      </c>
      <c r="H134" s="81" t="e">
        <f t="shared" si="84"/>
        <v>#REF!</v>
      </c>
      <c r="I134" s="81" t="e">
        <f t="shared" si="84"/>
        <v>#REF!</v>
      </c>
      <c r="J134" s="81" t="e">
        <f t="shared" si="84"/>
        <v>#REF!</v>
      </c>
      <c r="K134" s="81" t="e">
        <f t="shared" si="84"/>
        <v>#REF!</v>
      </c>
      <c r="L134" s="81" t="e">
        <f t="shared" si="84"/>
        <v>#REF!</v>
      </c>
      <c r="M134" s="81" t="e">
        <f t="shared" si="84"/>
        <v>#REF!</v>
      </c>
      <c r="N134" s="81" t="e">
        <f t="shared" si="84"/>
        <v>#REF!</v>
      </c>
      <c r="O134" s="81" t="e">
        <f t="shared" si="84"/>
        <v>#REF!</v>
      </c>
      <c r="P134" s="81" t="e">
        <f t="shared" si="84"/>
        <v>#REF!</v>
      </c>
      <c r="Q134" s="81" t="e">
        <f t="shared" si="84"/>
        <v>#REF!</v>
      </c>
      <c r="R134" s="81" t="e">
        <f t="shared" si="84"/>
        <v>#REF!</v>
      </c>
      <c r="S134" s="81" t="e">
        <f t="shared" si="84"/>
        <v>#REF!</v>
      </c>
      <c r="T134" s="81" t="e">
        <f t="shared" si="84"/>
        <v>#REF!</v>
      </c>
      <c r="U134" s="81" t="e">
        <f t="shared" si="84"/>
        <v>#REF!</v>
      </c>
      <c r="V134" s="81" t="e">
        <f t="shared" si="84"/>
        <v>#REF!</v>
      </c>
      <c r="W134" s="81" t="e">
        <f t="shared" si="84"/>
        <v>#REF!</v>
      </c>
      <c r="X134" s="81" t="e">
        <f t="shared" si="84"/>
        <v>#REF!</v>
      </c>
      <c r="Y134" s="81" t="e">
        <f t="shared" si="84"/>
        <v>#REF!</v>
      </c>
      <c r="Z134" s="81" t="e">
        <f t="shared" si="84"/>
        <v>#REF!</v>
      </c>
      <c r="AA134" s="81" t="e">
        <f t="shared" si="84"/>
        <v>#REF!</v>
      </c>
      <c r="AB134" s="81" t="e">
        <f t="shared" si="84"/>
        <v>#REF!</v>
      </c>
      <c r="AC134" s="81" t="e">
        <f t="shared" si="84"/>
        <v>#REF!</v>
      </c>
      <c r="AD134" s="81" t="e">
        <f t="shared" si="84"/>
        <v>#REF!</v>
      </c>
      <c r="AE134" s="81" t="e">
        <f t="shared" si="84"/>
        <v>#REF!</v>
      </c>
      <c r="AF134" s="81" t="e">
        <f t="shared" si="84"/>
        <v>#REF!</v>
      </c>
      <c r="AG134" s="81" t="e">
        <f t="shared" si="84"/>
        <v>#REF!</v>
      </c>
      <c r="AH134" s="81" t="e">
        <f t="shared" si="84"/>
        <v>#REF!</v>
      </c>
      <c r="AI134" s="81" t="e">
        <f t="shared" si="84"/>
        <v>#REF!</v>
      </c>
      <c r="AJ134" s="81" t="e">
        <f t="shared" si="84"/>
        <v>#REF!</v>
      </c>
      <c r="AK134" s="81" t="e">
        <f t="shared" si="84"/>
        <v>#REF!</v>
      </c>
      <c r="AL134" s="81" t="e">
        <f t="shared" si="84"/>
        <v>#REF!</v>
      </c>
      <c r="AM134" s="81" t="e">
        <f t="shared" si="84"/>
        <v>#REF!</v>
      </c>
      <c r="AN134" s="81" t="e">
        <f t="shared" si="84"/>
        <v>#REF!</v>
      </c>
      <c r="AO134" s="81" t="e">
        <f t="shared" si="84"/>
        <v>#REF!</v>
      </c>
    </row>
    <row r="135" spans="2:41" x14ac:dyDescent="0.5">
      <c r="B135" s="3" t="e">
        <f>#REF!</f>
        <v>#REF!</v>
      </c>
      <c r="C135" s="3" t="e">
        <f>#REF!</f>
        <v>#REF!</v>
      </c>
      <c r="F135" s="81" t="e">
        <f t="shared" ref="F135:AO135" si="85">F20*F97</f>
        <v>#REF!</v>
      </c>
      <c r="G135" s="81" t="e">
        <f t="shared" si="85"/>
        <v>#REF!</v>
      </c>
      <c r="H135" s="81" t="e">
        <f t="shared" si="85"/>
        <v>#REF!</v>
      </c>
      <c r="I135" s="81" t="e">
        <f t="shared" si="85"/>
        <v>#REF!</v>
      </c>
      <c r="J135" s="81" t="e">
        <f t="shared" si="85"/>
        <v>#REF!</v>
      </c>
      <c r="K135" s="81" t="e">
        <f t="shared" si="85"/>
        <v>#REF!</v>
      </c>
      <c r="L135" s="81" t="e">
        <f t="shared" si="85"/>
        <v>#REF!</v>
      </c>
      <c r="M135" s="81" t="e">
        <f t="shared" si="85"/>
        <v>#REF!</v>
      </c>
      <c r="N135" s="81" t="e">
        <f t="shared" si="85"/>
        <v>#REF!</v>
      </c>
      <c r="O135" s="81" t="e">
        <f t="shared" si="85"/>
        <v>#REF!</v>
      </c>
      <c r="P135" s="81" t="e">
        <f t="shared" si="85"/>
        <v>#REF!</v>
      </c>
      <c r="Q135" s="81" t="e">
        <f t="shared" si="85"/>
        <v>#REF!</v>
      </c>
      <c r="R135" s="81" t="e">
        <f t="shared" si="85"/>
        <v>#REF!</v>
      </c>
      <c r="S135" s="81" t="e">
        <f t="shared" si="85"/>
        <v>#REF!</v>
      </c>
      <c r="T135" s="81" t="e">
        <f t="shared" si="85"/>
        <v>#REF!</v>
      </c>
      <c r="U135" s="81" t="e">
        <f t="shared" si="85"/>
        <v>#REF!</v>
      </c>
      <c r="V135" s="81" t="e">
        <f t="shared" si="85"/>
        <v>#REF!</v>
      </c>
      <c r="W135" s="81" t="e">
        <f t="shared" si="85"/>
        <v>#REF!</v>
      </c>
      <c r="X135" s="81" t="e">
        <f t="shared" si="85"/>
        <v>#REF!</v>
      </c>
      <c r="Y135" s="81" t="e">
        <f t="shared" si="85"/>
        <v>#REF!</v>
      </c>
      <c r="Z135" s="81" t="e">
        <f t="shared" si="85"/>
        <v>#REF!</v>
      </c>
      <c r="AA135" s="81" t="e">
        <f t="shared" si="85"/>
        <v>#REF!</v>
      </c>
      <c r="AB135" s="81" t="e">
        <f t="shared" si="85"/>
        <v>#REF!</v>
      </c>
      <c r="AC135" s="81" t="e">
        <f t="shared" si="85"/>
        <v>#REF!</v>
      </c>
      <c r="AD135" s="81" t="e">
        <f t="shared" si="85"/>
        <v>#REF!</v>
      </c>
      <c r="AE135" s="81" t="e">
        <f t="shared" si="85"/>
        <v>#REF!</v>
      </c>
      <c r="AF135" s="81" t="e">
        <f t="shared" si="85"/>
        <v>#REF!</v>
      </c>
      <c r="AG135" s="81" t="e">
        <f t="shared" si="85"/>
        <v>#REF!</v>
      </c>
      <c r="AH135" s="81" t="e">
        <f t="shared" si="85"/>
        <v>#REF!</v>
      </c>
      <c r="AI135" s="81" t="e">
        <f t="shared" si="85"/>
        <v>#REF!</v>
      </c>
      <c r="AJ135" s="81" t="e">
        <f t="shared" si="85"/>
        <v>#REF!</v>
      </c>
      <c r="AK135" s="81" t="e">
        <f t="shared" si="85"/>
        <v>#REF!</v>
      </c>
      <c r="AL135" s="81" t="e">
        <f t="shared" si="85"/>
        <v>#REF!</v>
      </c>
      <c r="AM135" s="81" t="e">
        <f t="shared" si="85"/>
        <v>#REF!</v>
      </c>
      <c r="AN135" s="81" t="e">
        <f t="shared" si="85"/>
        <v>#REF!</v>
      </c>
      <c r="AO135" s="81" t="e">
        <f t="shared" si="85"/>
        <v>#REF!</v>
      </c>
    </row>
    <row r="136" spans="2:41" x14ac:dyDescent="0.5">
      <c r="B136" s="3" t="e">
        <f>#REF!</f>
        <v>#REF!</v>
      </c>
      <c r="C136" s="3" t="e">
        <f>#REF!</f>
        <v>#REF!</v>
      </c>
      <c r="F136" s="81" t="e">
        <f t="shared" ref="F136:AO136" si="86">F21*F98</f>
        <v>#REF!</v>
      </c>
      <c r="G136" s="81" t="e">
        <f t="shared" si="86"/>
        <v>#REF!</v>
      </c>
      <c r="H136" s="81" t="e">
        <f t="shared" si="86"/>
        <v>#REF!</v>
      </c>
      <c r="I136" s="81" t="e">
        <f t="shared" si="86"/>
        <v>#REF!</v>
      </c>
      <c r="J136" s="81" t="e">
        <f t="shared" si="86"/>
        <v>#REF!</v>
      </c>
      <c r="K136" s="81" t="e">
        <f t="shared" si="86"/>
        <v>#REF!</v>
      </c>
      <c r="L136" s="81" t="e">
        <f t="shared" si="86"/>
        <v>#REF!</v>
      </c>
      <c r="M136" s="81" t="e">
        <f t="shared" si="86"/>
        <v>#REF!</v>
      </c>
      <c r="N136" s="81" t="e">
        <f t="shared" si="86"/>
        <v>#REF!</v>
      </c>
      <c r="O136" s="81" t="e">
        <f t="shared" si="86"/>
        <v>#REF!</v>
      </c>
      <c r="P136" s="81" t="e">
        <f t="shared" si="86"/>
        <v>#REF!</v>
      </c>
      <c r="Q136" s="81" t="e">
        <f t="shared" si="86"/>
        <v>#REF!</v>
      </c>
      <c r="R136" s="81" t="e">
        <f t="shared" si="86"/>
        <v>#REF!</v>
      </c>
      <c r="S136" s="81" t="e">
        <f t="shared" si="86"/>
        <v>#REF!</v>
      </c>
      <c r="T136" s="81" t="e">
        <f t="shared" si="86"/>
        <v>#REF!</v>
      </c>
      <c r="U136" s="81" t="e">
        <f t="shared" si="86"/>
        <v>#REF!</v>
      </c>
      <c r="V136" s="81" t="e">
        <f t="shared" si="86"/>
        <v>#REF!</v>
      </c>
      <c r="W136" s="81" t="e">
        <f t="shared" si="86"/>
        <v>#REF!</v>
      </c>
      <c r="X136" s="81" t="e">
        <f t="shared" si="86"/>
        <v>#REF!</v>
      </c>
      <c r="Y136" s="81" t="e">
        <f t="shared" si="86"/>
        <v>#REF!</v>
      </c>
      <c r="Z136" s="81" t="e">
        <f t="shared" si="86"/>
        <v>#REF!</v>
      </c>
      <c r="AA136" s="81" t="e">
        <f t="shared" si="86"/>
        <v>#REF!</v>
      </c>
      <c r="AB136" s="81" t="e">
        <f t="shared" si="86"/>
        <v>#REF!</v>
      </c>
      <c r="AC136" s="81" t="e">
        <f t="shared" si="86"/>
        <v>#REF!</v>
      </c>
      <c r="AD136" s="81" t="e">
        <f t="shared" si="86"/>
        <v>#REF!</v>
      </c>
      <c r="AE136" s="81" t="e">
        <f t="shared" si="86"/>
        <v>#REF!</v>
      </c>
      <c r="AF136" s="81" t="e">
        <f t="shared" si="86"/>
        <v>#REF!</v>
      </c>
      <c r="AG136" s="81" t="e">
        <f t="shared" si="86"/>
        <v>#REF!</v>
      </c>
      <c r="AH136" s="81" t="e">
        <f t="shared" si="86"/>
        <v>#REF!</v>
      </c>
      <c r="AI136" s="81" t="e">
        <f t="shared" si="86"/>
        <v>#REF!</v>
      </c>
      <c r="AJ136" s="81" t="e">
        <f t="shared" si="86"/>
        <v>#REF!</v>
      </c>
      <c r="AK136" s="81" t="e">
        <f t="shared" si="86"/>
        <v>#REF!</v>
      </c>
      <c r="AL136" s="81" t="e">
        <f t="shared" si="86"/>
        <v>#REF!</v>
      </c>
      <c r="AM136" s="81" t="e">
        <f t="shared" si="86"/>
        <v>#REF!</v>
      </c>
      <c r="AN136" s="81" t="e">
        <f t="shared" si="86"/>
        <v>#REF!</v>
      </c>
      <c r="AO136" s="81" t="e">
        <f t="shared" si="86"/>
        <v>#REF!</v>
      </c>
    </row>
    <row r="137" spans="2:41" x14ac:dyDescent="0.5">
      <c r="B137" s="3" t="e">
        <f>#REF!</f>
        <v>#REF!</v>
      </c>
      <c r="C137" s="3" t="e">
        <f>#REF!</f>
        <v>#REF!</v>
      </c>
      <c r="F137" s="81" t="e">
        <f t="shared" ref="F137:AO137" si="87">F22*F99</f>
        <v>#REF!</v>
      </c>
      <c r="G137" s="81" t="e">
        <f t="shared" si="87"/>
        <v>#REF!</v>
      </c>
      <c r="H137" s="81" t="e">
        <f t="shared" si="87"/>
        <v>#REF!</v>
      </c>
      <c r="I137" s="81" t="e">
        <f t="shared" si="87"/>
        <v>#REF!</v>
      </c>
      <c r="J137" s="81" t="e">
        <f t="shared" si="87"/>
        <v>#REF!</v>
      </c>
      <c r="K137" s="81" t="e">
        <f t="shared" si="87"/>
        <v>#REF!</v>
      </c>
      <c r="L137" s="81" t="e">
        <f t="shared" si="87"/>
        <v>#REF!</v>
      </c>
      <c r="M137" s="81" t="e">
        <f t="shared" si="87"/>
        <v>#REF!</v>
      </c>
      <c r="N137" s="81" t="e">
        <f t="shared" si="87"/>
        <v>#REF!</v>
      </c>
      <c r="O137" s="81" t="e">
        <f t="shared" si="87"/>
        <v>#REF!</v>
      </c>
      <c r="P137" s="81" t="e">
        <f t="shared" si="87"/>
        <v>#REF!</v>
      </c>
      <c r="Q137" s="81" t="e">
        <f t="shared" si="87"/>
        <v>#REF!</v>
      </c>
      <c r="R137" s="81" t="e">
        <f t="shared" si="87"/>
        <v>#REF!</v>
      </c>
      <c r="S137" s="81" t="e">
        <f t="shared" si="87"/>
        <v>#REF!</v>
      </c>
      <c r="T137" s="81" t="e">
        <f t="shared" si="87"/>
        <v>#REF!</v>
      </c>
      <c r="U137" s="81" t="e">
        <f t="shared" si="87"/>
        <v>#REF!</v>
      </c>
      <c r="V137" s="81" t="e">
        <f t="shared" si="87"/>
        <v>#REF!</v>
      </c>
      <c r="W137" s="81" t="e">
        <f t="shared" si="87"/>
        <v>#REF!</v>
      </c>
      <c r="X137" s="81" t="e">
        <f t="shared" si="87"/>
        <v>#REF!</v>
      </c>
      <c r="Y137" s="81" t="e">
        <f t="shared" si="87"/>
        <v>#REF!</v>
      </c>
      <c r="Z137" s="81" t="e">
        <f t="shared" si="87"/>
        <v>#REF!</v>
      </c>
      <c r="AA137" s="81" t="e">
        <f t="shared" si="87"/>
        <v>#REF!</v>
      </c>
      <c r="AB137" s="81" t="e">
        <f t="shared" si="87"/>
        <v>#REF!</v>
      </c>
      <c r="AC137" s="81" t="e">
        <f t="shared" si="87"/>
        <v>#REF!</v>
      </c>
      <c r="AD137" s="81" t="e">
        <f t="shared" si="87"/>
        <v>#REF!</v>
      </c>
      <c r="AE137" s="81" t="e">
        <f t="shared" si="87"/>
        <v>#REF!</v>
      </c>
      <c r="AF137" s="81" t="e">
        <f t="shared" si="87"/>
        <v>#REF!</v>
      </c>
      <c r="AG137" s="81" t="e">
        <f t="shared" si="87"/>
        <v>#REF!</v>
      </c>
      <c r="AH137" s="81" t="e">
        <f t="shared" si="87"/>
        <v>#REF!</v>
      </c>
      <c r="AI137" s="81" t="e">
        <f t="shared" si="87"/>
        <v>#REF!</v>
      </c>
      <c r="AJ137" s="81" t="e">
        <f t="shared" si="87"/>
        <v>#REF!</v>
      </c>
      <c r="AK137" s="81" t="e">
        <f t="shared" si="87"/>
        <v>#REF!</v>
      </c>
      <c r="AL137" s="81" t="e">
        <f t="shared" si="87"/>
        <v>#REF!</v>
      </c>
      <c r="AM137" s="81" t="e">
        <f t="shared" si="87"/>
        <v>#REF!</v>
      </c>
      <c r="AN137" s="81" t="e">
        <f t="shared" si="87"/>
        <v>#REF!</v>
      </c>
      <c r="AO137" s="81" t="e">
        <f t="shared" si="87"/>
        <v>#REF!</v>
      </c>
    </row>
    <row r="138" spans="2:41" x14ac:dyDescent="0.5">
      <c r="B138" s="3" t="e">
        <f>#REF!</f>
        <v>#REF!</v>
      </c>
      <c r="C138" s="3" t="e">
        <f>#REF!</f>
        <v>#REF!</v>
      </c>
      <c r="F138" s="81" t="e">
        <f t="shared" ref="F138:AO138" si="88">F23*F100</f>
        <v>#REF!</v>
      </c>
      <c r="G138" s="81" t="e">
        <f t="shared" si="88"/>
        <v>#REF!</v>
      </c>
      <c r="H138" s="81" t="e">
        <f t="shared" si="88"/>
        <v>#REF!</v>
      </c>
      <c r="I138" s="81" t="e">
        <f t="shared" si="88"/>
        <v>#REF!</v>
      </c>
      <c r="J138" s="81" t="e">
        <f t="shared" si="88"/>
        <v>#REF!</v>
      </c>
      <c r="K138" s="81" t="e">
        <f t="shared" si="88"/>
        <v>#REF!</v>
      </c>
      <c r="L138" s="81" t="e">
        <f t="shared" si="88"/>
        <v>#REF!</v>
      </c>
      <c r="M138" s="81" t="e">
        <f t="shared" si="88"/>
        <v>#REF!</v>
      </c>
      <c r="N138" s="81" t="e">
        <f t="shared" si="88"/>
        <v>#REF!</v>
      </c>
      <c r="O138" s="81" t="e">
        <f t="shared" si="88"/>
        <v>#REF!</v>
      </c>
      <c r="P138" s="81" t="e">
        <f t="shared" si="88"/>
        <v>#REF!</v>
      </c>
      <c r="Q138" s="81" t="e">
        <f t="shared" si="88"/>
        <v>#REF!</v>
      </c>
      <c r="R138" s="81" t="e">
        <f t="shared" si="88"/>
        <v>#REF!</v>
      </c>
      <c r="S138" s="81" t="e">
        <f t="shared" si="88"/>
        <v>#REF!</v>
      </c>
      <c r="T138" s="81" t="e">
        <f t="shared" si="88"/>
        <v>#REF!</v>
      </c>
      <c r="U138" s="81" t="e">
        <f t="shared" si="88"/>
        <v>#REF!</v>
      </c>
      <c r="V138" s="81" t="e">
        <f t="shared" si="88"/>
        <v>#REF!</v>
      </c>
      <c r="W138" s="81" t="e">
        <f t="shared" si="88"/>
        <v>#REF!</v>
      </c>
      <c r="X138" s="81" t="e">
        <f t="shared" si="88"/>
        <v>#REF!</v>
      </c>
      <c r="Y138" s="81" t="e">
        <f t="shared" si="88"/>
        <v>#REF!</v>
      </c>
      <c r="Z138" s="81" t="e">
        <f t="shared" si="88"/>
        <v>#REF!</v>
      </c>
      <c r="AA138" s="81" t="e">
        <f t="shared" si="88"/>
        <v>#REF!</v>
      </c>
      <c r="AB138" s="81" t="e">
        <f t="shared" si="88"/>
        <v>#REF!</v>
      </c>
      <c r="AC138" s="81" t="e">
        <f t="shared" si="88"/>
        <v>#REF!</v>
      </c>
      <c r="AD138" s="81" t="e">
        <f t="shared" si="88"/>
        <v>#REF!</v>
      </c>
      <c r="AE138" s="81" t="e">
        <f t="shared" si="88"/>
        <v>#REF!</v>
      </c>
      <c r="AF138" s="81" t="e">
        <f t="shared" si="88"/>
        <v>#REF!</v>
      </c>
      <c r="AG138" s="81" t="e">
        <f t="shared" si="88"/>
        <v>#REF!</v>
      </c>
      <c r="AH138" s="81" t="e">
        <f t="shared" si="88"/>
        <v>#REF!</v>
      </c>
      <c r="AI138" s="81" t="e">
        <f t="shared" si="88"/>
        <v>#REF!</v>
      </c>
      <c r="AJ138" s="81" t="e">
        <f t="shared" si="88"/>
        <v>#REF!</v>
      </c>
      <c r="AK138" s="81" t="e">
        <f t="shared" si="88"/>
        <v>#REF!</v>
      </c>
      <c r="AL138" s="81" t="e">
        <f t="shared" si="88"/>
        <v>#REF!</v>
      </c>
      <c r="AM138" s="81" t="e">
        <f t="shared" si="88"/>
        <v>#REF!</v>
      </c>
      <c r="AN138" s="81" t="e">
        <f t="shared" si="88"/>
        <v>#REF!</v>
      </c>
      <c r="AO138" s="81" t="e">
        <f t="shared" si="88"/>
        <v>#REF!</v>
      </c>
    </row>
    <row r="139" spans="2:41" x14ac:dyDescent="0.5">
      <c r="B139" s="3" t="e">
        <f>#REF!</f>
        <v>#REF!</v>
      </c>
      <c r="C139" s="3" t="e">
        <f>#REF!</f>
        <v>#REF!</v>
      </c>
      <c r="F139" s="81" t="e">
        <f t="shared" ref="F139:AO139" si="89">F24*F101</f>
        <v>#REF!</v>
      </c>
      <c r="G139" s="81" t="e">
        <f t="shared" si="89"/>
        <v>#REF!</v>
      </c>
      <c r="H139" s="81" t="e">
        <f t="shared" si="89"/>
        <v>#REF!</v>
      </c>
      <c r="I139" s="81" t="e">
        <f t="shared" si="89"/>
        <v>#REF!</v>
      </c>
      <c r="J139" s="81" t="e">
        <f t="shared" si="89"/>
        <v>#REF!</v>
      </c>
      <c r="K139" s="81" t="e">
        <f t="shared" si="89"/>
        <v>#REF!</v>
      </c>
      <c r="L139" s="81" t="e">
        <f t="shared" si="89"/>
        <v>#REF!</v>
      </c>
      <c r="M139" s="81" t="e">
        <f t="shared" si="89"/>
        <v>#REF!</v>
      </c>
      <c r="N139" s="81" t="e">
        <f t="shared" si="89"/>
        <v>#REF!</v>
      </c>
      <c r="O139" s="81" t="e">
        <f t="shared" si="89"/>
        <v>#REF!</v>
      </c>
      <c r="P139" s="81" t="e">
        <f t="shared" si="89"/>
        <v>#REF!</v>
      </c>
      <c r="Q139" s="81" t="e">
        <f t="shared" si="89"/>
        <v>#REF!</v>
      </c>
      <c r="R139" s="81" t="e">
        <f t="shared" si="89"/>
        <v>#REF!</v>
      </c>
      <c r="S139" s="81" t="e">
        <f t="shared" si="89"/>
        <v>#REF!</v>
      </c>
      <c r="T139" s="81" t="e">
        <f t="shared" si="89"/>
        <v>#REF!</v>
      </c>
      <c r="U139" s="81" t="e">
        <f t="shared" si="89"/>
        <v>#REF!</v>
      </c>
      <c r="V139" s="81" t="e">
        <f t="shared" si="89"/>
        <v>#REF!</v>
      </c>
      <c r="W139" s="81" t="e">
        <f t="shared" si="89"/>
        <v>#REF!</v>
      </c>
      <c r="X139" s="81" t="e">
        <f t="shared" si="89"/>
        <v>#REF!</v>
      </c>
      <c r="Y139" s="81" t="e">
        <f t="shared" si="89"/>
        <v>#REF!</v>
      </c>
      <c r="Z139" s="81" t="e">
        <f t="shared" si="89"/>
        <v>#REF!</v>
      </c>
      <c r="AA139" s="81" t="e">
        <f t="shared" si="89"/>
        <v>#REF!</v>
      </c>
      <c r="AB139" s="81" t="e">
        <f t="shared" si="89"/>
        <v>#REF!</v>
      </c>
      <c r="AC139" s="81" t="e">
        <f t="shared" si="89"/>
        <v>#REF!</v>
      </c>
      <c r="AD139" s="81" t="e">
        <f t="shared" si="89"/>
        <v>#REF!</v>
      </c>
      <c r="AE139" s="81" t="e">
        <f t="shared" si="89"/>
        <v>#REF!</v>
      </c>
      <c r="AF139" s="81" t="e">
        <f t="shared" si="89"/>
        <v>#REF!</v>
      </c>
      <c r="AG139" s="81" t="e">
        <f t="shared" si="89"/>
        <v>#REF!</v>
      </c>
      <c r="AH139" s="81" t="e">
        <f t="shared" si="89"/>
        <v>#REF!</v>
      </c>
      <c r="AI139" s="81" t="e">
        <f t="shared" si="89"/>
        <v>#REF!</v>
      </c>
      <c r="AJ139" s="81" t="e">
        <f t="shared" si="89"/>
        <v>#REF!</v>
      </c>
      <c r="AK139" s="81" t="e">
        <f t="shared" si="89"/>
        <v>#REF!</v>
      </c>
      <c r="AL139" s="81" t="e">
        <f t="shared" si="89"/>
        <v>#REF!</v>
      </c>
      <c r="AM139" s="81" t="e">
        <f t="shared" si="89"/>
        <v>#REF!</v>
      </c>
      <c r="AN139" s="81" t="e">
        <f t="shared" si="89"/>
        <v>#REF!</v>
      </c>
      <c r="AO139" s="81" t="e">
        <f t="shared" si="89"/>
        <v>#REF!</v>
      </c>
    </row>
    <row r="140" spans="2:41" x14ac:dyDescent="0.5">
      <c r="B140" s="3" t="e">
        <f>#REF!</f>
        <v>#REF!</v>
      </c>
      <c r="C140" s="3" t="e">
        <f>#REF!</f>
        <v>#REF!</v>
      </c>
      <c r="F140" s="81" t="e">
        <f t="shared" ref="F140:AO140" si="90">F25*F102</f>
        <v>#REF!</v>
      </c>
      <c r="G140" s="81" t="e">
        <f t="shared" si="90"/>
        <v>#REF!</v>
      </c>
      <c r="H140" s="81" t="e">
        <f t="shared" si="90"/>
        <v>#REF!</v>
      </c>
      <c r="I140" s="81" t="e">
        <f t="shared" si="90"/>
        <v>#REF!</v>
      </c>
      <c r="J140" s="81" t="e">
        <f t="shared" si="90"/>
        <v>#REF!</v>
      </c>
      <c r="K140" s="81" t="e">
        <f t="shared" si="90"/>
        <v>#REF!</v>
      </c>
      <c r="L140" s="81" t="e">
        <f t="shared" si="90"/>
        <v>#REF!</v>
      </c>
      <c r="M140" s="81" t="e">
        <f t="shared" si="90"/>
        <v>#REF!</v>
      </c>
      <c r="N140" s="81" t="e">
        <f t="shared" si="90"/>
        <v>#REF!</v>
      </c>
      <c r="O140" s="81" t="e">
        <f t="shared" si="90"/>
        <v>#REF!</v>
      </c>
      <c r="P140" s="81" t="e">
        <f t="shared" si="90"/>
        <v>#REF!</v>
      </c>
      <c r="Q140" s="81" t="e">
        <f t="shared" si="90"/>
        <v>#REF!</v>
      </c>
      <c r="R140" s="81" t="e">
        <f t="shared" si="90"/>
        <v>#REF!</v>
      </c>
      <c r="S140" s="81" t="e">
        <f t="shared" si="90"/>
        <v>#REF!</v>
      </c>
      <c r="T140" s="81" t="e">
        <f t="shared" si="90"/>
        <v>#REF!</v>
      </c>
      <c r="U140" s="81" t="e">
        <f t="shared" si="90"/>
        <v>#REF!</v>
      </c>
      <c r="V140" s="81" t="e">
        <f t="shared" si="90"/>
        <v>#REF!</v>
      </c>
      <c r="W140" s="81" t="e">
        <f t="shared" si="90"/>
        <v>#REF!</v>
      </c>
      <c r="X140" s="81" t="e">
        <f t="shared" si="90"/>
        <v>#REF!</v>
      </c>
      <c r="Y140" s="81" t="e">
        <f t="shared" si="90"/>
        <v>#REF!</v>
      </c>
      <c r="Z140" s="81" t="e">
        <f t="shared" si="90"/>
        <v>#REF!</v>
      </c>
      <c r="AA140" s="81" t="e">
        <f t="shared" si="90"/>
        <v>#REF!</v>
      </c>
      <c r="AB140" s="81" t="e">
        <f t="shared" si="90"/>
        <v>#REF!</v>
      </c>
      <c r="AC140" s="81" t="e">
        <f t="shared" si="90"/>
        <v>#REF!</v>
      </c>
      <c r="AD140" s="81" t="e">
        <f t="shared" si="90"/>
        <v>#REF!</v>
      </c>
      <c r="AE140" s="81" t="e">
        <f t="shared" si="90"/>
        <v>#REF!</v>
      </c>
      <c r="AF140" s="81" t="e">
        <f t="shared" si="90"/>
        <v>#REF!</v>
      </c>
      <c r="AG140" s="81" t="e">
        <f t="shared" si="90"/>
        <v>#REF!</v>
      </c>
      <c r="AH140" s="81" t="e">
        <f t="shared" si="90"/>
        <v>#REF!</v>
      </c>
      <c r="AI140" s="81" t="e">
        <f t="shared" si="90"/>
        <v>#REF!</v>
      </c>
      <c r="AJ140" s="81" t="e">
        <f t="shared" si="90"/>
        <v>#REF!</v>
      </c>
      <c r="AK140" s="81" t="e">
        <f t="shared" si="90"/>
        <v>#REF!</v>
      </c>
      <c r="AL140" s="81" t="e">
        <f t="shared" si="90"/>
        <v>#REF!</v>
      </c>
      <c r="AM140" s="81" t="e">
        <f t="shared" si="90"/>
        <v>#REF!</v>
      </c>
      <c r="AN140" s="81" t="e">
        <f t="shared" si="90"/>
        <v>#REF!</v>
      </c>
      <c r="AO140" s="81" t="e">
        <f t="shared" si="90"/>
        <v>#REF!</v>
      </c>
    </row>
    <row r="141" spans="2:41" x14ac:dyDescent="0.5">
      <c r="B141" s="3" t="e">
        <f>#REF!</f>
        <v>#REF!</v>
      </c>
      <c r="C141" s="3" t="e">
        <f>#REF!</f>
        <v>#REF!</v>
      </c>
      <c r="F141" s="81" t="e">
        <f t="shared" ref="F141:AO141" si="91">F26*F103</f>
        <v>#REF!</v>
      </c>
      <c r="G141" s="81" t="e">
        <f t="shared" si="91"/>
        <v>#REF!</v>
      </c>
      <c r="H141" s="81" t="e">
        <f t="shared" si="91"/>
        <v>#REF!</v>
      </c>
      <c r="I141" s="81" t="e">
        <f t="shared" si="91"/>
        <v>#REF!</v>
      </c>
      <c r="J141" s="81" t="e">
        <f t="shared" si="91"/>
        <v>#REF!</v>
      </c>
      <c r="K141" s="81" t="e">
        <f t="shared" si="91"/>
        <v>#REF!</v>
      </c>
      <c r="L141" s="81" t="e">
        <f t="shared" si="91"/>
        <v>#REF!</v>
      </c>
      <c r="M141" s="81" t="e">
        <f t="shared" si="91"/>
        <v>#REF!</v>
      </c>
      <c r="N141" s="81" t="e">
        <f t="shared" si="91"/>
        <v>#REF!</v>
      </c>
      <c r="O141" s="81" t="e">
        <f t="shared" si="91"/>
        <v>#REF!</v>
      </c>
      <c r="P141" s="81" t="e">
        <f t="shared" si="91"/>
        <v>#REF!</v>
      </c>
      <c r="Q141" s="81" t="e">
        <f t="shared" si="91"/>
        <v>#REF!</v>
      </c>
      <c r="R141" s="81" t="e">
        <f t="shared" si="91"/>
        <v>#REF!</v>
      </c>
      <c r="S141" s="81" t="e">
        <f t="shared" si="91"/>
        <v>#REF!</v>
      </c>
      <c r="T141" s="81" t="e">
        <f t="shared" si="91"/>
        <v>#REF!</v>
      </c>
      <c r="U141" s="81" t="e">
        <f t="shared" si="91"/>
        <v>#REF!</v>
      </c>
      <c r="V141" s="81" t="e">
        <f t="shared" si="91"/>
        <v>#REF!</v>
      </c>
      <c r="W141" s="81" t="e">
        <f t="shared" si="91"/>
        <v>#REF!</v>
      </c>
      <c r="X141" s="81" t="e">
        <f t="shared" si="91"/>
        <v>#REF!</v>
      </c>
      <c r="Y141" s="81" t="e">
        <f t="shared" si="91"/>
        <v>#REF!</v>
      </c>
      <c r="Z141" s="81" t="e">
        <f t="shared" si="91"/>
        <v>#REF!</v>
      </c>
      <c r="AA141" s="81" t="e">
        <f t="shared" si="91"/>
        <v>#REF!</v>
      </c>
      <c r="AB141" s="81" t="e">
        <f t="shared" si="91"/>
        <v>#REF!</v>
      </c>
      <c r="AC141" s="81" t="e">
        <f t="shared" si="91"/>
        <v>#REF!</v>
      </c>
      <c r="AD141" s="81" t="e">
        <f t="shared" si="91"/>
        <v>#REF!</v>
      </c>
      <c r="AE141" s="81" t="e">
        <f t="shared" si="91"/>
        <v>#REF!</v>
      </c>
      <c r="AF141" s="81" t="e">
        <f t="shared" si="91"/>
        <v>#REF!</v>
      </c>
      <c r="AG141" s="81" t="e">
        <f t="shared" si="91"/>
        <v>#REF!</v>
      </c>
      <c r="AH141" s="81" t="e">
        <f t="shared" si="91"/>
        <v>#REF!</v>
      </c>
      <c r="AI141" s="81" t="e">
        <f t="shared" si="91"/>
        <v>#REF!</v>
      </c>
      <c r="AJ141" s="81" t="e">
        <f t="shared" si="91"/>
        <v>#REF!</v>
      </c>
      <c r="AK141" s="81" t="e">
        <f t="shared" si="91"/>
        <v>#REF!</v>
      </c>
      <c r="AL141" s="81" t="e">
        <f t="shared" si="91"/>
        <v>#REF!</v>
      </c>
      <c r="AM141" s="81" t="e">
        <f t="shared" si="91"/>
        <v>#REF!</v>
      </c>
      <c r="AN141" s="81" t="e">
        <f t="shared" si="91"/>
        <v>#REF!</v>
      </c>
      <c r="AO141" s="81" t="e">
        <f t="shared" si="91"/>
        <v>#REF!</v>
      </c>
    </row>
    <row r="142" spans="2:41" x14ac:dyDescent="0.5">
      <c r="B142" s="3" t="e">
        <f>#REF!</f>
        <v>#REF!</v>
      </c>
      <c r="C142" s="3" t="e">
        <f>#REF!</f>
        <v>#REF!</v>
      </c>
      <c r="F142" s="81" t="e">
        <f t="shared" ref="F142:AO142" si="92">F27*F104</f>
        <v>#REF!</v>
      </c>
      <c r="G142" s="81" t="e">
        <f t="shared" si="92"/>
        <v>#REF!</v>
      </c>
      <c r="H142" s="81" t="e">
        <f t="shared" si="92"/>
        <v>#REF!</v>
      </c>
      <c r="I142" s="81" t="e">
        <f t="shared" si="92"/>
        <v>#REF!</v>
      </c>
      <c r="J142" s="81" t="e">
        <f t="shared" si="92"/>
        <v>#REF!</v>
      </c>
      <c r="K142" s="81" t="e">
        <f t="shared" si="92"/>
        <v>#REF!</v>
      </c>
      <c r="L142" s="81" t="e">
        <f t="shared" si="92"/>
        <v>#REF!</v>
      </c>
      <c r="M142" s="81" t="e">
        <f t="shared" si="92"/>
        <v>#REF!</v>
      </c>
      <c r="N142" s="81" t="e">
        <f t="shared" si="92"/>
        <v>#REF!</v>
      </c>
      <c r="O142" s="81" t="e">
        <f t="shared" si="92"/>
        <v>#REF!</v>
      </c>
      <c r="P142" s="81" t="e">
        <f t="shared" si="92"/>
        <v>#REF!</v>
      </c>
      <c r="Q142" s="81" t="e">
        <f t="shared" si="92"/>
        <v>#REF!</v>
      </c>
      <c r="R142" s="81" t="e">
        <f t="shared" si="92"/>
        <v>#REF!</v>
      </c>
      <c r="S142" s="81" t="e">
        <f t="shared" si="92"/>
        <v>#REF!</v>
      </c>
      <c r="T142" s="81" t="e">
        <f t="shared" si="92"/>
        <v>#REF!</v>
      </c>
      <c r="U142" s="81" t="e">
        <f t="shared" si="92"/>
        <v>#REF!</v>
      </c>
      <c r="V142" s="81" t="e">
        <f t="shared" si="92"/>
        <v>#REF!</v>
      </c>
      <c r="W142" s="81" t="e">
        <f t="shared" si="92"/>
        <v>#REF!</v>
      </c>
      <c r="X142" s="81" t="e">
        <f t="shared" si="92"/>
        <v>#REF!</v>
      </c>
      <c r="Y142" s="81" t="e">
        <f t="shared" si="92"/>
        <v>#REF!</v>
      </c>
      <c r="Z142" s="81" t="e">
        <f t="shared" si="92"/>
        <v>#REF!</v>
      </c>
      <c r="AA142" s="81" t="e">
        <f t="shared" si="92"/>
        <v>#REF!</v>
      </c>
      <c r="AB142" s="81" t="e">
        <f t="shared" si="92"/>
        <v>#REF!</v>
      </c>
      <c r="AC142" s="81" t="e">
        <f t="shared" si="92"/>
        <v>#REF!</v>
      </c>
      <c r="AD142" s="81" t="e">
        <f t="shared" si="92"/>
        <v>#REF!</v>
      </c>
      <c r="AE142" s="81" t="e">
        <f t="shared" si="92"/>
        <v>#REF!</v>
      </c>
      <c r="AF142" s="81" t="e">
        <f t="shared" si="92"/>
        <v>#REF!</v>
      </c>
      <c r="AG142" s="81" t="e">
        <f t="shared" si="92"/>
        <v>#REF!</v>
      </c>
      <c r="AH142" s="81" t="e">
        <f t="shared" si="92"/>
        <v>#REF!</v>
      </c>
      <c r="AI142" s="81" t="e">
        <f t="shared" si="92"/>
        <v>#REF!</v>
      </c>
      <c r="AJ142" s="81" t="e">
        <f t="shared" si="92"/>
        <v>#REF!</v>
      </c>
      <c r="AK142" s="81" t="e">
        <f t="shared" si="92"/>
        <v>#REF!</v>
      </c>
      <c r="AL142" s="81" t="e">
        <f t="shared" si="92"/>
        <v>#REF!</v>
      </c>
      <c r="AM142" s="81" t="e">
        <f t="shared" si="92"/>
        <v>#REF!</v>
      </c>
      <c r="AN142" s="81" t="e">
        <f t="shared" si="92"/>
        <v>#REF!</v>
      </c>
      <c r="AO142" s="81" t="e">
        <f t="shared" si="92"/>
        <v>#REF!</v>
      </c>
    </row>
    <row r="143" spans="2:41" x14ac:dyDescent="0.5">
      <c r="B143" s="3" t="e">
        <f>#REF!</f>
        <v>#REF!</v>
      </c>
      <c r="C143" s="3" t="e">
        <f>#REF!</f>
        <v>#REF!</v>
      </c>
      <c r="F143" s="81" t="e">
        <f t="shared" ref="F143:AO143" si="93">F28*F105</f>
        <v>#REF!</v>
      </c>
      <c r="G143" s="81" t="e">
        <f t="shared" si="93"/>
        <v>#REF!</v>
      </c>
      <c r="H143" s="81" t="e">
        <f t="shared" si="93"/>
        <v>#REF!</v>
      </c>
      <c r="I143" s="81" t="e">
        <f t="shared" si="93"/>
        <v>#REF!</v>
      </c>
      <c r="J143" s="81" t="e">
        <f t="shared" si="93"/>
        <v>#REF!</v>
      </c>
      <c r="K143" s="81" t="e">
        <f t="shared" si="93"/>
        <v>#REF!</v>
      </c>
      <c r="L143" s="81" t="e">
        <f t="shared" si="93"/>
        <v>#REF!</v>
      </c>
      <c r="M143" s="81" t="e">
        <f t="shared" si="93"/>
        <v>#REF!</v>
      </c>
      <c r="N143" s="81" t="e">
        <f t="shared" si="93"/>
        <v>#REF!</v>
      </c>
      <c r="O143" s="81" t="e">
        <f t="shared" si="93"/>
        <v>#REF!</v>
      </c>
      <c r="P143" s="81" t="e">
        <f t="shared" si="93"/>
        <v>#REF!</v>
      </c>
      <c r="Q143" s="81" t="e">
        <f t="shared" si="93"/>
        <v>#REF!</v>
      </c>
      <c r="R143" s="81" t="e">
        <f t="shared" si="93"/>
        <v>#REF!</v>
      </c>
      <c r="S143" s="81" t="e">
        <f t="shared" si="93"/>
        <v>#REF!</v>
      </c>
      <c r="T143" s="81" t="e">
        <f t="shared" si="93"/>
        <v>#REF!</v>
      </c>
      <c r="U143" s="81" t="e">
        <f t="shared" si="93"/>
        <v>#REF!</v>
      </c>
      <c r="V143" s="81" t="e">
        <f t="shared" si="93"/>
        <v>#REF!</v>
      </c>
      <c r="W143" s="81" t="e">
        <f t="shared" si="93"/>
        <v>#REF!</v>
      </c>
      <c r="X143" s="81" t="e">
        <f t="shared" si="93"/>
        <v>#REF!</v>
      </c>
      <c r="Y143" s="81" t="e">
        <f t="shared" si="93"/>
        <v>#REF!</v>
      </c>
      <c r="Z143" s="81" t="e">
        <f t="shared" si="93"/>
        <v>#REF!</v>
      </c>
      <c r="AA143" s="81" t="e">
        <f t="shared" si="93"/>
        <v>#REF!</v>
      </c>
      <c r="AB143" s="81" t="e">
        <f t="shared" si="93"/>
        <v>#REF!</v>
      </c>
      <c r="AC143" s="81" t="e">
        <f t="shared" si="93"/>
        <v>#REF!</v>
      </c>
      <c r="AD143" s="81" t="e">
        <f t="shared" si="93"/>
        <v>#REF!</v>
      </c>
      <c r="AE143" s="81" t="e">
        <f t="shared" si="93"/>
        <v>#REF!</v>
      </c>
      <c r="AF143" s="81" t="e">
        <f t="shared" si="93"/>
        <v>#REF!</v>
      </c>
      <c r="AG143" s="81" t="e">
        <f t="shared" si="93"/>
        <v>#REF!</v>
      </c>
      <c r="AH143" s="81" t="e">
        <f t="shared" si="93"/>
        <v>#REF!</v>
      </c>
      <c r="AI143" s="81" t="e">
        <f t="shared" si="93"/>
        <v>#REF!</v>
      </c>
      <c r="AJ143" s="81" t="e">
        <f t="shared" si="93"/>
        <v>#REF!</v>
      </c>
      <c r="AK143" s="81" t="e">
        <f t="shared" si="93"/>
        <v>#REF!</v>
      </c>
      <c r="AL143" s="81" t="e">
        <f t="shared" si="93"/>
        <v>#REF!</v>
      </c>
      <c r="AM143" s="81" t="e">
        <f t="shared" si="93"/>
        <v>#REF!</v>
      </c>
      <c r="AN143" s="81" t="e">
        <f t="shared" si="93"/>
        <v>#REF!</v>
      </c>
      <c r="AO143" s="81" t="e">
        <f t="shared" si="93"/>
        <v>#REF!</v>
      </c>
    </row>
    <row r="144" spans="2:41" x14ac:dyDescent="0.5">
      <c r="B144" s="3" t="e">
        <f>#REF!</f>
        <v>#REF!</v>
      </c>
      <c r="C144" s="3" t="e">
        <f>#REF!</f>
        <v>#REF!</v>
      </c>
      <c r="F144" s="81" t="e">
        <f t="shared" ref="F144:AO144" si="94">F29*F106</f>
        <v>#REF!</v>
      </c>
      <c r="G144" s="81" t="e">
        <f t="shared" si="94"/>
        <v>#REF!</v>
      </c>
      <c r="H144" s="81" t="e">
        <f t="shared" si="94"/>
        <v>#REF!</v>
      </c>
      <c r="I144" s="81" t="e">
        <f t="shared" si="94"/>
        <v>#REF!</v>
      </c>
      <c r="J144" s="81" t="e">
        <f t="shared" si="94"/>
        <v>#REF!</v>
      </c>
      <c r="K144" s="81" t="e">
        <f t="shared" si="94"/>
        <v>#REF!</v>
      </c>
      <c r="L144" s="81" t="e">
        <f t="shared" si="94"/>
        <v>#REF!</v>
      </c>
      <c r="M144" s="81" t="e">
        <f t="shared" si="94"/>
        <v>#REF!</v>
      </c>
      <c r="N144" s="81" t="e">
        <f t="shared" si="94"/>
        <v>#REF!</v>
      </c>
      <c r="O144" s="81" t="e">
        <f t="shared" si="94"/>
        <v>#REF!</v>
      </c>
      <c r="P144" s="81" t="e">
        <f t="shared" si="94"/>
        <v>#REF!</v>
      </c>
      <c r="Q144" s="81" t="e">
        <f t="shared" si="94"/>
        <v>#REF!</v>
      </c>
      <c r="R144" s="81" t="e">
        <f t="shared" si="94"/>
        <v>#REF!</v>
      </c>
      <c r="S144" s="81" t="e">
        <f t="shared" si="94"/>
        <v>#REF!</v>
      </c>
      <c r="T144" s="81" t="e">
        <f t="shared" si="94"/>
        <v>#REF!</v>
      </c>
      <c r="U144" s="81" t="e">
        <f t="shared" si="94"/>
        <v>#REF!</v>
      </c>
      <c r="V144" s="81" t="e">
        <f t="shared" si="94"/>
        <v>#REF!</v>
      </c>
      <c r="W144" s="81" t="e">
        <f t="shared" si="94"/>
        <v>#REF!</v>
      </c>
      <c r="X144" s="81" t="e">
        <f t="shared" si="94"/>
        <v>#REF!</v>
      </c>
      <c r="Y144" s="81" t="e">
        <f t="shared" si="94"/>
        <v>#REF!</v>
      </c>
      <c r="Z144" s="81" t="e">
        <f t="shared" si="94"/>
        <v>#REF!</v>
      </c>
      <c r="AA144" s="81" t="e">
        <f t="shared" si="94"/>
        <v>#REF!</v>
      </c>
      <c r="AB144" s="81" t="e">
        <f t="shared" si="94"/>
        <v>#REF!</v>
      </c>
      <c r="AC144" s="81" t="e">
        <f t="shared" si="94"/>
        <v>#REF!</v>
      </c>
      <c r="AD144" s="81" t="e">
        <f t="shared" si="94"/>
        <v>#REF!</v>
      </c>
      <c r="AE144" s="81" t="e">
        <f t="shared" si="94"/>
        <v>#REF!</v>
      </c>
      <c r="AF144" s="81" t="e">
        <f t="shared" si="94"/>
        <v>#REF!</v>
      </c>
      <c r="AG144" s="81" t="e">
        <f t="shared" si="94"/>
        <v>#REF!</v>
      </c>
      <c r="AH144" s="81" t="e">
        <f t="shared" si="94"/>
        <v>#REF!</v>
      </c>
      <c r="AI144" s="81" t="e">
        <f t="shared" si="94"/>
        <v>#REF!</v>
      </c>
      <c r="AJ144" s="81" t="e">
        <f t="shared" si="94"/>
        <v>#REF!</v>
      </c>
      <c r="AK144" s="81" t="e">
        <f t="shared" si="94"/>
        <v>#REF!</v>
      </c>
      <c r="AL144" s="81" t="e">
        <f t="shared" si="94"/>
        <v>#REF!</v>
      </c>
      <c r="AM144" s="81" t="e">
        <f t="shared" si="94"/>
        <v>#REF!</v>
      </c>
      <c r="AN144" s="81" t="e">
        <f t="shared" si="94"/>
        <v>#REF!</v>
      </c>
      <c r="AO144" s="81" t="e">
        <f t="shared" si="94"/>
        <v>#REF!</v>
      </c>
    </row>
    <row r="145" spans="1:41" x14ac:dyDescent="0.5">
      <c r="B145" s="3" t="e">
        <f>#REF!</f>
        <v>#REF!</v>
      </c>
      <c r="C145" s="3" t="e">
        <f>#REF!</f>
        <v>#REF!</v>
      </c>
      <c r="F145" s="81" t="e">
        <f t="shared" ref="F145:AO145" si="95">F30*F107</f>
        <v>#REF!</v>
      </c>
      <c r="G145" s="81" t="e">
        <f t="shared" si="95"/>
        <v>#REF!</v>
      </c>
      <c r="H145" s="81" t="e">
        <f t="shared" si="95"/>
        <v>#REF!</v>
      </c>
      <c r="I145" s="81" t="e">
        <f t="shared" si="95"/>
        <v>#REF!</v>
      </c>
      <c r="J145" s="81" t="e">
        <f t="shared" si="95"/>
        <v>#REF!</v>
      </c>
      <c r="K145" s="81" t="e">
        <f t="shared" si="95"/>
        <v>#REF!</v>
      </c>
      <c r="L145" s="81" t="e">
        <f t="shared" si="95"/>
        <v>#REF!</v>
      </c>
      <c r="M145" s="81" t="e">
        <f t="shared" si="95"/>
        <v>#REF!</v>
      </c>
      <c r="N145" s="81" t="e">
        <f t="shared" si="95"/>
        <v>#REF!</v>
      </c>
      <c r="O145" s="81" t="e">
        <f t="shared" si="95"/>
        <v>#REF!</v>
      </c>
      <c r="P145" s="81" t="e">
        <f t="shared" si="95"/>
        <v>#REF!</v>
      </c>
      <c r="Q145" s="81" t="e">
        <f t="shared" si="95"/>
        <v>#REF!</v>
      </c>
      <c r="R145" s="81" t="e">
        <f t="shared" si="95"/>
        <v>#REF!</v>
      </c>
      <c r="S145" s="81" t="e">
        <f t="shared" si="95"/>
        <v>#REF!</v>
      </c>
      <c r="T145" s="81" t="e">
        <f t="shared" si="95"/>
        <v>#REF!</v>
      </c>
      <c r="U145" s="81" t="e">
        <f t="shared" si="95"/>
        <v>#REF!</v>
      </c>
      <c r="V145" s="81" t="e">
        <f t="shared" si="95"/>
        <v>#REF!</v>
      </c>
      <c r="W145" s="81" t="e">
        <f t="shared" si="95"/>
        <v>#REF!</v>
      </c>
      <c r="X145" s="81" t="e">
        <f t="shared" si="95"/>
        <v>#REF!</v>
      </c>
      <c r="Y145" s="81" t="e">
        <f t="shared" si="95"/>
        <v>#REF!</v>
      </c>
      <c r="Z145" s="81" t="e">
        <f t="shared" si="95"/>
        <v>#REF!</v>
      </c>
      <c r="AA145" s="81" t="e">
        <f t="shared" si="95"/>
        <v>#REF!</v>
      </c>
      <c r="AB145" s="81" t="e">
        <f t="shared" si="95"/>
        <v>#REF!</v>
      </c>
      <c r="AC145" s="81" t="e">
        <f t="shared" si="95"/>
        <v>#REF!</v>
      </c>
      <c r="AD145" s="81" t="e">
        <f t="shared" si="95"/>
        <v>#REF!</v>
      </c>
      <c r="AE145" s="81" t="e">
        <f t="shared" si="95"/>
        <v>#REF!</v>
      </c>
      <c r="AF145" s="81" t="e">
        <f t="shared" si="95"/>
        <v>#REF!</v>
      </c>
      <c r="AG145" s="81" t="e">
        <f t="shared" si="95"/>
        <v>#REF!</v>
      </c>
      <c r="AH145" s="81" t="e">
        <f t="shared" si="95"/>
        <v>#REF!</v>
      </c>
      <c r="AI145" s="81" t="e">
        <f t="shared" si="95"/>
        <v>#REF!</v>
      </c>
      <c r="AJ145" s="81" t="e">
        <f t="shared" si="95"/>
        <v>#REF!</v>
      </c>
      <c r="AK145" s="81" t="e">
        <f t="shared" si="95"/>
        <v>#REF!</v>
      </c>
      <c r="AL145" s="81" t="e">
        <f t="shared" si="95"/>
        <v>#REF!</v>
      </c>
      <c r="AM145" s="81" t="e">
        <f t="shared" si="95"/>
        <v>#REF!</v>
      </c>
      <c r="AN145" s="81" t="e">
        <f t="shared" si="95"/>
        <v>#REF!</v>
      </c>
      <c r="AO145" s="81" t="e">
        <f t="shared" si="95"/>
        <v>#REF!</v>
      </c>
    </row>
    <row r="146" spans="1:41" x14ac:dyDescent="0.5">
      <c r="B146" s="3" t="e">
        <f>#REF!</f>
        <v>#REF!</v>
      </c>
      <c r="C146" s="3" t="e">
        <f>#REF!</f>
        <v>#REF!</v>
      </c>
      <c r="F146" s="81" t="e">
        <f t="shared" ref="F146:AO146" si="96">F31*F108</f>
        <v>#REF!</v>
      </c>
      <c r="G146" s="81" t="e">
        <f t="shared" si="96"/>
        <v>#REF!</v>
      </c>
      <c r="H146" s="81" t="e">
        <f t="shared" si="96"/>
        <v>#REF!</v>
      </c>
      <c r="I146" s="81" t="e">
        <f t="shared" si="96"/>
        <v>#REF!</v>
      </c>
      <c r="J146" s="81" t="e">
        <f t="shared" si="96"/>
        <v>#REF!</v>
      </c>
      <c r="K146" s="81" t="e">
        <f t="shared" si="96"/>
        <v>#REF!</v>
      </c>
      <c r="L146" s="81" t="e">
        <f t="shared" si="96"/>
        <v>#REF!</v>
      </c>
      <c r="M146" s="81" t="e">
        <f t="shared" si="96"/>
        <v>#REF!</v>
      </c>
      <c r="N146" s="81" t="e">
        <f t="shared" si="96"/>
        <v>#REF!</v>
      </c>
      <c r="O146" s="81" t="e">
        <f t="shared" si="96"/>
        <v>#REF!</v>
      </c>
      <c r="P146" s="81" t="e">
        <f t="shared" si="96"/>
        <v>#REF!</v>
      </c>
      <c r="Q146" s="81" t="e">
        <f t="shared" si="96"/>
        <v>#REF!</v>
      </c>
      <c r="R146" s="81" t="e">
        <f t="shared" si="96"/>
        <v>#REF!</v>
      </c>
      <c r="S146" s="81" t="e">
        <f t="shared" si="96"/>
        <v>#REF!</v>
      </c>
      <c r="T146" s="81" t="e">
        <f t="shared" si="96"/>
        <v>#REF!</v>
      </c>
      <c r="U146" s="81" t="e">
        <f t="shared" si="96"/>
        <v>#REF!</v>
      </c>
      <c r="V146" s="81" t="e">
        <f t="shared" si="96"/>
        <v>#REF!</v>
      </c>
      <c r="W146" s="81" t="e">
        <f t="shared" si="96"/>
        <v>#REF!</v>
      </c>
      <c r="X146" s="81" t="e">
        <f t="shared" si="96"/>
        <v>#REF!</v>
      </c>
      <c r="Y146" s="81" t="e">
        <f t="shared" si="96"/>
        <v>#REF!</v>
      </c>
      <c r="Z146" s="81" t="e">
        <f t="shared" si="96"/>
        <v>#REF!</v>
      </c>
      <c r="AA146" s="81" t="e">
        <f t="shared" si="96"/>
        <v>#REF!</v>
      </c>
      <c r="AB146" s="81" t="e">
        <f t="shared" si="96"/>
        <v>#REF!</v>
      </c>
      <c r="AC146" s="81" t="e">
        <f t="shared" si="96"/>
        <v>#REF!</v>
      </c>
      <c r="AD146" s="81" t="e">
        <f t="shared" si="96"/>
        <v>#REF!</v>
      </c>
      <c r="AE146" s="81" t="e">
        <f t="shared" si="96"/>
        <v>#REF!</v>
      </c>
      <c r="AF146" s="81" t="e">
        <f t="shared" si="96"/>
        <v>#REF!</v>
      </c>
      <c r="AG146" s="81" t="e">
        <f t="shared" si="96"/>
        <v>#REF!</v>
      </c>
      <c r="AH146" s="81" t="e">
        <f t="shared" si="96"/>
        <v>#REF!</v>
      </c>
      <c r="AI146" s="81" t="e">
        <f t="shared" si="96"/>
        <v>#REF!</v>
      </c>
      <c r="AJ146" s="81" t="e">
        <f t="shared" si="96"/>
        <v>#REF!</v>
      </c>
      <c r="AK146" s="81" t="e">
        <f t="shared" si="96"/>
        <v>#REF!</v>
      </c>
      <c r="AL146" s="81" t="e">
        <f t="shared" si="96"/>
        <v>#REF!</v>
      </c>
      <c r="AM146" s="81" t="e">
        <f t="shared" si="96"/>
        <v>#REF!</v>
      </c>
      <c r="AN146" s="81" t="e">
        <f t="shared" si="96"/>
        <v>#REF!</v>
      </c>
      <c r="AO146" s="81" t="e">
        <f t="shared" si="96"/>
        <v>#REF!</v>
      </c>
    </row>
    <row r="147" spans="1:41" x14ac:dyDescent="0.5">
      <c r="B147" s="3" t="e">
        <f>#REF!</f>
        <v>#REF!</v>
      </c>
      <c r="C147" s="3" t="e">
        <f>#REF!</f>
        <v>#REF!</v>
      </c>
      <c r="F147" s="81" t="e">
        <f t="shared" ref="F147:AO147" si="97">F32*F109</f>
        <v>#REF!</v>
      </c>
      <c r="G147" s="81" t="e">
        <f t="shared" si="97"/>
        <v>#REF!</v>
      </c>
      <c r="H147" s="81" t="e">
        <f t="shared" si="97"/>
        <v>#REF!</v>
      </c>
      <c r="I147" s="81" t="e">
        <f t="shared" si="97"/>
        <v>#REF!</v>
      </c>
      <c r="J147" s="81" t="e">
        <f t="shared" si="97"/>
        <v>#REF!</v>
      </c>
      <c r="K147" s="81" t="e">
        <f t="shared" si="97"/>
        <v>#REF!</v>
      </c>
      <c r="L147" s="81" t="e">
        <f t="shared" si="97"/>
        <v>#REF!</v>
      </c>
      <c r="M147" s="81" t="e">
        <f t="shared" si="97"/>
        <v>#REF!</v>
      </c>
      <c r="N147" s="81" t="e">
        <f t="shared" si="97"/>
        <v>#REF!</v>
      </c>
      <c r="O147" s="81" t="e">
        <f t="shared" si="97"/>
        <v>#REF!</v>
      </c>
      <c r="P147" s="81" t="e">
        <f t="shared" si="97"/>
        <v>#REF!</v>
      </c>
      <c r="Q147" s="81" t="e">
        <f t="shared" si="97"/>
        <v>#REF!</v>
      </c>
      <c r="R147" s="81" t="e">
        <f t="shared" si="97"/>
        <v>#REF!</v>
      </c>
      <c r="S147" s="81" t="e">
        <f t="shared" si="97"/>
        <v>#REF!</v>
      </c>
      <c r="T147" s="81" t="e">
        <f t="shared" si="97"/>
        <v>#REF!</v>
      </c>
      <c r="U147" s="81" t="e">
        <f t="shared" si="97"/>
        <v>#REF!</v>
      </c>
      <c r="V147" s="81" t="e">
        <f t="shared" si="97"/>
        <v>#REF!</v>
      </c>
      <c r="W147" s="81" t="e">
        <f t="shared" si="97"/>
        <v>#REF!</v>
      </c>
      <c r="X147" s="81" t="e">
        <f t="shared" si="97"/>
        <v>#REF!</v>
      </c>
      <c r="Y147" s="81" t="e">
        <f t="shared" si="97"/>
        <v>#REF!</v>
      </c>
      <c r="Z147" s="81" t="e">
        <f t="shared" si="97"/>
        <v>#REF!</v>
      </c>
      <c r="AA147" s="81" t="e">
        <f t="shared" si="97"/>
        <v>#REF!</v>
      </c>
      <c r="AB147" s="81" t="e">
        <f t="shared" si="97"/>
        <v>#REF!</v>
      </c>
      <c r="AC147" s="81" t="e">
        <f t="shared" si="97"/>
        <v>#REF!</v>
      </c>
      <c r="AD147" s="81" t="e">
        <f t="shared" si="97"/>
        <v>#REF!</v>
      </c>
      <c r="AE147" s="81" t="e">
        <f t="shared" si="97"/>
        <v>#REF!</v>
      </c>
      <c r="AF147" s="81" t="e">
        <f t="shared" si="97"/>
        <v>#REF!</v>
      </c>
      <c r="AG147" s="81" t="e">
        <f t="shared" si="97"/>
        <v>#REF!</v>
      </c>
      <c r="AH147" s="81" t="e">
        <f t="shared" si="97"/>
        <v>#REF!</v>
      </c>
      <c r="AI147" s="81" t="e">
        <f t="shared" si="97"/>
        <v>#REF!</v>
      </c>
      <c r="AJ147" s="81" t="e">
        <f t="shared" si="97"/>
        <v>#REF!</v>
      </c>
      <c r="AK147" s="81" t="e">
        <f t="shared" si="97"/>
        <v>#REF!</v>
      </c>
      <c r="AL147" s="81" t="e">
        <f t="shared" si="97"/>
        <v>#REF!</v>
      </c>
      <c r="AM147" s="81" t="e">
        <f t="shared" si="97"/>
        <v>#REF!</v>
      </c>
      <c r="AN147" s="81" t="e">
        <f t="shared" si="97"/>
        <v>#REF!</v>
      </c>
      <c r="AO147" s="81" t="e">
        <f t="shared" si="97"/>
        <v>#REF!</v>
      </c>
    </row>
    <row r="148" spans="1:41" x14ac:dyDescent="0.5">
      <c r="B148" s="3" t="e">
        <f>#REF!</f>
        <v>#REF!</v>
      </c>
      <c r="C148" s="3" t="e">
        <f>#REF!</f>
        <v>#REF!</v>
      </c>
      <c r="F148" s="81" t="e">
        <f t="shared" ref="F148:Z149" si="98">F33*F110</f>
        <v>#REF!</v>
      </c>
      <c r="G148" s="81" t="e">
        <f t="shared" si="98"/>
        <v>#REF!</v>
      </c>
      <c r="H148" s="81" t="e">
        <f t="shared" si="98"/>
        <v>#REF!</v>
      </c>
      <c r="I148" s="81" t="e">
        <f t="shared" si="98"/>
        <v>#REF!</v>
      </c>
      <c r="J148" s="81" t="e">
        <f t="shared" si="98"/>
        <v>#REF!</v>
      </c>
      <c r="K148" s="81" t="e">
        <f t="shared" si="98"/>
        <v>#REF!</v>
      </c>
      <c r="L148" s="81" t="e">
        <f t="shared" si="98"/>
        <v>#REF!</v>
      </c>
      <c r="M148" s="81" t="e">
        <f t="shared" si="98"/>
        <v>#REF!</v>
      </c>
      <c r="N148" s="81" t="e">
        <f t="shared" si="98"/>
        <v>#REF!</v>
      </c>
      <c r="O148" s="81" t="e">
        <f t="shared" si="98"/>
        <v>#REF!</v>
      </c>
      <c r="P148" s="81" t="e">
        <f t="shared" si="98"/>
        <v>#REF!</v>
      </c>
      <c r="Q148" s="81" t="e">
        <f t="shared" si="98"/>
        <v>#REF!</v>
      </c>
      <c r="R148" s="81" t="e">
        <f t="shared" si="98"/>
        <v>#REF!</v>
      </c>
      <c r="S148" s="81" t="e">
        <f t="shared" si="98"/>
        <v>#REF!</v>
      </c>
      <c r="T148" s="81" t="e">
        <f t="shared" si="98"/>
        <v>#REF!</v>
      </c>
      <c r="U148" s="81" t="e">
        <f t="shared" si="98"/>
        <v>#REF!</v>
      </c>
      <c r="V148" s="81" t="e">
        <f t="shared" si="98"/>
        <v>#REF!</v>
      </c>
      <c r="W148" s="81" t="e">
        <f t="shared" si="98"/>
        <v>#REF!</v>
      </c>
      <c r="X148" s="81" t="e">
        <f t="shared" si="98"/>
        <v>#REF!</v>
      </c>
      <c r="Y148" s="81" t="e">
        <f t="shared" si="98"/>
        <v>#REF!</v>
      </c>
      <c r="Z148" s="81" t="e">
        <f t="shared" si="98"/>
        <v>#REF!</v>
      </c>
      <c r="AA148" s="81" t="e">
        <f t="shared" ref="AA148:AO149" si="99">AA33*AA110</f>
        <v>#REF!</v>
      </c>
      <c r="AB148" s="81" t="e">
        <f t="shared" si="99"/>
        <v>#REF!</v>
      </c>
      <c r="AC148" s="81" t="e">
        <f t="shared" si="99"/>
        <v>#REF!</v>
      </c>
      <c r="AD148" s="81" t="e">
        <f t="shared" si="99"/>
        <v>#REF!</v>
      </c>
      <c r="AE148" s="81" t="e">
        <f t="shared" si="99"/>
        <v>#REF!</v>
      </c>
      <c r="AF148" s="81" t="e">
        <f t="shared" si="99"/>
        <v>#REF!</v>
      </c>
      <c r="AG148" s="81" t="e">
        <f t="shared" si="99"/>
        <v>#REF!</v>
      </c>
      <c r="AH148" s="81" t="e">
        <f t="shared" si="99"/>
        <v>#REF!</v>
      </c>
      <c r="AI148" s="81" t="e">
        <f t="shared" si="99"/>
        <v>#REF!</v>
      </c>
      <c r="AJ148" s="81" t="e">
        <f t="shared" si="99"/>
        <v>#REF!</v>
      </c>
      <c r="AK148" s="81" t="e">
        <f t="shared" si="99"/>
        <v>#REF!</v>
      </c>
      <c r="AL148" s="81" t="e">
        <f t="shared" si="99"/>
        <v>#REF!</v>
      </c>
      <c r="AM148" s="81" t="e">
        <f t="shared" si="99"/>
        <v>#REF!</v>
      </c>
      <c r="AN148" s="81" t="e">
        <f t="shared" si="99"/>
        <v>#REF!</v>
      </c>
      <c r="AO148" s="81" t="e">
        <f t="shared" si="99"/>
        <v>#REF!</v>
      </c>
    </row>
    <row r="149" spans="1:41" x14ac:dyDescent="0.5">
      <c r="B149" s="3" t="e">
        <f>#REF!</f>
        <v>#REF!</v>
      </c>
      <c r="C149" s="3" t="e">
        <f>#REF!</f>
        <v>#REF!</v>
      </c>
      <c r="F149" s="81" t="e">
        <f t="shared" si="98"/>
        <v>#REF!</v>
      </c>
      <c r="G149" s="81" t="e">
        <f t="shared" si="98"/>
        <v>#REF!</v>
      </c>
      <c r="H149" s="81" t="e">
        <f t="shared" si="98"/>
        <v>#REF!</v>
      </c>
      <c r="I149" s="81" t="e">
        <f t="shared" si="98"/>
        <v>#REF!</v>
      </c>
      <c r="J149" s="81" t="e">
        <f t="shared" si="98"/>
        <v>#REF!</v>
      </c>
      <c r="K149" s="81" t="e">
        <f t="shared" si="98"/>
        <v>#REF!</v>
      </c>
      <c r="L149" s="81" t="e">
        <f t="shared" si="98"/>
        <v>#REF!</v>
      </c>
      <c r="M149" s="81" t="e">
        <f t="shared" si="98"/>
        <v>#REF!</v>
      </c>
      <c r="N149" s="81" t="e">
        <f t="shared" si="98"/>
        <v>#REF!</v>
      </c>
      <c r="O149" s="81" t="e">
        <f t="shared" si="98"/>
        <v>#REF!</v>
      </c>
      <c r="P149" s="81" t="e">
        <f t="shared" si="98"/>
        <v>#REF!</v>
      </c>
      <c r="Q149" s="81" t="e">
        <f t="shared" si="98"/>
        <v>#REF!</v>
      </c>
      <c r="R149" s="81" t="e">
        <f t="shared" si="98"/>
        <v>#REF!</v>
      </c>
      <c r="S149" s="81" t="e">
        <f t="shared" si="98"/>
        <v>#REF!</v>
      </c>
      <c r="T149" s="81" t="e">
        <f t="shared" si="98"/>
        <v>#REF!</v>
      </c>
      <c r="U149" s="81" t="e">
        <f t="shared" si="98"/>
        <v>#REF!</v>
      </c>
      <c r="V149" s="81" t="e">
        <f t="shared" si="98"/>
        <v>#REF!</v>
      </c>
      <c r="W149" s="81" t="e">
        <f t="shared" si="98"/>
        <v>#REF!</v>
      </c>
      <c r="X149" s="81" t="e">
        <f t="shared" si="98"/>
        <v>#REF!</v>
      </c>
      <c r="Y149" s="81" t="e">
        <f t="shared" si="98"/>
        <v>#REF!</v>
      </c>
      <c r="Z149" s="81" t="e">
        <f t="shared" si="98"/>
        <v>#REF!</v>
      </c>
      <c r="AA149" s="81" t="e">
        <f t="shared" si="99"/>
        <v>#REF!</v>
      </c>
      <c r="AB149" s="81" t="e">
        <f t="shared" si="99"/>
        <v>#REF!</v>
      </c>
      <c r="AC149" s="81" t="e">
        <f t="shared" si="99"/>
        <v>#REF!</v>
      </c>
      <c r="AD149" s="81" t="e">
        <f t="shared" si="99"/>
        <v>#REF!</v>
      </c>
      <c r="AE149" s="81" t="e">
        <f t="shared" si="99"/>
        <v>#REF!</v>
      </c>
      <c r="AF149" s="81" t="e">
        <f t="shared" si="99"/>
        <v>#REF!</v>
      </c>
      <c r="AG149" s="81" t="e">
        <f t="shared" si="99"/>
        <v>#REF!</v>
      </c>
      <c r="AH149" s="81" t="e">
        <f t="shared" si="99"/>
        <v>#REF!</v>
      </c>
      <c r="AI149" s="81" t="e">
        <f t="shared" si="99"/>
        <v>#REF!</v>
      </c>
      <c r="AJ149" s="81" t="e">
        <f t="shared" si="99"/>
        <v>#REF!</v>
      </c>
      <c r="AK149" s="81" t="e">
        <f t="shared" si="99"/>
        <v>#REF!</v>
      </c>
      <c r="AL149" s="81" t="e">
        <f t="shared" si="99"/>
        <v>#REF!</v>
      </c>
      <c r="AM149" s="81" t="e">
        <f t="shared" si="99"/>
        <v>#REF!</v>
      </c>
      <c r="AN149" s="81" t="e">
        <f t="shared" si="99"/>
        <v>#REF!</v>
      </c>
      <c r="AO149" s="81" t="e">
        <f t="shared" si="99"/>
        <v>#REF!</v>
      </c>
    </row>
    <row r="150" spans="1:41" x14ac:dyDescent="0.5">
      <c r="B150" s="3" t="e">
        <f>#REF!</f>
        <v>#REF!</v>
      </c>
      <c r="C150" s="3" t="e">
        <f>#REF!</f>
        <v>#REF!</v>
      </c>
      <c r="F150" s="81" t="e">
        <f t="shared" ref="F150:Z150" si="100">F35*F112</f>
        <v>#REF!</v>
      </c>
      <c r="G150" s="81" t="e">
        <f t="shared" si="100"/>
        <v>#REF!</v>
      </c>
      <c r="H150" s="81" t="e">
        <f t="shared" si="100"/>
        <v>#REF!</v>
      </c>
      <c r="I150" s="81" t="e">
        <f t="shared" si="100"/>
        <v>#REF!</v>
      </c>
      <c r="J150" s="81" t="e">
        <f t="shared" si="100"/>
        <v>#REF!</v>
      </c>
      <c r="K150" s="81" t="e">
        <f t="shared" si="100"/>
        <v>#REF!</v>
      </c>
      <c r="L150" s="81" t="e">
        <f t="shared" si="100"/>
        <v>#REF!</v>
      </c>
      <c r="M150" s="81" t="e">
        <f t="shared" si="100"/>
        <v>#REF!</v>
      </c>
      <c r="N150" s="81" t="e">
        <f t="shared" si="100"/>
        <v>#REF!</v>
      </c>
      <c r="O150" s="81" t="e">
        <f t="shared" si="100"/>
        <v>#REF!</v>
      </c>
      <c r="P150" s="81" t="e">
        <f t="shared" si="100"/>
        <v>#REF!</v>
      </c>
      <c r="Q150" s="81" t="e">
        <f t="shared" si="100"/>
        <v>#REF!</v>
      </c>
      <c r="R150" s="81" t="e">
        <f t="shared" si="100"/>
        <v>#REF!</v>
      </c>
      <c r="S150" s="81" t="e">
        <f t="shared" si="100"/>
        <v>#REF!</v>
      </c>
      <c r="T150" s="81" t="e">
        <f t="shared" si="100"/>
        <v>#REF!</v>
      </c>
      <c r="U150" s="81" t="e">
        <f t="shared" si="100"/>
        <v>#REF!</v>
      </c>
      <c r="V150" s="81" t="e">
        <f t="shared" si="100"/>
        <v>#REF!</v>
      </c>
      <c r="W150" s="81" t="e">
        <f t="shared" si="100"/>
        <v>#REF!</v>
      </c>
      <c r="X150" s="81" t="e">
        <f t="shared" si="100"/>
        <v>#REF!</v>
      </c>
      <c r="Y150" s="81" t="e">
        <f t="shared" si="100"/>
        <v>#REF!</v>
      </c>
      <c r="Z150" s="81" t="e">
        <f t="shared" si="100"/>
        <v>#REF!</v>
      </c>
      <c r="AA150" s="81" t="e">
        <f t="shared" ref="AA150:AO150" si="101">AA35*AA112</f>
        <v>#REF!</v>
      </c>
      <c r="AB150" s="81" t="e">
        <f t="shared" si="101"/>
        <v>#REF!</v>
      </c>
      <c r="AC150" s="81" t="e">
        <f t="shared" si="101"/>
        <v>#REF!</v>
      </c>
      <c r="AD150" s="81" t="e">
        <f t="shared" si="101"/>
        <v>#REF!</v>
      </c>
      <c r="AE150" s="81" t="e">
        <f t="shared" si="101"/>
        <v>#REF!</v>
      </c>
      <c r="AF150" s="81" t="e">
        <f t="shared" si="101"/>
        <v>#REF!</v>
      </c>
      <c r="AG150" s="81" t="e">
        <f t="shared" si="101"/>
        <v>#REF!</v>
      </c>
      <c r="AH150" s="81" t="e">
        <f t="shared" si="101"/>
        <v>#REF!</v>
      </c>
      <c r="AI150" s="81" t="e">
        <f t="shared" si="101"/>
        <v>#REF!</v>
      </c>
      <c r="AJ150" s="81" t="e">
        <f t="shared" si="101"/>
        <v>#REF!</v>
      </c>
      <c r="AK150" s="81" t="e">
        <f t="shared" si="101"/>
        <v>#REF!</v>
      </c>
      <c r="AL150" s="81" t="e">
        <f t="shared" si="101"/>
        <v>#REF!</v>
      </c>
      <c r="AM150" s="81" t="e">
        <f t="shared" si="101"/>
        <v>#REF!</v>
      </c>
      <c r="AN150" s="81" t="e">
        <f t="shared" si="101"/>
        <v>#REF!</v>
      </c>
      <c r="AO150" s="81" t="e">
        <f t="shared" si="101"/>
        <v>#REF!</v>
      </c>
    </row>
    <row r="151" spans="1:41" x14ac:dyDescent="0.5">
      <c r="B151" s="3" t="e">
        <f>#REF!</f>
        <v>#REF!</v>
      </c>
      <c r="C151" s="3" t="e">
        <f>#REF!</f>
        <v>#REF!</v>
      </c>
      <c r="F151" s="81" t="e">
        <f t="shared" ref="F151:Z151" si="102">F36*F113</f>
        <v>#REF!</v>
      </c>
      <c r="G151" s="81" t="e">
        <f t="shared" si="102"/>
        <v>#REF!</v>
      </c>
      <c r="H151" s="81" t="e">
        <f t="shared" si="102"/>
        <v>#REF!</v>
      </c>
      <c r="I151" s="81" t="e">
        <f t="shared" si="102"/>
        <v>#REF!</v>
      </c>
      <c r="J151" s="81" t="e">
        <f t="shared" si="102"/>
        <v>#REF!</v>
      </c>
      <c r="K151" s="81" t="e">
        <f t="shared" si="102"/>
        <v>#REF!</v>
      </c>
      <c r="L151" s="81" t="e">
        <f t="shared" si="102"/>
        <v>#REF!</v>
      </c>
      <c r="M151" s="81" t="e">
        <f t="shared" si="102"/>
        <v>#REF!</v>
      </c>
      <c r="N151" s="81" t="e">
        <f t="shared" si="102"/>
        <v>#REF!</v>
      </c>
      <c r="O151" s="81" t="e">
        <f t="shared" si="102"/>
        <v>#REF!</v>
      </c>
      <c r="P151" s="81" t="e">
        <f t="shared" si="102"/>
        <v>#REF!</v>
      </c>
      <c r="Q151" s="81" t="e">
        <f t="shared" si="102"/>
        <v>#REF!</v>
      </c>
      <c r="R151" s="81" t="e">
        <f t="shared" si="102"/>
        <v>#REF!</v>
      </c>
      <c r="S151" s="81" t="e">
        <f t="shared" si="102"/>
        <v>#REF!</v>
      </c>
      <c r="T151" s="81" t="e">
        <f t="shared" si="102"/>
        <v>#REF!</v>
      </c>
      <c r="U151" s="81" t="e">
        <f t="shared" si="102"/>
        <v>#REF!</v>
      </c>
      <c r="V151" s="81" t="e">
        <f t="shared" si="102"/>
        <v>#REF!</v>
      </c>
      <c r="W151" s="81" t="e">
        <f t="shared" si="102"/>
        <v>#REF!</v>
      </c>
      <c r="X151" s="81" t="e">
        <f t="shared" si="102"/>
        <v>#REF!</v>
      </c>
      <c r="Y151" s="81" t="e">
        <f t="shared" si="102"/>
        <v>#REF!</v>
      </c>
      <c r="Z151" s="81" t="e">
        <f t="shared" si="102"/>
        <v>#REF!</v>
      </c>
      <c r="AA151" s="81" t="e">
        <f t="shared" ref="AA151:AO151" si="103">AA36*AA113</f>
        <v>#REF!</v>
      </c>
      <c r="AB151" s="81" t="e">
        <f t="shared" si="103"/>
        <v>#REF!</v>
      </c>
      <c r="AC151" s="81" t="e">
        <f t="shared" si="103"/>
        <v>#REF!</v>
      </c>
      <c r="AD151" s="81" t="e">
        <f t="shared" si="103"/>
        <v>#REF!</v>
      </c>
      <c r="AE151" s="81" t="e">
        <f t="shared" si="103"/>
        <v>#REF!</v>
      </c>
      <c r="AF151" s="81" t="e">
        <f t="shared" si="103"/>
        <v>#REF!</v>
      </c>
      <c r="AG151" s="81" t="e">
        <f t="shared" si="103"/>
        <v>#REF!</v>
      </c>
      <c r="AH151" s="81" t="e">
        <f t="shared" si="103"/>
        <v>#REF!</v>
      </c>
      <c r="AI151" s="81" t="e">
        <f t="shared" si="103"/>
        <v>#REF!</v>
      </c>
      <c r="AJ151" s="81" t="e">
        <f t="shared" si="103"/>
        <v>#REF!</v>
      </c>
      <c r="AK151" s="81" t="e">
        <f t="shared" si="103"/>
        <v>#REF!</v>
      </c>
      <c r="AL151" s="81" t="e">
        <f t="shared" si="103"/>
        <v>#REF!</v>
      </c>
      <c r="AM151" s="81" t="e">
        <f t="shared" si="103"/>
        <v>#REF!</v>
      </c>
      <c r="AN151" s="81" t="e">
        <f t="shared" si="103"/>
        <v>#REF!</v>
      </c>
      <c r="AO151" s="81" t="e">
        <f t="shared" si="103"/>
        <v>#REF!</v>
      </c>
    </row>
    <row r="152" spans="1:41" x14ac:dyDescent="0.5">
      <c r="B152" s="3" t="e">
        <f>#REF!</f>
        <v>#REF!</v>
      </c>
      <c r="C152" s="3" t="e">
        <f>#REF!</f>
        <v>#REF!</v>
      </c>
      <c r="F152" s="81" t="e">
        <f t="shared" ref="F152:Z152" si="104">F37*F114</f>
        <v>#REF!</v>
      </c>
      <c r="G152" s="81" t="e">
        <f t="shared" si="104"/>
        <v>#REF!</v>
      </c>
      <c r="H152" s="81" t="e">
        <f t="shared" si="104"/>
        <v>#REF!</v>
      </c>
      <c r="I152" s="81" t="e">
        <f t="shared" si="104"/>
        <v>#REF!</v>
      </c>
      <c r="J152" s="81" t="e">
        <f t="shared" si="104"/>
        <v>#REF!</v>
      </c>
      <c r="K152" s="81" t="e">
        <f t="shared" si="104"/>
        <v>#REF!</v>
      </c>
      <c r="L152" s="81" t="e">
        <f t="shared" si="104"/>
        <v>#REF!</v>
      </c>
      <c r="M152" s="81" t="e">
        <f t="shared" si="104"/>
        <v>#REF!</v>
      </c>
      <c r="N152" s="81" t="e">
        <f t="shared" si="104"/>
        <v>#REF!</v>
      </c>
      <c r="O152" s="81" t="e">
        <f t="shared" si="104"/>
        <v>#REF!</v>
      </c>
      <c r="P152" s="81" t="e">
        <f t="shared" si="104"/>
        <v>#REF!</v>
      </c>
      <c r="Q152" s="81" t="e">
        <f t="shared" si="104"/>
        <v>#REF!</v>
      </c>
      <c r="R152" s="81" t="e">
        <f t="shared" si="104"/>
        <v>#REF!</v>
      </c>
      <c r="S152" s="81" t="e">
        <f t="shared" si="104"/>
        <v>#REF!</v>
      </c>
      <c r="T152" s="81" t="e">
        <f t="shared" si="104"/>
        <v>#REF!</v>
      </c>
      <c r="U152" s="81" t="e">
        <f t="shared" si="104"/>
        <v>#REF!</v>
      </c>
      <c r="V152" s="81" t="e">
        <f t="shared" si="104"/>
        <v>#REF!</v>
      </c>
      <c r="W152" s="81" t="e">
        <f t="shared" si="104"/>
        <v>#REF!</v>
      </c>
      <c r="X152" s="81" t="e">
        <f t="shared" si="104"/>
        <v>#REF!</v>
      </c>
      <c r="Y152" s="81" t="e">
        <f t="shared" si="104"/>
        <v>#REF!</v>
      </c>
      <c r="Z152" s="81" t="e">
        <f t="shared" si="104"/>
        <v>#REF!</v>
      </c>
      <c r="AA152" s="81" t="e">
        <f t="shared" ref="AA152:AO152" si="105">AA37*AA114</f>
        <v>#REF!</v>
      </c>
      <c r="AB152" s="81" t="e">
        <f t="shared" si="105"/>
        <v>#REF!</v>
      </c>
      <c r="AC152" s="81" t="e">
        <f t="shared" si="105"/>
        <v>#REF!</v>
      </c>
      <c r="AD152" s="81" t="e">
        <f t="shared" si="105"/>
        <v>#REF!</v>
      </c>
      <c r="AE152" s="81" t="e">
        <f t="shared" si="105"/>
        <v>#REF!</v>
      </c>
      <c r="AF152" s="81" t="e">
        <f t="shared" si="105"/>
        <v>#REF!</v>
      </c>
      <c r="AG152" s="81" t="e">
        <f t="shared" si="105"/>
        <v>#REF!</v>
      </c>
      <c r="AH152" s="81" t="e">
        <f t="shared" si="105"/>
        <v>#REF!</v>
      </c>
      <c r="AI152" s="81" t="e">
        <f t="shared" si="105"/>
        <v>#REF!</v>
      </c>
      <c r="AJ152" s="81" t="e">
        <f t="shared" si="105"/>
        <v>#REF!</v>
      </c>
      <c r="AK152" s="81" t="e">
        <f t="shared" si="105"/>
        <v>#REF!</v>
      </c>
      <c r="AL152" s="81" t="e">
        <f t="shared" si="105"/>
        <v>#REF!</v>
      </c>
      <c r="AM152" s="81" t="e">
        <f t="shared" si="105"/>
        <v>#REF!</v>
      </c>
      <c r="AN152" s="81" t="e">
        <f t="shared" si="105"/>
        <v>#REF!</v>
      </c>
      <c r="AO152" s="81" t="e">
        <f t="shared" si="105"/>
        <v>#REF!</v>
      </c>
    </row>
    <row r="153" spans="1:41" x14ac:dyDescent="0.5">
      <c r="B153" s="3" t="e">
        <f>#REF!</f>
        <v>#REF!</v>
      </c>
      <c r="C153" s="3" t="e">
        <f>#REF!</f>
        <v>#REF!</v>
      </c>
      <c r="F153" s="81" t="e">
        <f t="shared" ref="F153:Z153" si="106">F38*F115</f>
        <v>#REF!</v>
      </c>
      <c r="G153" s="81" t="e">
        <f t="shared" si="106"/>
        <v>#REF!</v>
      </c>
      <c r="H153" s="81" t="e">
        <f t="shared" si="106"/>
        <v>#REF!</v>
      </c>
      <c r="I153" s="81" t="e">
        <f t="shared" si="106"/>
        <v>#REF!</v>
      </c>
      <c r="J153" s="81" t="e">
        <f t="shared" si="106"/>
        <v>#REF!</v>
      </c>
      <c r="K153" s="81" t="e">
        <f t="shared" si="106"/>
        <v>#REF!</v>
      </c>
      <c r="L153" s="81" t="e">
        <f t="shared" si="106"/>
        <v>#REF!</v>
      </c>
      <c r="M153" s="81" t="e">
        <f t="shared" si="106"/>
        <v>#REF!</v>
      </c>
      <c r="N153" s="81" t="e">
        <f t="shared" si="106"/>
        <v>#REF!</v>
      </c>
      <c r="O153" s="81" t="e">
        <f t="shared" si="106"/>
        <v>#REF!</v>
      </c>
      <c r="P153" s="81" t="e">
        <f t="shared" si="106"/>
        <v>#REF!</v>
      </c>
      <c r="Q153" s="81" t="e">
        <f t="shared" si="106"/>
        <v>#REF!</v>
      </c>
      <c r="R153" s="81" t="e">
        <f t="shared" si="106"/>
        <v>#REF!</v>
      </c>
      <c r="S153" s="81" t="e">
        <f t="shared" si="106"/>
        <v>#REF!</v>
      </c>
      <c r="T153" s="81" t="e">
        <f t="shared" si="106"/>
        <v>#REF!</v>
      </c>
      <c r="U153" s="81" t="e">
        <f t="shared" si="106"/>
        <v>#REF!</v>
      </c>
      <c r="V153" s="81" t="e">
        <f t="shared" si="106"/>
        <v>#REF!</v>
      </c>
      <c r="W153" s="81" t="e">
        <f t="shared" si="106"/>
        <v>#REF!</v>
      </c>
      <c r="X153" s="81" t="e">
        <f t="shared" si="106"/>
        <v>#REF!</v>
      </c>
      <c r="Y153" s="81" t="e">
        <f t="shared" si="106"/>
        <v>#REF!</v>
      </c>
      <c r="Z153" s="81" t="e">
        <f t="shared" si="106"/>
        <v>#REF!</v>
      </c>
      <c r="AA153" s="81" t="e">
        <f t="shared" ref="AA153:AO153" si="107">AA38*AA115</f>
        <v>#REF!</v>
      </c>
      <c r="AB153" s="81" t="e">
        <f t="shared" si="107"/>
        <v>#REF!</v>
      </c>
      <c r="AC153" s="81" t="e">
        <f t="shared" si="107"/>
        <v>#REF!</v>
      </c>
      <c r="AD153" s="81" t="e">
        <f t="shared" si="107"/>
        <v>#REF!</v>
      </c>
      <c r="AE153" s="81" t="e">
        <f t="shared" si="107"/>
        <v>#REF!</v>
      </c>
      <c r="AF153" s="81" t="e">
        <f t="shared" si="107"/>
        <v>#REF!</v>
      </c>
      <c r="AG153" s="81" t="e">
        <f t="shared" si="107"/>
        <v>#REF!</v>
      </c>
      <c r="AH153" s="81" t="e">
        <f t="shared" si="107"/>
        <v>#REF!</v>
      </c>
      <c r="AI153" s="81" t="e">
        <f t="shared" si="107"/>
        <v>#REF!</v>
      </c>
      <c r="AJ153" s="81" t="e">
        <f t="shared" si="107"/>
        <v>#REF!</v>
      </c>
      <c r="AK153" s="81" t="e">
        <f t="shared" si="107"/>
        <v>#REF!</v>
      </c>
      <c r="AL153" s="81" t="e">
        <f t="shared" si="107"/>
        <v>#REF!</v>
      </c>
      <c r="AM153" s="81" t="e">
        <f t="shared" si="107"/>
        <v>#REF!</v>
      </c>
      <c r="AN153" s="81" t="e">
        <f t="shared" si="107"/>
        <v>#REF!</v>
      </c>
      <c r="AO153" s="81" t="e">
        <f t="shared" si="107"/>
        <v>#REF!</v>
      </c>
    </row>
    <row r="154" spans="1:41" x14ac:dyDescent="0.5">
      <c r="B154" s="3" t="e">
        <f>#REF!</f>
        <v>#REF!</v>
      </c>
      <c r="C154" s="3" t="e">
        <f>#REF!</f>
        <v>#REF!</v>
      </c>
      <c r="F154" s="81" t="e">
        <f t="shared" ref="F154:Z154" si="108">F39*F116</f>
        <v>#REF!</v>
      </c>
      <c r="G154" s="81" t="e">
        <f t="shared" si="108"/>
        <v>#REF!</v>
      </c>
      <c r="H154" s="81" t="e">
        <f t="shared" si="108"/>
        <v>#REF!</v>
      </c>
      <c r="I154" s="81" t="e">
        <f t="shared" si="108"/>
        <v>#REF!</v>
      </c>
      <c r="J154" s="81" t="e">
        <f t="shared" si="108"/>
        <v>#REF!</v>
      </c>
      <c r="K154" s="81" t="e">
        <f t="shared" si="108"/>
        <v>#REF!</v>
      </c>
      <c r="L154" s="81" t="e">
        <f t="shared" si="108"/>
        <v>#REF!</v>
      </c>
      <c r="M154" s="81" t="e">
        <f t="shared" si="108"/>
        <v>#REF!</v>
      </c>
      <c r="N154" s="81" t="e">
        <f t="shared" si="108"/>
        <v>#REF!</v>
      </c>
      <c r="O154" s="81" t="e">
        <f t="shared" si="108"/>
        <v>#REF!</v>
      </c>
      <c r="P154" s="81" t="e">
        <f t="shared" si="108"/>
        <v>#REF!</v>
      </c>
      <c r="Q154" s="81" t="e">
        <f t="shared" si="108"/>
        <v>#REF!</v>
      </c>
      <c r="R154" s="81" t="e">
        <f t="shared" si="108"/>
        <v>#REF!</v>
      </c>
      <c r="S154" s="81" t="e">
        <f t="shared" si="108"/>
        <v>#REF!</v>
      </c>
      <c r="T154" s="81" t="e">
        <f t="shared" si="108"/>
        <v>#REF!</v>
      </c>
      <c r="U154" s="81" t="e">
        <f t="shared" si="108"/>
        <v>#REF!</v>
      </c>
      <c r="V154" s="81" t="e">
        <f t="shared" si="108"/>
        <v>#REF!</v>
      </c>
      <c r="W154" s="81" t="e">
        <f t="shared" si="108"/>
        <v>#REF!</v>
      </c>
      <c r="X154" s="81" t="e">
        <f t="shared" si="108"/>
        <v>#REF!</v>
      </c>
      <c r="Y154" s="81" t="e">
        <f t="shared" si="108"/>
        <v>#REF!</v>
      </c>
      <c r="Z154" s="81" t="e">
        <f t="shared" si="108"/>
        <v>#REF!</v>
      </c>
      <c r="AA154" s="81" t="e">
        <f t="shared" ref="AA154:AO154" si="109">AA39*AA116</f>
        <v>#REF!</v>
      </c>
      <c r="AB154" s="81" t="e">
        <f t="shared" si="109"/>
        <v>#REF!</v>
      </c>
      <c r="AC154" s="81" t="e">
        <f t="shared" si="109"/>
        <v>#REF!</v>
      </c>
      <c r="AD154" s="81" t="e">
        <f t="shared" si="109"/>
        <v>#REF!</v>
      </c>
      <c r="AE154" s="81" t="e">
        <f t="shared" si="109"/>
        <v>#REF!</v>
      </c>
      <c r="AF154" s="81" t="e">
        <f t="shared" si="109"/>
        <v>#REF!</v>
      </c>
      <c r="AG154" s="81" t="e">
        <f t="shared" si="109"/>
        <v>#REF!</v>
      </c>
      <c r="AH154" s="81" t="e">
        <f t="shared" si="109"/>
        <v>#REF!</v>
      </c>
      <c r="AI154" s="81" t="e">
        <f t="shared" si="109"/>
        <v>#REF!</v>
      </c>
      <c r="AJ154" s="81" t="e">
        <f t="shared" si="109"/>
        <v>#REF!</v>
      </c>
      <c r="AK154" s="81" t="e">
        <f t="shared" si="109"/>
        <v>#REF!</v>
      </c>
      <c r="AL154" s="81" t="e">
        <f t="shared" si="109"/>
        <v>#REF!</v>
      </c>
      <c r="AM154" s="81" t="e">
        <f t="shared" si="109"/>
        <v>#REF!</v>
      </c>
      <c r="AN154" s="81" t="e">
        <f t="shared" si="109"/>
        <v>#REF!</v>
      </c>
      <c r="AO154" s="81" t="e">
        <f t="shared" si="109"/>
        <v>#REF!</v>
      </c>
    </row>
    <row r="155" spans="1:41" ht="14.7" thickBot="1" x14ac:dyDescent="0.55000000000000004">
      <c r="A155" s="80" t="s">
        <v>77</v>
      </c>
      <c r="B155" s="80"/>
      <c r="C155" s="80"/>
      <c r="D155" s="80"/>
      <c r="E155" s="80"/>
      <c r="F155" s="8" t="e">
        <f t="shared" ref="F155:AO155" si="110">SUM(F119:F154)</f>
        <v>#REF!</v>
      </c>
      <c r="G155" s="8" t="e">
        <f t="shared" si="110"/>
        <v>#REF!</v>
      </c>
      <c r="H155" s="8" t="e">
        <f t="shared" si="110"/>
        <v>#REF!</v>
      </c>
      <c r="I155" s="8" t="e">
        <f t="shared" si="110"/>
        <v>#REF!</v>
      </c>
      <c r="J155" s="8" t="e">
        <f t="shared" si="110"/>
        <v>#REF!</v>
      </c>
      <c r="K155" s="8" t="e">
        <f t="shared" si="110"/>
        <v>#REF!</v>
      </c>
      <c r="L155" s="8" t="e">
        <f t="shared" si="110"/>
        <v>#REF!</v>
      </c>
      <c r="M155" s="8" t="e">
        <f t="shared" si="110"/>
        <v>#REF!</v>
      </c>
      <c r="N155" s="8" t="e">
        <f t="shared" si="110"/>
        <v>#REF!</v>
      </c>
      <c r="O155" s="8" t="e">
        <f t="shared" si="110"/>
        <v>#REF!</v>
      </c>
      <c r="P155" s="8" t="e">
        <f t="shared" si="110"/>
        <v>#REF!</v>
      </c>
      <c r="Q155" s="8" t="e">
        <f t="shared" si="110"/>
        <v>#REF!</v>
      </c>
      <c r="R155" s="8" t="e">
        <f t="shared" si="110"/>
        <v>#REF!</v>
      </c>
      <c r="S155" s="8" t="e">
        <f t="shared" si="110"/>
        <v>#REF!</v>
      </c>
      <c r="T155" s="8" t="e">
        <f t="shared" si="110"/>
        <v>#REF!</v>
      </c>
      <c r="U155" s="8" t="e">
        <f t="shared" si="110"/>
        <v>#REF!</v>
      </c>
      <c r="V155" s="8" t="e">
        <f t="shared" si="110"/>
        <v>#REF!</v>
      </c>
      <c r="W155" s="8" t="e">
        <f t="shared" si="110"/>
        <v>#REF!</v>
      </c>
      <c r="X155" s="8" t="e">
        <f t="shared" si="110"/>
        <v>#REF!</v>
      </c>
      <c r="Y155" s="8" t="e">
        <f t="shared" si="110"/>
        <v>#REF!</v>
      </c>
      <c r="Z155" s="8" t="e">
        <f t="shared" si="110"/>
        <v>#REF!</v>
      </c>
      <c r="AA155" s="8" t="e">
        <f t="shared" si="110"/>
        <v>#REF!</v>
      </c>
      <c r="AB155" s="8" t="e">
        <f t="shared" si="110"/>
        <v>#REF!</v>
      </c>
      <c r="AC155" s="8" t="e">
        <f t="shared" si="110"/>
        <v>#REF!</v>
      </c>
      <c r="AD155" s="8" t="e">
        <f t="shared" si="110"/>
        <v>#REF!</v>
      </c>
      <c r="AE155" s="8" t="e">
        <f t="shared" si="110"/>
        <v>#REF!</v>
      </c>
      <c r="AF155" s="8" t="e">
        <f t="shared" si="110"/>
        <v>#REF!</v>
      </c>
      <c r="AG155" s="8" t="e">
        <f t="shared" si="110"/>
        <v>#REF!</v>
      </c>
      <c r="AH155" s="8" t="e">
        <f t="shared" si="110"/>
        <v>#REF!</v>
      </c>
      <c r="AI155" s="8" t="e">
        <f t="shared" si="110"/>
        <v>#REF!</v>
      </c>
      <c r="AJ155" s="8" t="e">
        <f t="shared" si="110"/>
        <v>#REF!</v>
      </c>
      <c r="AK155" s="8" t="e">
        <f t="shared" si="110"/>
        <v>#REF!</v>
      </c>
      <c r="AL155" s="8" t="e">
        <f t="shared" si="110"/>
        <v>#REF!</v>
      </c>
      <c r="AM155" s="8" t="e">
        <f t="shared" si="110"/>
        <v>#REF!</v>
      </c>
      <c r="AN155" s="8" t="e">
        <f t="shared" si="110"/>
        <v>#REF!</v>
      </c>
      <c r="AO155" s="8" t="e">
        <f t="shared" si="110"/>
        <v>#REF!</v>
      </c>
    </row>
    <row r="156" spans="1:41" ht="14.7" thickTop="1" x14ac:dyDescent="0.5"/>
    <row r="157" spans="1:41" x14ac:dyDescent="0.5">
      <c r="A157" s="9" t="s">
        <v>83</v>
      </c>
      <c r="B157" s="4" t="s">
        <v>14</v>
      </c>
      <c r="C157" s="4" t="s">
        <v>15</v>
      </c>
      <c r="D157" s="4" t="s">
        <v>0</v>
      </c>
    </row>
    <row r="158" spans="1:41" x14ac:dyDescent="0.5">
      <c r="B158" s="3" t="e">
        <f>#REF!</f>
        <v>#REF!</v>
      </c>
      <c r="C158" s="3" t="e">
        <f>#REF!</f>
        <v>#REF!</v>
      </c>
      <c r="F158" s="81">
        <f t="shared" ref="F158:AO158" si="111">F4*F43</f>
        <v>43026.720000000001</v>
      </c>
      <c r="G158" s="81">
        <f t="shared" si="111"/>
        <v>59161.74</v>
      </c>
      <c r="H158" s="81">
        <f t="shared" si="111"/>
        <v>43397.64</v>
      </c>
      <c r="I158" s="81">
        <f t="shared" si="111"/>
        <v>55638</v>
      </c>
      <c r="J158" s="81">
        <f t="shared" si="111"/>
        <v>43026.720000000001</v>
      </c>
      <c r="K158" s="81">
        <f t="shared" si="111"/>
        <v>34866.479999999996</v>
      </c>
      <c r="L158" s="81">
        <f t="shared" si="111"/>
        <v>41543.040000000001</v>
      </c>
      <c r="M158" s="81">
        <f t="shared" si="111"/>
        <v>46921.38</v>
      </c>
      <c r="N158" s="81">
        <f t="shared" si="111"/>
        <v>31713.66</v>
      </c>
      <c r="O158" s="81">
        <f t="shared" si="111"/>
        <v>58227.021599999993</v>
      </c>
      <c r="P158" s="81">
        <f t="shared" si="111"/>
        <v>53783.4</v>
      </c>
      <c r="Q158" s="81">
        <f t="shared" si="111"/>
        <v>47663.22</v>
      </c>
      <c r="R158" s="81">
        <f t="shared" si="111"/>
        <v>47802.5228782302</v>
      </c>
      <c r="S158" s="81">
        <f t="shared" si="111"/>
        <v>48106.460448765254</v>
      </c>
      <c r="T158" s="81">
        <f t="shared" si="111"/>
        <v>47055.873899184167</v>
      </c>
      <c r="U158" s="81">
        <f t="shared" si="111"/>
        <v>47265.869980063217</v>
      </c>
      <c r="V158" s="81">
        <f t="shared" si="111"/>
        <v>46446.581268077505</v>
      </c>
      <c r="W158" s="81">
        <f t="shared" si="111"/>
        <v>46637.523704433166</v>
      </c>
      <c r="X158" s="81">
        <f t="shared" si="111"/>
        <v>47542.234321332704</v>
      </c>
      <c r="Y158" s="81">
        <f t="shared" si="111"/>
        <v>47951.36414440161</v>
      </c>
      <c r="Z158" s="81">
        <f t="shared" si="111"/>
        <v>47934.63736906158</v>
      </c>
      <c r="AA158" s="81">
        <f t="shared" si="111"/>
        <v>49217.067093265185</v>
      </c>
      <c r="AB158" s="81">
        <f t="shared" si="111"/>
        <v>48338.967365725883</v>
      </c>
      <c r="AC158" s="81">
        <f t="shared" si="111"/>
        <v>47767.707142889529</v>
      </c>
      <c r="AD158" s="81">
        <f t="shared" si="111"/>
        <v>48922.633809368446</v>
      </c>
      <c r="AE158" s="81">
        <f t="shared" si="111"/>
        <v>48911.491634388127</v>
      </c>
      <c r="AF158" s="81">
        <f t="shared" si="111"/>
        <v>48873.428479935195</v>
      </c>
      <c r="AG158" s="81">
        <f t="shared" si="111"/>
        <v>48922.038603158602</v>
      </c>
      <c r="AH158" s="81">
        <f t="shared" si="111"/>
        <v>48956.740895938259</v>
      </c>
      <c r="AI158" s="81">
        <f t="shared" si="111"/>
        <v>49064.399872737195</v>
      </c>
      <c r="AJ158" s="81">
        <f t="shared" si="111"/>
        <v>49164.701207258862</v>
      </c>
      <c r="AK158" s="81">
        <f t="shared" si="111"/>
        <v>49195.990956337861</v>
      </c>
      <c r="AL158" s="81">
        <f t="shared" si="111"/>
        <v>49194.899773751138</v>
      </c>
      <c r="AM158" s="81">
        <f t="shared" si="111"/>
        <v>49195.14811791222</v>
      </c>
      <c r="AN158" s="81">
        <f t="shared" si="111"/>
        <v>49085.744932552421</v>
      </c>
      <c r="AO158" s="81">
        <f t="shared" si="111"/>
        <v>49042.31910598457</v>
      </c>
    </row>
    <row r="159" spans="1:41" x14ac:dyDescent="0.5">
      <c r="B159" s="3" t="e">
        <f>#REF!</f>
        <v>#REF!</v>
      </c>
      <c r="C159" s="3" t="e">
        <f>#REF!</f>
        <v>#REF!</v>
      </c>
      <c r="F159" s="81">
        <f t="shared" ref="F159:AO159" si="112">F5*F44</f>
        <v>9006.61</v>
      </c>
      <c r="G159" s="81">
        <f t="shared" si="112"/>
        <v>10731.28</v>
      </c>
      <c r="H159" s="81">
        <f t="shared" si="112"/>
        <v>10348.02</v>
      </c>
      <c r="I159" s="81">
        <f t="shared" si="112"/>
        <v>7856.83</v>
      </c>
      <c r="J159" s="81">
        <f t="shared" si="112"/>
        <v>10731.28</v>
      </c>
      <c r="K159" s="81">
        <f t="shared" si="112"/>
        <v>6515.42</v>
      </c>
      <c r="L159" s="81">
        <f t="shared" si="112"/>
        <v>6898.68</v>
      </c>
      <c r="M159" s="81">
        <f t="shared" si="112"/>
        <v>9581.5</v>
      </c>
      <c r="N159" s="81">
        <f t="shared" si="112"/>
        <v>7665.2</v>
      </c>
      <c r="O159" s="81">
        <f t="shared" si="112"/>
        <v>9198.24</v>
      </c>
      <c r="P159" s="81">
        <f t="shared" si="112"/>
        <v>9006.61</v>
      </c>
      <c r="Q159" s="81">
        <f t="shared" si="112"/>
        <v>8048.46</v>
      </c>
      <c r="R159" s="81">
        <f t="shared" si="112"/>
        <v>9029.9521668436137</v>
      </c>
      <c r="S159" s="81">
        <f t="shared" si="112"/>
        <v>9012.1981774048709</v>
      </c>
      <c r="T159" s="81">
        <f t="shared" si="112"/>
        <v>8845.4700073551394</v>
      </c>
      <c r="U159" s="81">
        <f t="shared" si="112"/>
        <v>8697.6244190215057</v>
      </c>
      <c r="V159" s="81">
        <f t="shared" si="112"/>
        <v>8750.5062382583164</v>
      </c>
      <c r="W159" s="81">
        <f t="shared" si="112"/>
        <v>8561.9704066130398</v>
      </c>
      <c r="X159" s="81">
        <f t="shared" si="112"/>
        <v>8718.2658104199945</v>
      </c>
      <c r="Y159" s="81">
        <f t="shared" si="112"/>
        <v>8854.8092353239535</v>
      </c>
      <c r="Z159" s="81">
        <f t="shared" si="112"/>
        <v>8773.2951077615417</v>
      </c>
      <c r="AA159" s="81">
        <f t="shared" si="112"/>
        <v>8848.8711156701411</v>
      </c>
      <c r="AB159" s="81">
        <f t="shared" si="112"/>
        <v>8799.6387406901558</v>
      </c>
      <c r="AC159" s="81">
        <f t="shared" si="112"/>
        <v>8762.6919657386243</v>
      </c>
      <c r="AD159" s="81">
        <f t="shared" si="112"/>
        <v>9035.6960152194097</v>
      </c>
      <c r="AE159" s="81">
        <f t="shared" si="112"/>
        <v>9016.4244454808304</v>
      </c>
      <c r="AF159" s="81">
        <f t="shared" si="112"/>
        <v>8997.0652420707138</v>
      </c>
      <c r="AG159" s="81">
        <f t="shared" si="112"/>
        <v>8990.3514521164852</v>
      </c>
      <c r="AH159" s="81">
        <f t="shared" si="112"/>
        <v>8995.7220117969355</v>
      </c>
      <c r="AI159" s="81">
        <f t="shared" si="112"/>
        <v>8997.0176372457136</v>
      </c>
      <c r="AJ159" s="81">
        <f t="shared" si="112"/>
        <v>9014.5449145274488</v>
      </c>
      <c r="AK159" s="81">
        <f t="shared" si="112"/>
        <v>9020.166333474599</v>
      </c>
      <c r="AL159" s="81">
        <f t="shared" si="112"/>
        <v>9014.5789388044905</v>
      </c>
      <c r="AM159" s="81">
        <f t="shared" si="112"/>
        <v>9015.4970587843545</v>
      </c>
      <c r="AN159" s="81">
        <f t="shared" si="112"/>
        <v>9010.0283889922357</v>
      </c>
      <c r="AO159" s="81">
        <f t="shared" si="112"/>
        <v>9008.3143752053402</v>
      </c>
    </row>
    <row r="160" spans="1:41" x14ac:dyDescent="0.5">
      <c r="B160" s="3" t="e">
        <f>#REF!</f>
        <v>#REF!</v>
      </c>
      <c r="C160" s="3" t="e">
        <f>#REF!</f>
        <v>#REF!</v>
      </c>
      <c r="F160" s="81">
        <f t="shared" ref="F160:AO160" si="113">F6*F45</f>
        <v>25078.199999999997</v>
      </c>
      <c r="G160" s="81">
        <f t="shared" si="113"/>
        <v>41797</v>
      </c>
      <c r="H160" s="81">
        <f t="shared" si="113"/>
        <v>40125.119999999995</v>
      </c>
      <c r="I160" s="81">
        <f t="shared" si="113"/>
        <v>38453.24</v>
      </c>
      <c r="J160" s="81">
        <f t="shared" si="113"/>
        <v>29675.87</v>
      </c>
      <c r="K160" s="81">
        <f t="shared" si="113"/>
        <v>34691.509999999995</v>
      </c>
      <c r="L160" s="81">
        <f t="shared" si="113"/>
        <v>14628.949999999999</v>
      </c>
      <c r="M160" s="81">
        <f t="shared" si="113"/>
        <v>36363.39</v>
      </c>
      <c r="N160" s="81">
        <f t="shared" si="113"/>
        <v>20480.53</v>
      </c>
      <c r="O160" s="81">
        <f t="shared" si="113"/>
        <v>43468.88</v>
      </c>
      <c r="P160" s="81">
        <f t="shared" si="113"/>
        <v>25496.17</v>
      </c>
      <c r="Q160" s="81">
        <f t="shared" si="113"/>
        <v>45976.7</v>
      </c>
      <c r="R160" s="81">
        <f t="shared" si="113"/>
        <v>33630.599698099533</v>
      </c>
      <c r="S160" s="81">
        <f t="shared" si="113"/>
        <v>34304.630704707015</v>
      </c>
      <c r="T160" s="81">
        <f t="shared" si="113"/>
        <v>33615.818316375684</v>
      </c>
      <c r="U160" s="81">
        <f t="shared" si="113"/>
        <v>33011.506160232355</v>
      </c>
      <c r="V160" s="81">
        <f t="shared" si="113"/>
        <v>32498.73592229269</v>
      </c>
      <c r="W160" s="81">
        <f t="shared" si="113"/>
        <v>32688.216470073337</v>
      </c>
      <c r="X160" s="81">
        <f t="shared" si="113"/>
        <v>32467.78326985555</v>
      </c>
      <c r="Y160" s="81">
        <f t="shared" si="113"/>
        <v>33931.795810873598</v>
      </c>
      <c r="Z160" s="81">
        <f t="shared" si="113"/>
        <v>33673.092957840214</v>
      </c>
      <c r="AA160" s="81">
        <f t="shared" si="113"/>
        <v>34740.89354693568</v>
      </c>
      <c r="AB160" s="81">
        <f t="shared" si="113"/>
        <v>33946.535130907796</v>
      </c>
      <c r="AC160" s="81">
        <f t="shared" si="113"/>
        <v>34611.418774112055</v>
      </c>
      <c r="AD160" s="81">
        <f t="shared" si="113"/>
        <v>34215.00554097155</v>
      </c>
      <c r="AE160" s="81">
        <f t="shared" si="113"/>
        <v>34211.849810468753</v>
      </c>
      <c r="AF160" s="81">
        <f t="shared" si="113"/>
        <v>34151.222539499227</v>
      </c>
      <c r="AG160" s="81">
        <f t="shared" si="113"/>
        <v>34144.006132622097</v>
      </c>
      <c r="AH160" s="81">
        <f t="shared" si="113"/>
        <v>34187.479515250321</v>
      </c>
      <c r="AI160" s="81">
        <f t="shared" si="113"/>
        <v>34278.09719158728</v>
      </c>
      <c r="AJ160" s="81">
        <f t="shared" si="113"/>
        <v>34360.184128510329</v>
      </c>
      <c r="AK160" s="81">
        <f t="shared" si="113"/>
        <v>34467.82097065069</v>
      </c>
      <c r="AL160" s="81">
        <f t="shared" si="113"/>
        <v>34460.169091561351</v>
      </c>
      <c r="AM160" s="81">
        <f t="shared" si="113"/>
        <v>34473.837030094619</v>
      </c>
      <c r="AN160" s="81">
        <f t="shared" si="113"/>
        <v>34398.014101387118</v>
      </c>
      <c r="AO160" s="81">
        <f t="shared" si="113"/>
        <v>34383.293979441347</v>
      </c>
    </row>
    <row r="161" spans="2:41" x14ac:dyDescent="0.5">
      <c r="B161" s="3" t="e">
        <f>#REF!</f>
        <v>#REF!</v>
      </c>
      <c r="C161" s="3" t="e">
        <f>#REF!</f>
        <v>#REF!</v>
      </c>
      <c r="F161" s="81">
        <f t="shared" ref="F161:AO161" si="114">F7*F46</f>
        <v>98504.88</v>
      </c>
      <c r="G161" s="81">
        <f t="shared" si="114"/>
        <v>116762.25000000001</v>
      </c>
      <c r="H161" s="81">
        <f t="shared" si="114"/>
        <v>97655.700000000012</v>
      </c>
      <c r="I161" s="81">
        <f t="shared" si="114"/>
        <v>106147.50000000001</v>
      </c>
      <c r="J161" s="81">
        <f t="shared" si="114"/>
        <v>82795.05</v>
      </c>
      <c r="K161" s="81">
        <f t="shared" si="114"/>
        <v>61990.140000000007</v>
      </c>
      <c r="L161" s="81">
        <f t="shared" si="114"/>
        <v>65386.860000000008</v>
      </c>
      <c r="M161" s="81">
        <f t="shared" si="114"/>
        <v>87040.950000000012</v>
      </c>
      <c r="N161" s="81">
        <f t="shared" si="114"/>
        <v>65386.860000000008</v>
      </c>
      <c r="O161" s="81">
        <f t="shared" si="114"/>
        <v>107845.86000000002</v>
      </c>
      <c r="P161" s="81">
        <f t="shared" si="114"/>
        <v>85767.180000000008</v>
      </c>
      <c r="Q161" s="81">
        <f t="shared" si="114"/>
        <v>101477.01000000001</v>
      </c>
      <c r="R161" s="81">
        <f t="shared" si="114"/>
        <v>91864.10355325487</v>
      </c>
      <c r="S161" s="81">
        <f t="shared" si="114"/>
        <v>91115.473897589531</v>
      </c>
      <c r="T161" s="81">
        <f t="shared" si="114"/>
        <v>88746.82576662692</v>
      </c>
      <c r="U161" s="81">
        <f t="shared" si="114"/>
        <v>87810.870993269345</v>
      </c>
      <c r="V161" s="81">
        <f t="shared" si="114"/>
        <v>86072.439676864466</v>
      </c>
      <c r="W161" s="81">
        <f t="shared" si="114"/>
        <v>86181.459941911526</v>
      </c>
      <c r="X161" s="81">
        <f t="shared" si="114"/>
        <v>88074.541993284583</v>
      </c>
      <c r="Y161" s="81">
        <f t="shared" si="114"/>
        <v>89835.588757498394</v>
      </c>
      <c r="Z161" s="81">
        <f t="shared" si="114"/>
        <v>89895.964623297856</v>
      </c>
      <c r="AA161" s="81">
        <f t="shared" si="114"/>
        <v>91808.796606679432</v>
      </c>
      <c r="AB161" s="81">
        <f t="shared" si="114"/>
        <v>90258.629695671872</v>
      </c>
      <c r="AC161" s="81">
        <f t="shared" si="114"/>
        <v>90462.931019775919</v>
      </c>
      <c r="AD161" s="81">
        <f t="shared" si="114"/>
        <v>91468.870828165527</v>
      </c>
      <c r="AE161" s="81">
        <f t="shared" si="114"/>
        <v>91253.864827521946</v>
      </c>
      <c r="AF161" s="81">
        <f t="shared" si="114"/>
        <v>91084.811210366461</v>
      </c>
      <c r="AG161" s="81">
        <f t="shared" si="114"/>
        <v>91103.751675101987</v>
      </c>
      <c r="AH161" s="81">
        <f t="shared" si="114"/>
        <v>91204.121757354209</v>
      </c>
      <c r="AI161" s="81">
        <f t="shared" si="114"/>
        <v>91461.170771174657</v>
      </c>
      <c r="AJ161" s="81">
        <f t="shared" si="114"/>
        <v>91730.339441487449</v>
      </c>
      <c r="AK161" s="81">
        <f t="shared" si="114"/>
        <v>91860.430005209288</v>
      </c>
      <c r="AL161" s="81">
        <f t="shared" si="114"/>
        <v>91851.117247886054</v>
      </c>
      <c r="AM161" s="81">
        <f t="shared" si="114"/>
        <v>91835.877443434132</v>
      </c>
      <c r="AN161" s="81">
        <f t="shared" si="114"/>
        <v>91656.173855141518</v>
      </c>
      <c r="AO161" s="81">
        <f t="shared" si="114"/>
        <v>91593.747895029199</v>
      </c>
    </row>
    <row r="162" spans="2:41" x14ac:dyDescent="0.5">
      <c r="B162" s="3" t="e">
        <f>#REF!</f>
        <v>#REF!</v>
      </c>
      <c r="C162" s="3" t="e">
        <f>#REF!</f>
        <v>#REF!</v>
      </c>
      <c r="F162" s="81">
        <f t="shared" ref="F162:AO162" si="115">F8*F47</f>
        <v>199125.52000000002</v>
      </c>
      <c r="G162" s="81">
        <f t="shared" si="115"/>
        <v>281082.67000000004</v>
      </c>
      <c r="H162" s="81">
        <f t="shared" si="115"/>
        <v>222802.03</v>
      </c>
      <c r="I162" s="81">
        <f t="shared" si="115"/>
        <v>248906.90000000002</v>
      </c>
      <c r="J162" s="81">
        <f t="shared" si="115"/>
        <v>244050.18000000002</v>
      </c>
      <c r="K162" s="81">
        <f t="shared" si="115"/>
        <v>205196.42</v>
      </c>
      <c r="L162" s="81">
        <f t="shared" si="115"/>
        <v>274404.68</v>
      </c>
      <c r="M162" s="81">
        <f t="shared" si="115"/>
        <v>254977.80000000002</v>
      </c>
      <c r="N162" s="81">
        <f t="shared" si="115"/>
        <v>202160.97</v>
      </c>
      <c r="O162" s="81">
        <f t="shared" si="115"/>
        <v>315079.71000000002</v>
      </c>
      <c r="P162" s="81">
        <f t="shared" si="115"/>
        <v>231908.38</v>
      </c>
      <c r="Q162" s="81">
        <f t="shared" si="115"/>
        <v>232515.47</v>
      </c>
      <c r="R162" s="81">
        <f t="shared" si="115"/>
        <v>248671.7011520259</v>
      </c>
      <c r="S162" s="81">
        <f t="shared" si="115"/>
        <v>252391.14967353054</v>
      </c>
      <c r="T162" s="81">
        <f t="shared" si="115"/>
        <v>249422.28672764893</v>
      </c>
      <c r="U162" s="81">
        <f t="shared" si="115"/>
        <v>251182.56289954469</v>
      </c>
      <c r="V162" s="81">
        <f t="shared" si="115"/>
        <v>250860.45158971823</v>
      </c>
      <c r="W162" s="81">
        <f t="shared" si="115"/>
        <v>250926.2097010118</v>
      </c>
      <c r="X162" s="81">
        <f t="shared" si="115"/>
        <v>254315.14389709159</v>
      </c>
      <c r="Y162" s="81">
        <f t="shared" si="115"/>
        <v>252076.84284479785</v>
      </c>
      <c r="Z162" s="81">
        <f t="shared" si="115"/>
        <v>251310.8648259021</v>
      </c>
      <c r="AA162" s="81">
        <f t="shared" si="115"/>
        <v>254991.04863464288</v>
      </c>
      <c r="AB162" s="81">
        <f t="shared" si="115"/>
        <v>249335.85972361456</v>
      </c>
      <c r="AC162" s="81">
        <f t="shared" si="115"/>
        <v>250311.34858841365</v>
      </c>
      <c r="AD162" s="81">
        <f t="shared" si="115"/>
        <v>257516.73194185933</v>
      </c>
      <c r="AE162" s="81">
        <f t="shared" si="115"/>
        <v>257742.55152250218</v>
      </c>
      <c r="AF162" s="81">
        <f t="shared" si="115"/>
        <v>257669.58821228353</v>
      </c>
      <c r="AG162" s="81">
        <f t="shared" si="115"/>
        <v>257844.05382169646</v>
      </c>
      <c r="AH162" s="81">
        <f t="shared" si="115"/>
        <v>257882.7494421989</v>
      </c>
      <c r="AI162" s="81">
        <f t="shared" si="115"/>
        <v>257952.17456425235</v>
      </c>
      <c r="AJ162" s="81">
        <f t="shared" si="115"/>
        <v>258021.77007257263</v>
      </c>
      <c r="AK162" s="81">
        <f t="shared" si="115"/>
        <v>257807.78641165563</v>
      </c>
      <c r="AL162" s="81">
        <f t="shared" si="115"/>
        <v>257767.09778935596</v>
      </c>
      <c r="AM162" s="81">
        <f t="shared" si="115"/>
        <v>257788.42479259893</v>
      </c>
      <c r="AN162" s="81">
        <f t="shared" si="115"/>
        <v>257497.28064408401</v>
      </c>
      <c r="AO162" s="81">
        <f t="shared" si="115"/>
        <v>257664.76723279874</v>
      </c>
    </row>
    <row r="163" spans="2:41" x14ac:dyDescent="0.5">
      <c r="B163" s="3" t="e">
        <f>#REF!</f>
        <v>#REF!</v>
      </c>
      <c r="C163" s="3" t="e">
        <f>#REF!</f>
        <v>#REF!</v>
      </c>
      <c r="F163" s="81">
        <f t="shared" ref="F163:AO163" si="116">F9*F48</f>
        <v>222549.28</v>
      </c>
      <c r="G163" s="81">
        <f t="shared" si="116"/>
        <v>337214.56</v>
      </c>
      <c r="H163" s="81">
        <f t="shared" si="116"/>
        <v>274950.08</v>
      </c>
      <c r="I163" s="81">
        <f t="shared" si="116"/>
        <v>309472.96000000002</v>
      </c>
      <c r="J163" s="81">
        <f t="shared" si="116"/>
        <v>301458.72000000003</v>
      </c>
      <c r="K163" s="81">
        <f t="shared" si="116"/>
        <v>273100.64</v>
      </c>
      <c r="L163" s="81">
        <f t="shared" si="116"/>
        <v>326734.40000000002</v>
      </c>
      <c r="M163" s="81">
        <f t="shared" si="116"/>
        <v>357558.4</v>
      </c>
      <c r="N163" s="81">
        <f t="shared" si="116"/>
        <v>245975.52000000002</v>
      </c>
      <c r="O163" s="81">
        <f t="shared" si="116"/>
        <v>360024.32000000001</v>
      </c>
      <c r="P163" s="81">
        <f t="shared" si="116"/>
        <v>294060.96000000002</v>
      </c>
      <c r="Q163" s="81">
        <f t="shared" si="116"/>
        <v>307007.04000000004</v>
      </c>
      <c r="R163" s="81">
        <f t="shared" si="116"/>
        <v>309289.9642494368</v>
      </c>
      <c r="S163" s="81">
        <f t="shared" si="116"/>
        <v>315997.58471727802</v>
      </c>
      <c r="T163" s="81">
        <f t="shared" si="116"/>
        <v>313440.41444705776</v>
      </c>
      <c r="U163" s="81">
        <f t="shared" si="116"/>
        <v>316004.55348307471</v>
      </c>
      <c r="V163" s="81">
        <f t="shared" si="116"/>
        <v>315824.67985713942</v>
      </c>
      <c r="W163" s="81">
        <f t="shared" si="116"/>
        <v>316316.42358191905</v>
      </c>
      <c r="X163" s="81">
        <f t="shared" si="116"/>
        <v>319278.67777342792</v>
      </c>
      <c r="Y163" s="81">
        <f t="shared" si="116"/>
        <v>317892.80238087865</v>
      </c>
      <c r="Z163" s="81">
        <f t="shared" si="116"/>
        <v>313750.64191250358</v>
      </c>
      <c r="AA163" s="81">
        <f t="shared" si="116"/>
        <v>318822.9809695009</v>
      </c>
      <c r="AB163" s="81">
        <f t="shared" si="116"/>
        <v>314547.07174672862</v>
      </c>
      <c r="AC163" s="81">
        <f t="shared" si="116"/>
        <v>315566.13903932122</v>
      </c>
      <c r="AD163" s="81">
        <f t="shared" si="116"/>
        <v>324422.02501716814</v>
      </c>
      <c r="AE163" s="81">
        <f t="shared" si="116"/>
        <v>324959.28521210258</v>
      </c>
      <c r="AF163" s="81">
        <f t="shared" si="116"/>
        <v>324966.6527479614</v>
      </c>
      <c r="AG163" s="81">
        <f t="shared" si="116"/>
        <v>325193.71559861582</v>
      </c>
      <c r="AH163" s="81">
        <f t="shared" si="116"/>
        <v>325220.02196247922</v>
      </c>
      <c r="AI163" s="81">
        <f t="shared" si="116"/>
        <v>325263.93090013845</v>
      </c>
      <c r="AJ163" s="81">
        <f t="shared" si="116"/>
        <v>325269.36958178808</v>
      </c>
      <c r="AK163" s="81">
        <f t="shared" si="116"/>
        <v>325021.47523529775</v>
      </c>
      <c r="AL163" s="81">
        <f t="shared" si="116"/>
        <v>324871.65561952948</v>
      </c>
      <c r="AM163" s="81">
        <f t="shared" si="116"/>
        <v>325064.22381538624</v>
      </c>
      <c r="AN163" s="81">
        <f t="shared" si="116"/>
        <v>324838.27506190399</v>
      </c>
      <c r="AO163" s="81">
        <f t="shared" si="116"/>
        <v>324959.8287296028</v>
      </c>
    </row>
    <row r="164" spans="2:41" x14ac:dyDescent="0.5">
      <c r="B164" s="3" t="e">
        <f>#REF!</f>
        <v>#REF!</v>
      </c>
      <c r="C164" s="3" t="e">
        <f>#REF!</f>
        <v>#REF!</v>
      </c>
      <c r="F164" s="81">
        <f t="shared" ref="F164:AO164" si="117">F10*F49</f>
        <v>12465</v>
      </c>
      <c r="G164" s="81">
        <f t="shared" si="117"/>
        <v>20775</v>
      </c>
      <c r="H164" s="81">
        <f t="shared" si="117"/>
        <v>23822</v>
      </c>
      <c r="I164" s="81">
        <f t="shared" si="117"/>
        <v>22852.5</v>
      </c>
      <c r="J164" s="81">
        <f t="shared" si="117"/>
        <v>1939</v>
      </c>
      <c r="K164" s="81">
        <f t="shared" si="117"/>
        <v>16204.5</v>
      </c>
      <c r="L164" s="81">
        <f t="shared" si="117"/>
        <v>16620</v>
      </c>
      <c r="M164" s="81">
        <f t="shared" si="117"/>
        <v>15650.5</v>
      </c>
      <c r="N164" s="81">
        <f t="shared" si="117"/>
        <v>0</v>
      </c>
      <c r="O164" s="81">
        <f t="shared" si="117"/>
        <v>21744.5</v>
      </c>
      <c r="P164" s="81">
        <f t="shared" si="117"/>
        <v>14681</v>
      </c>
      <c r="Q164" s="81">
        <f t="shared" si="117"/>
        <v>17312.5</v>
      </c>
      <c r="R164" s="81">
        <f t="shared" si="117"/>
        <v>15650.130757109977</v>
      </c>
      <c r="S164" s="81">
        <f t="shared" si="117"/>
        <v>15894.480052226631</v>
      </c>
      <c r="T164" s="81">
        <f t="shared" si="117"/>
        <v>15452.639609952439</v>
      </c>
      <c r="U164" s="81">
        <f t="shared" si="117"/>
        <v>14714.909998650193</v>
      </c>
      <c r="V164" s="81">
        <f t="shared" si="117"/>
        <v>13998.13400724866</v>
      </c>
      <c r="W164" s="81">
        <f t="shared" si="117"/>
        <v>14999.782999500918</v>
      </c>
      <c r="X164" s="81">
        <f t="shared" si="117"/>
        <v>14871.988167757396</v>
      </c>
      <c r="Y164" s="81">
        <f t="shared" si="117"/>
        <v>14698.216157769386</v>
      </c>
      <c r="Z164" s="81">
        <f t="shared" si="117"/>
        <v>14592.394234458274</v>
      </c>
      <c r="AA164" s="81">
        <f t="shared" si="117"/>
        <v>15808.427087329799</v>
      </c>
      <c r="AB164" s="81">
        <f t="shared" si="117"/>
        <v>15276.984477138309</v>
      </c>
      <c r="AC164" s="81">
        <f t="shared" si="117"/>
        <v>15301.824334617177</v>
      </c>
      <c r="AD164" s="81">
        <f t="shared" si="117"/>
        <v>15411.502484173187</v>
      </c>
      <c r="AE164" s="81">
        <f t="shared" si="117"/>
        <v>15365.152482691561</v>
      </c>
      <c r="AF164" s="81">
        <f t="shared" si="117"/>
        <v>15294.164346090511</v>
      </c>
      <c r="AG164" s="81">
        <f t="shared" si="117"/>
        <v>15254.827718816598</v>
      </c>
      <c r="AH164" s="81">
        <f t="shared" si="117"/>
        <v>15274.938004868009</v>
      </c>
      <c r="AI164" s="81">
        <f t="shared" si="117"/>
        <v>15357.667546204593</v>
      </c>
      <c r="AJ164" s="81">
        <f t="shared" si="117"/>
        <v>15362.126681964355</v>
      </c>
      <c r="AK164" s="81">
        <f t="shared" si="117"/>
        <v>15377.823082261097</v>
      </c>
      <c r="AL164" s="81">
        <f t="shared" si="117"/>
        <v>15409.602364561568</v>
      </c>
      <c r="AM164" s="81">
        <f t="shared" si="117"/>
        <v>15453.027358469448</v>
      </c>
      <c r="AN164" s="81">
        <f t="shared" si="117"/>
        <v>15396.678723830295</v>
      </c>
      <c r="AO164" s="81">
        <f t="shared" si="117"/>
        <v>15380.819921269476</v>
      </c>
    </row>
    <row r="165" spans="2:41" x14ac:dyDescent="0.5">
      <c r="B165" s="3" t="e">
        <f>#REF!</f>
        <v>#REF!</v>
      </c>
      <c r="C165" s="3" t="e">
        <f>#REF!</f>
        <v>#REF!</v>
      </c>
      <c r="F165" s="81">
        <f t="shared" ref="F165:AO165" si="118">F11*F50</f>
        <v>17312.399999999998</v>
      </c>
      <c r="G165" s="81">
        <f t="shared" si="118"/>
        <v>30090.6</v>
      </c>
      <c r="H165" s="81">
        <f t="shared" si="118"/>
        <v>17724.599999999999</v>
      </c>
      <c r="I165" s="81">
        <f t="shared" si="118"/>
        <v>23907.599999999999</v>
      </c>
      <c r="J165" s="81">
        <f t="shared" si="118"/>
        <v>30296.7</v>
      </c>
      <c r="K165" s="81">
        <f t="shared" si="118"/>
        <v>20403.899999999998</v>
      </c>
      <c r="L165" s="81">
        <f t="shared" si="118"/>
        <v>22671</v>
      </c>
      <c r="M165" s="81">
        <f t="shared" si="118"/>
        <v>25350.3</v>
      </c>
      <c r="N165" s="81">
        <f t="shared" si="118"/>
        <v>8244</v>
      </c>
      <c r="O165" s="81">
        <f t="shared" si="118"/>
        <v>29266.2</v>
      </c>
      <c r="P165" s="81">
        <f t="shared" si="118"/>
        <v>27205.200000000001</v>
      </c>
      <c r="Q165" s="81">
        <f t="shared" si="118"/>
        <v>26174.7</v>
      </c>
      <c r="R165" s="81">
        <f t="shared" si="118"/>
        <v>23965.999740975705</v>
      </c>
      <c r="S165" s="81">
        <f t="shared" si="118"/>
        <v>24474.154567830708</v>
      </c>
      <c r="T165" s="81">
        <f t="shared" si="118"/>
        <v>23925.623097756605</v>
      </c>
      <c r="U165" s="81">
        <f t="shared" si="118"/>
        <v>24394.960542004632</v>
      </c>
      <c r="V165" s="81">
        <f t="shared" si="118"/>
        <v>24371.619504859173</v>
      </c>
      <c r="W165" s="81">
        <f t="shared" si="118"/>
        <v>23796.817115034741</v>
      </c>
      <c r="X165" s="81">
        <f t="shared" si="118"/>
        <v>24024.978422187596</v>
      </c>
      <c r="Y165" s="81">
        <f t="shared" si="118"/>
        <v>24077.163528740217</v>
      </c>
      <c r="Z165" s="81">
        <f t="shared" si="118"/>
        <v>23903.255088970531</v>
      </c>
      <c r="AA165" s="81">
        <f t="shared" si="118"/>
        <v>25186.139766276974</v>
      </c>
      <c r="AB165" s="81">
        <f t="shared" si="118"/>
        <v>24767.845720750833</v>
      </c>
      <c r="AC165" s="81">
        <f t="shared" si="118"/>
        <v>24491.95714979112</v>
      </c>
      <c r="AD165" s="81">
        <f t="shared" si="118"/>
        <v>25061.171721536502</v>
      </c>
      <c r="AE165" s="81">
        <f t="shared" si="118"/>
        <v>25088.325414423638</v>
      </c>
      <c r="AF165" s="81">
        <f t="shared" si="118"/>
        <v>25074.036331615473</v>
      </c>
      <c r="AG165" s="81">
        <f t="shared" si="118"/>
        <v>25105.734805809341</v>
      </c>
      <c r="AH165" s="81">
        <f t="shared" si="118"/>
        <v>25099.707857040361</v>
      </c>
      <c r="AI165" s="81">
        <f t="shared" si="118"/>
        <v>25095.186187791856</v>
      </c>
      <c r="AJ165" s="81">
        <f t="shared" si="118"/>
        <v>25139.725546440608</v>
      </c>
      <c r="AK165" s="81">
        <f t="shared" si="118"/>
        <v>25168.352729418159</v>
      </c>
      <c r="AL165" s="81">
        <f t="shared" si="118"/>
        <v>25194.877153476646</v>
      </c>
      <c r="AM165" s="81">
        <f t="shared" si="118"/>
        <v>25238.569532798156</v>
      </c>
      <c r="AN165" s="81">
        <f t="shared" si="118"/>
        <v>25175.564085689846</v>
      </c>
      <c r="AO165" s="81">
        <f t="shared" si="118"/>
        <v>25143.284986097708</v>
      </c>
    </row>
    <row r="166" spans="2:41" x14ac:dyDescent="0.5">
      <c r="B166" s="3" t="e">
        <f>#REF!</f>
        <v>#REF!</v>
      </c>
      <c r="C166" s="3" t="e">
        <f>#REF!</f>
        <v>#REF!</v>
      </c>
      <c r="F166" s="81">
        <f t="shared" ref="F166:AO166" si="119">F12*F51</f>
        <v>104509.34999999999</v>
      </c>
      <c r="G166" s="81">
        <f t="shared" si="119"/>
        <v>142723.88</v>
      </c>
      <c r="H166" s="81">
        <f t="shared" si="119"/>
        <v>134912.07</v>
      </c>
      <c r="I166" s="81">
        <f t="shared" si="119"/>
        <v>134700.94</v>
      </c>
      <c r="J166" s="81">
        <f t="shared" si="119"/>
        <v>121610.88</v>
      </c>
      <c r="K166" s="81">
        <f t="shared" si="119"/>
        <v>91630.42</v>
      </c>
      <c r="L166" s="81">
        <f t="shared" si="119"/>
        <v>109787.59999999999</v>
      </c>
      <c r="M166" s="81">
        <f t="shared" si="119"/>
        <v>123299.92</v>
      </c>
      <c r="N166" s="81">
        <f t="shared" si="119"/>
        <v>49404.42</v>
      </c>
      <c r="O166" s="81">
        <f t="shared" si="119"/>
        <v>146735.35</v>
      </c>
      <c r="P166" s="81">
        <f t="shared" si="119"/>
        <v>130689.47</v>
      </c>
      <c r="Q166" s="81">
        <f t="shared" si="119"/>
        <v>128367.03999999999</v>
      </c>
      <c r="R166" s="81">
        <f t="shared" si="119"/>
        <v>123125.9272206751</v>
      </c>
      <c r="S166" s="81">
        <f t="shared" si="119"/>
        <v>124314.17733700045</v>
      </c>
      <c r="T166" s="81">
        <f t="shared" si="119"/>
        <v>122284.12277879681</v>
      </c>
      <c r="U166" s="81">
        <f t="shared" si="119"/>
        <v>120763.024323153</v>
      </c>
      <c r="V166" s="81">
        <f t="shared" si="119"/>
        <v>119133.4954281626</v>
      </c>
      <c r="W166" s="81">
        <f t="shared" si="119"/>
        <v>118504.49390659231</v>
      </c>
      <c r="X166" s="81">
        <f t="shared" si="119"/>
        <v>120425.61826278974</v>
      </c>
      <c r="Y166" s="81">
        <f t="shared" si="119"/>
        <v>120930.64850036551</v>
      </c>
      <c r="Z166" s="81">
        <f t="shared" si="119"/>
        <v>120304.78761248919</v>
      </c>
      <c r="AA166" s="81">
        <f t="shared" si="119"/>
        <v>126041.48950225115</v>
      </c>
      <c r="AB166" s="81">
        <f t="shared" si="119"/>
        <v>123807.15008396807</v>
      </c>
      <c r="AC166" s="81">
        <f t="shared" si="119"/>
        <v>122779.52587622919</v>
      </c>
      <c r="AD166" s="81">
        <f t="shared" si="119"/>
        <v>126949.22083727519</v>
      </c>
      <c r="AE166" s="81">
        <f t="shared" si="119"/>
        <v>126840.0116029425</v>
      </c>
      <c r="AF166" s="81">
        <f t="shared" si="119"/>
        <v>126618.55202659944</v>
      </c>
      <c r="AG166" s="81">
        <f t="shared" si="119"/>
        <v>126554.86238713549</v>
      </c>
      <c r="AH166" s="81">
        <f t="shared" si="119"/>
        <v>126617.90873662103</v>
      </c>
      <c r="AI166" s="81">
        <f t="shared" si="119"/>
        <v>126827.66503306737</v>
      </c>
      <c r="AJ166" s="81">
        <f t="shared" si="119"/>
        <v>127109.50336188087</v>
      </c>
      <c r="AK166" s="81">
        <f t="shared" si="119"/>
        <v>127248.05932549854</v>
      </c>
      <c r="AL166" s="81">
        <f t="shared" si="119"/>
        <v>127354.3209730916</v>
      </c>
      <c r="AM166" s="81">
        <f t="shared" si="119"/>
        <v>127523.76746696634</v>
      </c>
      <c r="AN166" s="81">
        <f t="shared" si="119"/>
        <v>127209.34309491939</v>
      </c>
      <c r="AO166" s="81">
        <f t="shared" si="119"/>
        <v>127062.67514607827</v>
      </c>
    </row>
    <row r="167" spans="2:41" x14ac:dyDescent="0.5">
      <c r="B167" s="3" t="e">
        <f>#REF!</f>
        <v>#REF!</v>
      </c>
      <c r="C167" s="3" t="e">
        <f>#REF!</f>
        <v>#REF!</v>
      </c>
      <c r="F167" s="81">
        <f t="shared" ref="F167:AO167" si="120">F13*F52</f>
        <v>67836.599999999991</v>
      </c>
      <c r="G167" s="81">
        <f t="shared" si="120"/>
        <v>92188.2</v>
      </c>
      <c r="H167" s="81">
        <f t="shared" si="120"/>
        <v>83491.199999999997</v>
      </c>
      <c r="I167" s="81">
        <f t="shared" si="120"/>
        <v>90448.799999999988</v>
      </c>
      <c r="J167" s="81">
        <f t="shared" si="120"/>
        <v>91492.439999999988</v>
      </c>
      <c r="K167" s="81">
        <f t="shared" si="120"/>
        <v>80534.219999999987</v>
      </c>
      <c r="L167" s="81">
        <f t="shared" si="120"/>
        <v>81751.799999999988</v>
      </c>
      <c r="M167" s="81">
        <f t="shared" si="120"/>
        <v>95666.999999999985</v>
      </c>
      <c r="N167" s="81">
        <f t="shared" si="120"/>
        <v>52181.999999999993</v>
      </c>
      <c r="O167" s="81">
        <f t="shared" si="120"/>
        <v>69749.939999999988</v>
      </c>
      <c r="P167" s="81">
        <f t="shared" si="120"/>
        <v>71315.399999999994</v>
      </c>
      <c r="Q167" s="81">
        <f t="shared" si="120"/>
        <v>71315.399999999994</v>
      </c>
      <c r="R167" s="81">
        <f t="shared" si="120"/>
        <v>88694.911126000661</v>
      </c>
      <c r="S167" s="81">
        <f t="shared" si="120"/>
        <v>89739.178428248662</v>
      </c>
      <c r="T167" s="81">
        <f t="shared" si="120"/>
        <v>88592.066618961064</v>
      </c>
      <c r="U167" s="81">
        <f t="shared" si="120"/>
        <v>88163.076939871986</v>
      </c>
      <c r="V167" s="81">
        <f t="shared" si="120"/>
        <v>87047.366296080843</v>
      </c>
      <c r="W167" s="81">
        <f t="shared" si="120"/>
        <v>85741.033991590375</v>
      </c>
      <c r="X167" s="81">
        <f t="shared" si="120"/>
        <v>85351.121285751055</v>
      </c>
      <c r="Y167" s="81">
        <f t="shared" si="120"/>
        <v>84814.795785088965</v>
      </c>
      <c r="Z167" s="81">
        <f t="shared" si="120"/>
        <v>82931.832843149081</v>
      </c>
      <c r="AA167" s="81">
        <f t="shared" si="120"/>
        <v>84960.530227576601</v>
      </c>
      <c r="AB167" s="81">
        <f t="shared" si="120"/>
        <v>85514.58186980868</v>
      </c>
      <c r="AC167" s="81">
        <f t="shared" si="120"/>
        <v>85968.335821651694</v>
      </c>
      <c r="AD167" s="81">
        <f t="shared" si="120"/>
        <v>97073.06065450405</v>
      </c>
      <c r="AE167" s="81">
        <f t="shared" si="120"/>
        <v>96863.947227929893</v>
      </c>
      <c r="AF167" s="81">
        <f t="shared" si="120"/>
        <v>96539.703216667287</v>
      </c>
      <c r="AG167" s="81">
        <f t="shared" si="120"/>
        <v>96295.765746451361</v>
      </c>
      <c r="AH167" s="81">
        <f t="shared" si="120"/>
        <v>96071.637585332879</v>
      </c>
      <c r="AI167" s="81">
        <f t="shared" si="120"/>
        <v>95933.220975021643</v>
      </c>
      <c r="AJ167" s="81">
        <f t="shared" si="120"/>
        <v>95905.493621546353</v>
      </c>
      <c r="AK167" s="81">
        <f t="shared" si="120"/>
        <v>95911.936939865889</v>
      </c>
      <c r="AL167" s="81">
        <f t="shared" si="120"/>
        <v>95969.097262008945</v>
      </c>
      <c r="AM167" s="81">
        <f t="shared" si="120"/>
        <v>96207.196036647481</v>
      </c>
      <c r="AN167" s="81">
        <f t="shared" si="120"/>
        <v>96275.325975950895</v>
      </c>
      <c r="AO167" s="81">
        <f t="shared" si="120"/>
        <v>96297.2948439428</v>
      </c>
    </row>
    <row r="168" spans="2:41" x14ac:dyDescent="0.5">
      <c r="B168" s="3" t="e">
        <f>#REF!</f>
        <v>#REF!</v>
      </c>
      <c r="C168" s="3" t="e">
        <f>#REF!</f>
        <v>#REF!</v>
      </c>
      <c r="F168" s="81">
        <f t="shared" ref="F168:AO168" si="121">F14*F53</f>
        <v>3759</v>
      </c>
      <c r="G168" s="81">
        <f t="shared" si="121"/>
        <v>5012</v>
      </c>
      <c r="H168" s="81">
        <f t="shared" si="121"/>
        <v>6265</v>
      </c>
      <c r="I168" s="81">
        <f t="shared" si="121"/>
        <v>5012</v>
      </c>
      <c r="J168" s="81">
        <f t="shared" si="121"/>
        <v>3759</v>
      </c>
      <c r="K168" s="81">
        <f t="shared" si="121"/>
        <v>2506</v>
      </c>
      <c r="L168" s="81">
        <f t="shared" si="121"/>
        <v>6265</v>
      </c>
      <c r="M168" s="81">
        <f t="shared" si="121"/>
        <v>8771</v>
      </c>
      <c r="N168" s="81">
        <f t="shared" si="121"/>
        <v>10024</v>
      </c>
      <c r="O168" s="81">
        <f t="shared" si="121"/>
        <v>12530</v>
      </c>
      <c r="P168" s="81">
        <f t="shared" si="121"/>
        <v>18795</v>
      </c>
      <c r="Q168" s="81">
        <f t="shared" si="121"/>
        <v>13783</v>
      </c>
      <c r="R168" s="81">
        <f t="shared" si="121"/>
        <v>8090.1976738934045</v>
      </c>
      <c r="S168" s="81">
        <f t="shared" si="121"/>
        <v>8449.178306609454</v>
      </c>
      <c r="T168" s="81">
        <f t="shared" si="121"/>
        <v>8733.0064897934863</v>
      </c>
      <c r="U168" s="81">
        <f t="shared" si="121"/>
        <v>8935.4195193178293</v>
      </c>
      <c r="V168" s="81">
        <f t="shared" si="121"/>
        <v>9259.7678035608915</v>
      </c>
      <c r="W168" s="81">
        <f t="shared" si="121"/>
        <v>9716.2126137492323</v>
      </c>
      <c r="X168" s="81">
        <f t="shared" si="121"/>
        <v>10315.761993711623</v>
      </c>
      <c r="Y168" s="81">
        <f t="shared" si="121"/>
        <v>10650.071315229145</v>
      </c>
      <c r="Z168" s="81">
        <f t="shared" si="121"/>
        <v>10802.10474235641</v>
      </c>
      <c r="AA168" s="81">
        <f t="shared" si="121"/>
        <v>10861.740119485934</v>
      </c>
      <c r="AB168" s="81">
        <f t="shared" si="121"/>
        <v>10716.210106859537</v>
      </c>
      <c r="AC168" s="81">
        <f t="shared" si="121"/>
        <v>10033.215081889162</v>
      </c>
      <c r="AD168" s="81">
        <f t="shared" si="121"/>
        <v>9774.1191249063104</v>
      </c>
      <c r="AE168" s="81">
        <f t="shared" si="121"/>
        <v>9910.2436869600169</v>
      </c>
      <c r="AF168" s="81">
        <f t="shared" si="121"/>
        <v>10027.610447403593</v>
      </c>
      <c r="AG168" s="81">
        <f t="shared" si="121"/>
        <v>10130.957996055718</v>
      </c>
      <c r="AH168" s="81">
        <f t="shared" si="121"/>
        <v>10225.944950216026</v>
      </c>
      <c r="AI168" s="81">
        <f t="shared" si="121"/>
        <v>10301.649986613396</v>
      </c>
      <c r="AJ168" s="81">
        <f t="shared" si="121"/>
        <v>10345.389621115488</v>
      </c>
      <c r="AK168" s="81">
        <f t="shared" si="121"/>
        <v>10342.500357774585</v>
      </c>
      <c r="AL168" s="81">
        <f t="shared" si="121"/>
        <v>10311.337564792255</v>
      </c>
      <c r="AM168" s="81">
        <f t="shared" si="121"/>
        <v>10264.829450648489</v>
      </c>
      <c r="AN168" s="81">
        <f t="shared" si="121"/>
        <v>10209.445069646721</v>
      </c>
      <c r="AO168" s="81">
        <f t="shared" si="121"/>
        <v>10161.648416083643</v>
      </c>
    </row>
    <row r="169" spans="2:41" x14ac:dyDescent="0.5">
      <c r="B169" s="3" t="e">
        <f>#REF!</f>
        <v>#REF!</v>
      </c>
      <c r="C169" s="3" t="e">
        <f>#REF!</f>
        <v>#REF!</v>
      </c>
      <c r="F169" s="81">
        <f t="shared" ref="F169:AO169" si="122">F15*F54</f>
        <v>27028</v>
      </c>
      <c r="G169" s="81">
        <f t="shared" si="122"/>
        <v>36082.379999999997</v>
      </c>
      <c r="H169" s="81">
        <f t="shared" si="122"/>
        <v>27973.98</v>
      </c>
      <c r="I169" s="81">
        <f t="shared" si="122"/>
        <v>30811.919999999998</v>
      </c>
      <c r="J169" s="81">
        <f t="shared" si="122"/>
        <v>29460.519999999997</v>
      </c>
      <c r="K169" s="81">
        <f t="shared" si="122"/>
        <v>25136.039999999997</v>
      </c>
      <c r="L169" s="81">
        <f t="shared" si="122"/>
        <v>31487.62</v>
      </c>
      <c r="M169" s="81">
        <f t="shared" si="122"/>
        <v>32974.159999999996</v>
      </c>
      <c r="N169" s="81">
        <f t="shared" si="122"/>
        <v>26217.16</v>
      </c>
      <c r="O169" s="81">
        <f t="shared" si="122"/>
        <v>37433.78</v>
      </c>
      <c r="P169" s="81">
        <f t="shared" si="122"/>
        <v>30406.5</v>
      </c>
      <c r="Q169" s="81">
        <f t="shared" si="122"/>
        <v>29055.1</v>
      </c>
      <c r="R169" s="81">
        <f t="shared" si="122"/>
        <v>30901.575541376151</v>
      </c>
      <c r="S169" s="81">
        <f t="shared" si="122"/>
        <v>31182.603232825189</v>
      </c>
      <c r="T169" s="81">
        <f t="shared" si="122"/>
        <v>30718.525191333665</v>
      </c>
      <c r="U169" s="81">
        <f t="shared" si="122"/>
        <v>30904.005060817537</v>
      </c>
      <c r="V169" s="81">
        <f t="shared" si="122"/>
        <v>30864.060707706838</v>
      </c>
      <c r="W169" s="81">
        <f t="shared" si="122"/>
        <v>30935.492838686863</v>
      </c>
      <c r="X169" s="81">
        <f t="shared" si="122"/>
        <v>31379.934223835055</v>
      </c>
      <c r="Y169" s="81">
        <f t="shared" si="122"/>
        <v>31322.298044217503</v>
      </c>
      <c r="Z169" s="81">
        <f t="shared" si="122"/>
        <v>31133.683151430218</v>
      </c>
      <c r="AA169" s="81">
        <f t="shared" si="122"/>
        <v>31502.87625182706</v>
      </c>
      <c r="AB169" s="81">
        <f t="shared" si="122"/>
        <v>30950.782448402413</v>
      </c>
      <c r="AC169" s="81">
        <f t="shared" si="122"/>
        <v>30949.14776497877</v>
      </c>
      <c r="AD169" s="81">
        <f t="shared" si="122"/>
        <v>31638.13867441539</v>
      </c>
      <c r="AE169" s="81">
        <f t="shared" si="122"/>
        <v>31651.762269671839</v>
      </c>
      <c r="AF169" s="81">
        <f t="shared" si="122"/>
        <v>31642.667877583048</v>
      </c>
      <c r="AG169" s="81">
        <f t="shared" si="122"/>
        <v>31672.205996405897</v>
      </c>
      <c r="AH169" s="81">
        <f t="shared" si="122"/>
        <v>31688.462320520972</v>
      </c>
      <c r="AI169" s="81">
        <f t="shared" si="122"/>
        <v>31709.463766180346</v>
      </c>
      <c r="AJ169" s="81">
        <f t="shared" si="122"/>
        <v>31726.152260345258</v>
      </c>
      <c r="AK169" s="81">
        <f t="shared" si="122"/>
        <v>31706.507820826751</v>
      </c>
      <c r="AL169" s="81">
        <f t="shared" si="122"/>
        <v>31690.11843315891</v>
      </c>
      <c r="AM169" s="81">
        <f t="shared" si="122"/>
        <v>31688.372664741139</v>
      </c>
      <c r="AN169" s="81">
        <f t="shared" si="122"/>
        <v>31655.144756525082</v>
      </c>
      <c r="AO169" s="81">
        <f t="shared" si="122"/>
        <v>31666.008903167902</v>
      </c>
    </row>
    <row r="170" spans="2:41" x14ac:dyDescent="0.5">
      <c r="B170" s="3" t="e">
        <f>#REF!</f>
        <v>#REF!</v>
      </c>
      <c r="C170" s="3" t="e">
        <f>#REF!</f>
        <v>#REF!</v>
      </c>
      <c r="F170" s="81">
        <f t="shared" ref="F170:AO170" si="123">F16*F55</f>
        <v>29432.920000000002</v>
      </c>
      <c r="G170" s="81">
        <f t="shared" si="123"/>
        <v>40835.740000000005</v>
      </c>
      <c r="H170" s="81">
        <f t="shared" si="123"/>
        <v>27971.02</v>
      </c>
      <c r="I170" s="81">
        <f t="shared" si="123"/>
        <v>39763.68</v>
      </c>
      <c r="J170" s="81">
        <f t="shared" si="123"/>
        <v>34500.840000000004</v>
      </c>
      <c r="K170" s="81">
        <f t="shared" si="123"/>
        <v>25339.600000000002</v>
      </c>
      <c r="L170" s="81">
        <f t="shared" si="123"/>
        <v>36937.340000000004</v>
      </c>
      <c r="M170" s="81">
        <f t="shared" si="123"/>
        <v>37327.18</v>
      </c>
      <c r="N170" s="81">
        <f t="shared" si="123"/>
        <v>31187.200000000001</v>
      </c>
      <c r="O170" s="81">
        <f t="shared" si="123"/>
        <v>42979.86</v>
      </c>
      <c r="P170" s="81">
        <f t="shared" si="123"/>
        <v>31674.5</v>
      </c>
      <c r="Q170" s="81">
        <f t="shared" si="123"/>
        <v>37132.26</v>
      </c>
      <c r="R170" s="81">
        <f t="shared" si="123"/>
        <v>34839.649398363217</v>
      </c>
      <c r="S170" s="81">
        <f t="shared" si="123"/>
        <v>35272.520521630817</v>
      </c>
      <c r="T170" s="81">
        <f t="shared" si="123"/>
        <v>34784.375959657264</v>
      </c>
      <c r="U170" s="81">
        <f t="shared" si="123"/>
        <v>35335.344588525884</v>
      </c>
      <c r="V170" s="81">
        <f t="shared" si="123"/>
        <v>34942.418024155239</v>
      </c>
      <c r="W170" s="81">
        <f t="shared" si="123"/>
        <v>34958.480631195831</v>
      </c>
      <c r="X170" s="81">
        <f t="shared" si="123"/>
        <v>35744.824508580379</v>
      </c>
      <c r="Y170" s="81">
        <f t="shared" si="123"/>
        <v>35623.248280167762</v>
      </c>
      <c r="Z170" s="81">
        <f t="shared" si="123"/>
        <v>35458.81973258924</v>
      </c>
      <c r="AA170" s="81">
        <f t="shared" si="123"/>
        <v>35796.044033117199</v>
      </c>
      <c r="AB170" s="81">
        <f t="shared" si="123"/>
        <v>35171.561113044183</v>
      </c>
      <c r="AC170" s="81">
        <f t="shared" si="123"/>
        <v>35443.945986778985</v>
      </c>
      <c r="AD170" s="81">
        <f t="shared" si="123"/>
        <v>35535.389008381768</v>
      </c>
      <c r="AE170" s="81">
        <f t="shared" si="123"/>
        <v>35572.428117661271</v>
      </c>
      <c r="AF170" s="81">
        <f t="shared" si="123"/>
        <v>35576.221063244033</v>
      </c>
      <c r="AG170" s="81">
        <f t="shared" si="123"/>
        <v>35621.302183882908</v>
      </c>
      <c r="AH170" s="81">
        <f t="shared" si="123"/>
        <v>35623.894871131452</v>
      </c>
      <c r="AI170" s="81">
        <f t="shared" si="123"/>
        <v>35659.683651221436</v>
      </c>
      <c r="AJ170" s="81">
        <f t="shared" si="123"/>
        <v>35697.106625179476</v>
      </c>
      <c r="AK170" s="81">
        <f t="shared" si="123"/>
        <v>35671.646918491089</v>
      </c>
      <c r="AL170" s="81">
        <f t="shared" si="123"/>
        <v>35654.269991221743</v>
      </c>
      <c r="AM170" s="81">
        <f t="shared" si="123"/>
        <v>35649.246189855592</v>
      </c>
      <c r="AN170" s="81">
        <f t="shared" si="123"/>
        <v>35615.499036084613</v>
      </c>
      <c r="AO170" s="81">
        <f t="shared" si="123"/>
        <v>35631.355187152119</v>
      </c>
    </row>
    <row r="171" spans="2:41" x14ac:dyDescent="0.5">
      <c r="B171" s="3" t="e">
        <f>#REF!</f>
        <v>#REF!</v>
      </c>
      <c r="C171" s="3" t="e">
        <f>#REF!</f>
        <v>#REF!</v>
      </c>
      <c r="F171" s="81">
        <f t="shared" ref="F171:AO171" si="124">F17*F56</f>
        <v>0</v>
      </c>
      <c r="G171" s="81">
        <f t="shared" si="124"/>
        <v>0</v>
      </c>
      <c r="H171" s="81">
        <f t="shared" si="124"/>
        <v>0</v>
      </c>
      <c r="I171" s="81">
        <f t="shared" si="124"/>
        <v>0</v>
      </c>
      <c r="J171" s="81">
        <f t="shared" si="124"/>
        <v>0</v>
      </c>
      <c r="K171" s="81">
        <f t="shared" si="124"/>
        <v>0</v>
      </c>
      <c r="L171" s="81">
        <f t="shared" si="124"/>
        <v>0</v>
      </c>
      <c r="M171" s="81">
        <f t="shared" si="124"/>
        <v>0</v>
      </c>
      <c r="N171" s="81">
        <f t="shared" si="124"/>
        <v>0</v>
      </c>
      <c r="O171" s="81">
        <f t="shared" si="124"/>
        <v>0</v>
      </c>
      <c r="P171" s="81">
        <f t="shared" si="124"/>
        <v>946.00000000000011</v>
      </c>
      <c r="Q171" s="81">
        <f t="shared" si="124"/>
        <v>0</v>
      </c>
      <c r="R171" s="81">
        <f t="shared" si="124"/>
        <v>78.843724812895815</v>
      </c>
      <c r="S171" s="81">
        <f t="shared" si="124"/>
        <v>85.41403521397045</v>
      </c>
      <c r="T171" s="81">
        <f t="shared" si="124"/>
        <v>92.531871481801318</v>
      </c>
      <c r="U171" s="81">
        <f t="shared" si="124"/>
        <v>100.24286077195143</v>
      </c>
      <c r="V171" s="81">
        <f t="shared" si="124"/>
        <v>108.59643250294738</v>
      </c>
      <c r="W171" s="81">
        <f t="shared" si="124"/>
        <v>117.64613521152633</v>
      </c>
      <c r="X171" s="81">
        <f t="shared" si="124"/>
        <v>127.44997981248686</v>
      </c>
      <c r="Y171" s="81">
        <f t="shared" si="124"/>
        <v>138.07081146352743</v>
      </c>
      <c r="Z171" s="81">
        <f t="shared" si="124"/>
        <v>149.57671241882139</v>
      </c>
      <c r="AA171" s="81">
        <f t="shared" si="124"/>
        <v>162.04143845372315</v>
      </c>
      <c r="AB171" s="81">
        <f t="shared" si="124"/>
        <v>175.54489165820007</v>
      </c>
      <c r="AC171" s="81">
        <f t="shared" si="124"/>
        <v>111.32990781682098</v>
      </c>
      <c r="AD171" s="81">
        <f t="shared" si="124"/>
        <v>120.62329809683759</v>
      </c>
      <c r="AE171" s="81">
        <f t="shared" si="124"/>
        <v>124.10406313305573</v>
      </c>
      <c r="AF171" s="81">
        <f t="shared" si="124"/>
        <v>127.32729388297116</v>
      </c>
      <c r="AG171" s="81">
        <f t="shared" si="124"/>
        <v>130.22589598611512</v>
      </c>
      <c r="AH171" s="81">
        <f t="shared" si="124"/>
        <v>132.72338112115131</v>
      </c>
      <c r="AI171" s="81">
        <f t="shared" si="124"/>
        <v>134.73276727878994</v>
      </c>
      <c r="AJ171" s="81">
        <f t="shared" si="124"/>
        <v>136.15536098269368</v>
      </c>
      <c r="AK171" s="81">
        <f t="shared" si="124"/>
        <v>136.87940942003425</v>
      </c>
      <c r="AL171" s="81">
        <f t="shared" si="124"/>
        <v>136.77860925677399</v>
      </c>
      <c r="AM171" s="81">
        <f t="shared" si="124"/>
        <v>135.71045761199792</v>
      </c>
      <c r="AN171" s="81">
        <f t="shared" si="124"/>
        <v>133.51442923992042</v>
      </c>
      <c r="AO171" s="81">
        <f t="shared" si="124"/>
        <v>130.00996240574668</v>
      </c>
    </row>
    <row r="172" spans="2:41" x14ac:dyDescent="0.5">
      <c r="B172" s="3" t="e">
        <f>#REF!</f>
        <v>#REF!</v>
      </c>
      <c r="C172" s="3" t="e">
        <f>#REF!</f>
        <v>#REF!</v>
      </c>
      <c r="F172" s="81">
        <f t="shared" ref="F172:AO172" si="125">F18*F57</f>
        <v>1219305.2</v>
      </c>
      <c r="G172" s="81">
        <f t="shared" si="125"/>
        <v>2150615</v>
      </c>
      <c r="H172" s="81">
        <f t="shared" si="125"/>
        <v>2262821</v>
      </c>
      <c r="I172" s="81">
        <f t="shared" si="125"/>
        <v>1206214.5</v>
      </c>
      <c r="J172" s="81">
        <f t="shared" si="125"/>
        <v>950010.79999999993</v>
      </c>
      <c r="K172" s="81">
        <f t="shared" si="125"/>
        <v>802272.89999999991</v>
      </c>
      <c r="L172" s="81">
        <f t="shared" si="125"/>
        <v>796662.6</v>
      </c>
      <c r="M172" s="81">
        <f t="shared" si="125"/>
        <v>766741</v>
      </c>
      <c r="N172" s="81">
        <f t="shared" si="125"/>
        <v>265554.2</v>
      </c>
      <c r="O172" s="81">
        <f t="shared" si="125"/>
        <v>1241746.3999999999</v>
      </c>
      <c r="P172" s="81">
        <f t="shared" si="125"/>
        <v>964971.6</v>
      </c>
      <c r="Q172" s="81">
        <f t="shared" si="125"/>
        <v>1245486.5999999999</v>
      </c>
      <c r="R172" s="81">
        <f t="shared" si="125"/>
        <v>1232754.0474880436</v>
      </c>
      <c r="S172" s="81">
        <f t="shared" si="125"/>
        <v>1227131.4836424412</v>
      </c>
      <c r="T172" s="81">
        <f t="shared" si="125"/>
        <v>1138280.6645798527</v>
      </c>
      <c r="U172" s="81">
        <f t="shared" si="125"/>
        <v>1032054.5614110624</v>
      </c>
      <c r="V172" s="81">
        <f t="shared" si="125"/>
        <v>1010870.329463882</v>
      </c>
      <c r="W172" s="81">
        <f t="shared" si="125"/>
        <v>1010687.9738252998</v>
      </c>
      <c r="X172" s="81">
        <f t="shared" si="125"/>
        <v>1023618.9699761898</v>
      </c>
      <c r="Y172" s="81">
        <f t="shared" si="125"/>
        <v>1038126.1015988699</v>
      </c>
      <c r="Z172" s="81">
        <f t="shared" si="125"/>
        <v>1056501.1073059253</v>
      </c>
      <c r="AA172" s="81">
        <f t="shared" si="125"/>
        <v>1120944.7165118628</v>
      </c>
      <c r="AB172" s="81">
        <f t="shared" si="125"/>
        <v>1104010.4985813813</v>
      </c>
      <c r="AC172" s="81">
        <f t="shared" si="125"/>
        <v>1110260.3504780149</v>
      </c>
      <c r="AD172" s="81">
        <f t="shared" si="125"/>
        <v>1164581.2223734835</v>
      </c>
      <c r="AE172" s="81">
        <f t="shared" si="125"/>
        <v>1152082.4743576106</v>
      </c>
      <c r="AF172" s="81">
        <f t="shared" si="125"/>
        <v>1139041.8062779624</v>
      </c>
      <c r="AG172" s="81">
        <f t="shared" si="125"/>
        <v>1132810.0354057844</v>
      </c>
      <c r="AH172" s="81">
        <f t="shared" si="125"/>
        <v>1135498.6032482414</v>
      </c>
      <c r="AI172" s="81">
        <f t="shared" si="125"/>
        <v>1140293.7293165352</v>
      </c>
      <c r="AJ172" s="81">
        <f t="shared" si="125"/>
        <v>1145504.6540350164</v>
      </c>
      <c r="AK172" s="81">
        <f t="shared" si="125"/>
        <v>1150000.7252960834</v>
      </c>
      <c r="AL172" s="81">
        <f t="shared" si="125"/>
        <v>1153582.3106240763</v>
      </c>
      <c r="AM172" s="81">
        <f t="shared" si="125"/>
        <v>1155829.4889501457</v>
      </c>
      <c r="AN172" s="81">
        <f t="shared" si="125"/>
        <v>1152537.2294915195</v>
      </c>
      <c r="AO172" s="81">
        <f t="shared" si="125"/>
        <v>1150475.4536773947</v>
      </c>
    </row>
    <row r="173" spans="2:41" x14ac:dyDescent="0.5">
      <c r="B173" s="3" t="e">
        <f>#REF!</f>
        <v>#REF!</v>
      </c>
      <c r="C173" s="3" t="e">
        <f>#REF!</f>
        <v>#REF!</v>
      </c>
      <c r="F173" s="81">
        <f t="shared" ref="F173:AO173" si="126">F19*F58</f>
        <v>21728.400000000001</v>
      </c>
      <c r="G173" s="81">
        <f t="shared" si="126"/>
        <v>32020.799999999999</v>
      </c>
      <c r="H173" s="81">
        <f t="shared" si="126"/>
        <v>14866.8</v>
      </c>
      <c r="I173" s="81">
        <f t="shared" si="126"/>
        <v>16010.4</v>
      </c>
      <c r="J173" s="81">
        <f t="shared" si="126"/>
        <v>11436</v>
      </c>
      <c r="K173" s="81">
        <f t="shared" si="126"/>
        <v>0</v>
      </c>
      <c r="L173" s="81">
        <f t="shared" si="126"/>
        <v>21728.400000000001</v>
      </c>
      <c r="M173" s="81">
        <f t="shared" si="126"/>
        <v>11436</v>
      </c>
      <c r="N173" s="81">
        <f t="shared" si="126"/>
        <v>11436</v>
      </c>
      <c r="O173" s="81">
        <f t="shared" si="126"/>
        <v>20584.8</v>
      </c>
      <c r="P173" s="81">
        <f t="shared" si="126"/>
        <v>12579.6</v>
      </c>
      <c r="Q173" s="81">
        <f t="shared" si="126"/>
        <v>11436</v>
      </c>
      <c r="R173" s="81">
        <f t="shared" si="126"/>
        <v>16092.602220634904</v>
      </c>
      <c r="S173" s="81">
        <f t="shared" si="126"/>
        <v>15546.248441539274</v>
      </c>
      <c r="T173" s="81">
        <f t="shared" si="126"/>
        <v>14060.331724150405</v>
      </c>
      <c r="U173" s="81">
        <f t="shared" si="126"/>
        <v>13940.644374815694</v>
      </c>
      <c r="V173" s="81">
        <f t="shared" si="126"/>
        <v>13711.646028958428</v>
      </c>
      <c r="W173" s="81">
        <f t="shared" si="126"/>
        <v>13860.9126905917</v>
      </c>
      <c r="X173" s="81">
        <f t="shared" si="126"/>
        <v>15015.988748141008</v>
      </c>
      <c r="Y173" s="81">
        <f t="shared" si="126"/>
        <v>14379.917179670883</v>
      </c>
      <c r="Z173" s="81">
        <f t="shared" si="126"/>
        <v>14584.873103863527</v>
      </c>
      <c r="AA173" s="81">
        <f t="shared" si="126"/>
        <v>14806.908688405554</v>
      </c>
      <c r="AB173" s="81">
        <f t="shared" si="126"/>
        <v>14252.750832368809</v>
      </c>
      <c r="AC173" s="81">
        <f t="shared" si="126"/>
        <v>14347.772510208284</v>
      </c>
      <c r="AD173" s="81">
        <f t="shared" si="126"/>
        <v>15166.411611467729</v>
      </c>
      <c r="AE173" s="81">
        <f t="shared" si="126"/>
        <v>15032.420166179203</v>
      </c>
      <c r="AF173" s="81">
        <f t="shared" si="126"/>
        <v>14934.720945744264</v>
      </c>
      <c r="AG173" s="81">
        <f t="shared" si="126"/>
        <v>14957.951988207316</v>
      </c>
      <c r="AH173" s="81">
        <f t="shared" si="126"/>
        <v>14993.515407936096</v>
      </c>
      <c r="AI173" s="81">
        <f t="shared" si="126"/>
        <v>15051.934034208263</v>
      </c>
      <c r="AJ173" s="81">
        <f t="shared" si="126"/>
        <v>15102.25506091991</v>
      </c>
      <c r="AK173" s="81">
        <f t="shared" si="126"/>
        <v>15056.43560573483</v>
      </c>
      <c r="AL173" s="81">
        <f t="shared" si="126"/>
        <v>15062.049238688271</v>
      </c>
      <c r="AM173" s="81">
        <f t="shared" si="126"/>
        <v>15050.327494043358</v>
      </c>
      <c r="AN173" s="81">
        <f t="shared" si="126"/>
        <v>15018.342158638183</v>
      </c>
      <c r="AO173" s="81">
        <f t="shared" si="126"/>
        <v>15031.827446354349</v>
      </c>
    </row>
    <row r="174" spans="2:41" x14ac:dyDescent="0.5">
      <c r="B174" s="3" t="e">
        <f>#REF!</f>
        <v>#REF!</v>
      </c>
      <c r="C174" s="3" t="e">
        <f>#REF!</f>
        <v>#REF!</v>
      </c>
      <c r="F174" s="81">
        <f t="shared" ref="F174:AO174" si="127">F20*F59</f>
        <v>152704.79999999999</v>
      </c>
      <c r="G174" s="81">
        <f t="shared" si="127"/>
        <v>250099.19999999998</v>
      </c>
      <c r="H174" s="81">
        <f t="shared" si="127"/>
        <v>170740.8</v>
      </c>
      <c r="I174" s="81">
        <f t="shared" si="127"/>
        <v>108216</v>
      </c>
      <c r="J174" s="81">
        <f t="shared" si="127"/>
        <v>44488.799999999996</v>
      </c>
      <c r="K174" s="81">
        <f t="shared" si="127"/>
        <v>62524.799999999996</v>
      </c>
      <c r="L174" s="81">
        <f t="shared" si="127"/>
        <v>63727.199999999997</v>
      </c>
      <c r="M174" s="81">
        <f t="shared" si="127"/>
        <v>51703.199999999997</v>
      </c>
      <c r="N174" s="81">
        <f t="shared" si="127"/>
        <v>50500.799999999996</v>
      </c>
      <c r="O174" s="81">
        <f t="shared" si="127"/>
        <v>70941.599999999991</v>
      </c>
      <c r="P174" s="81">
        <f t="shared" si="127"/>
        <v>90180</v>
      </c>
      <c r="Q174" s="81">
        <f t="shared" si="127"/>
        <v>146692.79999999999</v>
      </c>
      <c r="R174" s="81">
        <f t="shared" si="127"/>
        <v>108082.23300000001</v>
      </c>
      <c r="S174" s="81">
        <f t="shared" si="127"/>
        <v>104016.28233</v>
      </c>
      <c r="T174" s="81">
        <f t="shared" si="127"/>
        <v>91273.730177500009</v>
      </c>
      <c r="U174" s="81">
        <f t="shared" si="127"/>
        <v>84263.039038958334</v>
      </c>
      <c r="V174" s="81">
        <f t="shared" si="127"/>
        <v>82020.767558871536</v>
      </c>
      <c r="W174" s="81">
        <f t="shared" si="127"/>
        <v>85047.219502110835</v>
      </c>
      <c r="X174" s="81">
        <f t="shared" si="127"/>
        <v>86781.843873953403</v>
      </c>
      <c r="Y174" s="81">
        <f t="shared" si="127"/>
        <v>88558.084816782852</v>
      </c>
      <c r="Z174" s="81">
        <f t="shared" si="127"/>
        <v>91511.700438181404</v>
      </c>
      <c r="AA174" s="81">
        <f t="shared" si="127"/>
        <v>94814.38615469652</v>
      </c>
      <c r="AB174" s="81">
        <f t="shared" si="127"/>
        <v>96642.392860921231</v>
      </c>
      <c r="AC174" s="81">
        <f t="shared" si="127"/>
        <v>96975.766099331333</v>
      </c>
      <c r="AD174" s="81">
        <f t="shared" si="127"/>
        <v>95024.175260254022</v>
      </c>
      <c r="AE174" s="81">
        <f t="shared" si="127"/>
        <v>93690.116701866864</v>
      </c>
      <c r="AF174" s="81">
        <f t="shared" si="127"/>
        <v>92592.965857221687</v>
      </c>
      <c r="AG174" s="81">
        <f t="shared" si="127"/>
        <v>92495.254427711348</v>
      </c>
      <c r="AH174" s="81">
        <f t="shared" si="127"/>
        <v>92989.573962960465</v>
      </c>
      <c r="AI174" s="81">
        <f t="shared" si="127"/>
        <v>93717.043917104762</v>
      </c>
      <c r="AJ174" s="81">
        <f t="shared" si="127"/>
        <v>94246.046860653631</v>
      </c>
      <c r="AK174" s="81">
        <f t="shared" si="127"/>
        <v>94670.635081398737</v>
      </c>
      <c r="AL174" s="81">
        <f t="shared" si="127"/>
        <v>94978.544627158553</v>
      </c>
      <c r="AM174" s="81">
        <f t="shared" si="127"/>
        <v>95059.259191076431</v>
      </c>
      <c r="AN174" s="81">
        <f t="shared" si="127"/>
        <v>94863.962548939482</v>
      </c>
      <c r="AO174" s="81">
        <f t="shared" si="127"/>
        <v>94495.898579182438</v>
      </c>
    </row>
    <row r="175" spans="2:41" x14ac:dyDescent="0.5">
      <c r="B175" s="3" t="e">
        <f>#REF!</f>
        <v>#REF!</v>
      </c>
      <c r="C175" s="3" t="e">
        <f>#REF!</f>
        <v>#REF!</v>
      </c>
      <c r="F175" s="81">
        <f t="shared" ref="F175:AO175" si="128">F21*F60</f>
        <v>518690.48</v>
      </c>
      <c r="G175" s="81">
        <f t="shared" si="128"/>
        <v>853577.84</v>
      </c>
      <c r="H175" s="81">
        <f t="shared" si="128"/>
        <v>892070.64</v>
      </c>
      <c r="I175" s="81">
        <f t="shared" si="128"/>
        <v>432081.68</v>
      </c>
      <c r="J175" s="81">
        <f t="shared" si="128"/>
        <v>290620.64</v>
      </c>
      <c r="K175" s="81">
        <f t="shared" si="128"/>
        <v>272336.56</v>
      </c>
      <c r="L175" s="81">
        <f t="shared" si="128"/>
        <v>269449.59999999998</v>
      </c>
      <c r="M175" s="81">
        <f t="shared" si="128"/>
        <v>269449.59999999998</v>
      </c>
      <c r="N175" s="81">
        <f t="shared" si="128"/>
        <v>116440.72</v>
      </c>
      <c r="O175" s="81">
        <f t="shared" si="128"/>
        <v>403212.08</v>
      </c>
      <c r="P175" s="81">
        <f t="shared" si="128"/>
        <v>386852.64</v>
      </c>
      <c r="Q175" s="81">
        <f t="shared" si="128"/>
        <v>510991.92</v>
      </c>
      <c r="R175" s="81">
        <f t="shared" si="128"/>
        <v>445855.22665810183</v>
      </c>
      <c r="S175" s="81">
        <f t="shared" si="128"/>
        <v>438671.08954958874</v>
      </c>
      <c r="T175" s="81">
        <f t="shared" si="128"/>
        <v>402261.40739721997</v>
      </c>
      <c r="U175" s="81">
        <f t="shared" si="128"/>
        <v>359527.1405883056</v>
      </c>
      <c r="V175" s="81">
        <f t="shared" si="128"/>
        <v>352552.49638096802</v>
      </c>
      <c r="W175" s="81">
        <f t="shared" si="128"/>
        <v>357089.01527666114</v>
      </c>
      <c r="X175" s="81">
        <f t="shared" si="128"/>
        <v>363566.53854032332</v>
      </c>
      <c r="Y175" s="81">
        <f t="shared" si="128"/>
        <v>370830.6387450794</v>
      </c>
      <c r="Z175" s="81">
        <f t="shared" si="128"/>
        <v>378700.08063356503</v>
      </c>
      <c r="AA175" s="81">
        <f t="shared" si="128"/>
        <v>400304.82614288788</v>
      </c>
      <c r="AB175" s="81">
        <f t="shared" si="128"/>
        <v>399196.15575631836</v>
      </c>
      <c r="AC175" s="81">
        <f t="shared" si="128"/>
        <v>399393.53507367027</v>
      </c>
      <c r="AD175" s="81">
        <f t="shared" si="128"/>
        <v>399025.9012693587</v>
      </c>
      <c r="AE175" s="81">
        <f t="shared" si="128"/>
        <v>394165.42908197345</v>
      </c>
      <c r="AF175" s="81">
        <f t="shared" si="128"/>
        <v>389514.03250407358</v>
      </c>
      <c r="AG175" s="81">
        <f t="shared" si="128"/>
        <v>387587.39478249807</v>
      </c>
      <c r="AH175" s="81">
        <f t="shared" si="128"/>
        <v>389153.21778518881</v>
      </c>
      <c r="AI175" s="81">
        <f t="shared" si="128"/>
        <v>391445.73310831795</v>
      </c>
      <c r="AJ175" s="81">
        <f t="shared" si="128"/>
        <v>393541.50031941629</v>
      </c>
      <c r="AK175" s="81">
        <f t="shared" si="128"/>
        <v>395258.20265846606</v>
      </c>
      <c r="AL175" s="81">
        <f t="shared" si="128"/>
        <v>396497.01315581956</v>
      </c>
      <c r="AM175" s="81">
        <f t="shared" si="128"/>
        <v>397166.36162717262</v>
      </c>
      <c r="AN175" s="81">
        <f t="shared" si="128"/>
        <v>396044.67062779638</v>
      </c>
      <c r="AO175" s="81">
        <f t="shared" si="128"/>
        <v>394924.27682535315</v>
      </c>
    </row>
    <row r="176" spans="2:41" x14ac:dyDescent="0.5">
      <c r="B176" s="3" t="e">
        <f>#REF!</f>
        <v>#REF!</v>
      </c>
      <c r="C176" s="3" t="e">
        <f>#REF!</f>
        <v>#REF!</v>
      </c>
      <c r="F176" s="81">
        <f t="shared" ref="F176:AO176" si="129">F22*F61</f>
        <v>77581.8</v>
      </c>
      <c r="G176" s="81">
        <f t="shared" si="129"/>
        <v>123556.2</v>
      </c>
      <c r="H176" s="81">
        <f t="shared" si="129"/>
        <v>158994.79999999999</v>
      </c>
      <c r="I176" s="81">
        <f t="shared" si="129"/>
        <v>35438.6</v>
      </c>
      <c r="J176" s="81">
        <f t="shared" si="129"/>
        <v>42143.199999999997</v>
      </c>
      <c r="K176" s="81">
        <f t="shared" si="129"/>
        <v>44058.8</v>
      </c>
      <c r="L176" s="81">
        <f t="shared" si="129"/>
        <v>26818.400000000001</v>
      </c>
      <c r="M176" s="81">
        <f t="shared" si="129"/>
        <v>31607.4</v>
      </c>
      <c r="N176" s="81">
        <f t="shared" si="129"/>
        <v>9578</v>
      </c>
      <c r="O176" s="81">
        <f t="shared" si="129"/>
        <v>60341.4</v>
      </c>
      <c r="P176" s="81">
        <f t="shared" si="129"/>
        <v>46932.2</v>
      </c>
      <c r="Q176" s="81">
        <f t="shared" si="129"/>
        <v>68003.8</v>
      </c>
      <c r="R176" s="81">
        <f t="shared" si="129"/>
        <v>61819.007325472347</v>
      </c>
      <c r="S176" s="81">
        <f t="shared" si="129"/>
        <v>60355.875822282491</v>
      </c>
      <c r="T176" s="81">
        <f t="shared" si="129"/>
        <v>54850.98531783915</v>
      </c>
      <c r="U176" s="81">
        <f t="shared" si="129"/>
        <v>45865.817252368353</v>
      </c>
      <c r="V176" s="81">
        <f t="shared" si="129"/>
        <v>46666.432004408554</v>
      </c>
      <c r="W176" s="81">
        <f t="shared" si="129"/>
        <v>46962.122576787231</v>
      </c>
      <c r="X176" s="81">
        <f t="shared" si="129"/>
        <v>47119.127722864643</v>
      </c>
      <c r="Y176" s="81">
        <f t="shared" si="129"/>
        <v>48759.153397110553</v>
      </c>
      <c r="Z176" s="81">
        <f t="shared" si="129"/>
        <v>50127.532109211577</v>
      </c>
      <c r="AA176" s="81">
        <f t="shared" si="129"/>
        <v>53488.194914981766</v>
      </c>
      <c r="AB176" s="81">
        <f t="shared" si="129"/>
        <v>52800.765810246419</v>
      </c>
      <c r="AC176" s="81">
        <f t="shared" si="129"/>
        <v>53199.335098112868</v>
      </c>
      <c r="AD176" s="81">
        <f t="shared" si="129"/>
        <v>53033.674455855864</v>
      </c>
      <c r="AE176" s="81">
        <f t="shared" si="129"/>
        <v>52182.386109047118</v>
      </c>
      <c r="AF176" s="81">
        <f t="shared" si="129"/>
        <v>51384.905378196527</v>
      </c>
      <c r="AG176" s="81">
        <f t="shared" si="129"/>
        <v>50990.321353875181</v>
      </c>
      <c r="AH176" s="81">
        <f t="shared" si="129"/>
        <v>51328.941316720076</v>
      </c>
      <c r="AI176" s="81">
        <f t="shared" si="129"/>
        <v>51627.518255110605</v>
      </c>
      <c r="AJ176" s="81">
        <f t="shared" si="129"/>
        <v>51925.765679318647</v>
      </c>
      <c r="AK176" s="81">
        <f t="shared" si="129"/>
        <v>52235.480612267194</v>
      </c>
      <c r="AL176" s="81">
        <f t="shared" si="129"/>
        <v>52431.1746065146</v>
      </c>
      <c r="AM176" s="81">
        <f t="shared" si="129"/>
        <v>52526.506856418062</v>
      </c>
      <c r="AN176" s="81">
        <f t="shared" si="129"/>
        <v>52343.249399999244</v>
      </c>
      <c r="AO176" s="81">
        <f t="shared" si="129"/>
        <v>52203.331502258246</v>
      </c>
    </row>
    <row r="177" spans="2:41" x14ac:dyDescent="0.5">
      <c r="B177" s="3" t="e">
        <f>#REF!</f>
        <v>#REF!</v>
      </c>
      <c r="C177" s="3" t="e">
        <f>#REF!</f>
        <v>#REF!</v>
      </c>
      <c r="F177" s="81">
        <f t="shared" ref="F177:AO177" si="130">F23*F62</f>
        <v>72070.559999999998</v>
      </c>
      <c r="G177" s="81">
        <f t="shared" si="130"/>
        <v>95081.04</v>
      </c>
      <c r="H177" s="81">
        <f t="shared" si="130"/>
        <v>88785.719999999987</v>
      </c>
      <c r="I177" s="81">
        <f t="shared" si="130"/>
        <v>79451.28</v>
      </c>
      <c r="J177" s="81">
        <f t="shared" si="130"/>
        <v>63604.439999999995</v>
      </c>
      <c r="K177" s="81">
        <f t="shared" si="130"/>
        <v>56874.96</v>
      </c>
      <c r="L177" s="81">
        <f t="shared" si="130"/>
        <v>60782.399999999994</v>
      </c>
      <c r="M177" s="81">
        <f t="shared" si="130"/>
        <v>62953.2</v>
      </c>
      <c r="N177" s="81">
        <f t="shared" si="130"/>
        <v>52967.519999999997</v>
      </c>
      <c r="O177" s="81">
        <f t="shared" si="130"/>
        <v>65123.999999999993</v>
      </c>
      <c r="P177" s="81">
        <f t="shared" si="130"/>
        <v>73807.199999999997</v>
      </c>
      <c r="Q177" s="81">
        <f t="shared" si="130"/>
        <v>88134.48</v>
      </c>
      <c r="R177" s="81">
        <f t="shared" si="130"/>
        <v>72911.865188587224</v>
      </c>
      <c r="S177" s="81">
        <f t="shared" si="130"/>
        <v>72875.041014249553</v>
      </c>
      <c r="T177" s="81">
        <f t="shared" si="130"/>
        <v>70883.466918820559</v>
      </c>
      <c r="U177" s="81">
        <f t="shared" si="130"/>
        <v>69259.878843335347</v>
      </c>
      <c r="V177" s="81">
        <f t="shared" si="130"/>
        <v>68292.711509819623</v>
      </c>
      <c r="W177" s="81">
        <f t="shared" si="130"/>
        <v>68589.029261835894</v>
      </c>
      <c r="X177" s="81">
        <f t="shared" si="130"/>
        <v>69480.814862087413</v>
      </c>
      <c r="Y177" s="81">
        <f t="shared" si="130"/>
        <v>70115.498359987527</v>
      </c>
      <c r="Z177" s="81">
        <f t="shared" si="130"/>
        <v>70618.951277690954</v>
      </c>
      <c r="AA177" s="81">
        <f t="shared" si="130"/>
        <v>72011.314614969408</v>
      </c>
      <c r="AB177" s="81">
        <f t="shared" si="130"/>
        <v>72488.631348899653</v>
      </c>
      <c r="AC177" s="81">
        <f t="shared" si="130"/>
        <v>72269.240990570674</v>
      </c>
      <c r="AD177" s="81">
        <f t="shared" si="130"/>
        <v>72077.235149291344</v>
      </c>
      <c r="AE177" s="81">
        <f t="shared" si="130"/>
        <v>71899.501439857268</v>
      </c>
      <c r="AF177" s="81">
        <f t="shared" si="130"/>
        <v>71710.079906137995</v>
      </c>
      <c r="AG177" s="81">
        <f t="shared" si="130"/>
        <v>71673.792702173872</v>
      </c>
      <c r="AH177" s="81">
        <f t="shared" si="130"/>
        <v>71772.189530144533</v>
      </c>
      <c r="AI177" s="81">
        <f t="shared" si="130"/>
        <v>71960.818382574085</v>
      </c>
      <c r="AJ177" s="81">
        <f t="shared" si="130"/>
        <v>72140.033505782383</v>
      </c>
      <c r="AK177" s="81">
        <f t="shared" si="130"/>
        <v>72258.544590714897</v>
      </c>
      <c r="AL177" s="81">
        <f t="shared" si="130"/>
        <v>72333.099611700818</v>
      </c>
      <c r="AM177" s="81">
        <f t="shared" si="130"/>
        <v>72371.166155275059</v>
      </c>
      <c r="AN177" s="81">
        <f t="shared" si="130"/>
        <v>72294.308747479314</v>
      </c>
      <c r="AO177" s="81">
        <f t="shared" si="130"/>
        <v>72170.561954114673</v>
      </c>
    </row>
    <row r="178" spans="2:41" x14ac:dyDescent="0.5">
      <c r="B178" s="3" t="e">
        <f>#REF!</f>
        <v>#REF!</v>
      </c>
      <c r="C178" s="3" t="e">
        <f>#REF!</f>
        <v>#REF!</v>
      </c>
      <c r="F178" s="81">
        <f t="shared" ref="F178:AO178" si="131">F24*F63</f>
        <v>385044.8</v>
      </c>
      <c r="G178" s="81">
        <f t="shared" si="131"/>
        <v>440051.19999999995</v>
      </c>
      <c r="H178" s="81">
        <f t="shared" si="131"/>
        <v>453802.8</v>
      </c>
      <c r="I178" s="81">
        <f t="shared" si="131"/>
        <v>536312.4</v>
      </c>
      <c r="J178" s="81">
        <f t="shared" si="131"/>
        <v>455177.95999999996</v>
      </c>
      <c r="K178" s="81">
        <f t="shared" si="131"/>
        <v>393295.75999999995</v>
      </c>
      <c r="L178" s="81">
        <f t="shared" si="131"/>
        <v>343790</v>
      </c>
      <c r="M178" s="81">
        <f t="shared" si="131"/>
        <v>481305.99999999994</v>
      </c>
      <c r="N178" s="81">
        <f t="shared" si="131"/>
        <v>316286.8</v>
      </c>
      <c r="O178" s="81">
        <f t="shared" si="131"/>
        <v>495057.6</v>
      </c>
      <c r="P178" s="81">
        <f t="shared" si="131"/>
        <v>440051.19999999995</v>
      </c>
      <c r="Q178" s="81">
        <f t="shared" si="131"/>
        <v>600944.91999999993</v>
      </c>
      <c r="R178" s="81">
        <f t="shared" si="131"/>
        <v>467443.7888066062</v>
      </c>
      <c r="S178" s="81">
        <f t="shared" si="131"/>
        <v>472699.12148199795</v>
      </c>
      <c r="T178" s="81">
        <f t="shared" si="131"/>
        <v>473578.35334817355</v>
      </c>
      <c r="U178" s="81">
        <f t="shared" si="131"/>
        <v>473327.3432368224</v>
      </c>
      <c r="V178" s="81">
        <f t="shared" si="131"/>
        <v>465834.34781794378</v>
      </c>
      <c r="W178" s="81">
        <f t="shared" si="131"/>
        <v>464817.65278243599</v>
      </c>
      <c r="X178" s="81">
        <f t="shared" si="131"/>
        <v>469132.03400932212</v>
      </c>
      <c r="Y178" s="81">
        <f t="shared" si="131"/>
        <v>478138.58768406435</v>
      </c>
      <c r="Z178" s="81">
        <f t="shared" si="131"/>
        <v>475860.57450128801</v>
      </c>
      <c r="AA178" s="81">
        <f t="shared" si="131"/>
        <v>487834.86248311022</v>
      </c>
      <c r="AB178" s="81">
        <f t="shared" si="131"/>
        <v>485161.36090054637</v>
      </c>
      <c r="AC178" s="81">
        <f t="shared" si="131"/>
        <v>487079.1127182676</v>
      </c>
      <c r="AD178" s="81">
        <f t="shared" si="131"/>
        <v>498931.48152216355</v>
      </c>
      <c r="AE178" s="81">
        <f t="shared" si="131"/>
        <v>499599.40125280741</v>
      </c>
      <c r="AF178" s="81">
        <f t="shared" si="131"/>
        <v>499863.04522563162</v>
      </c>
      <c r="AG178" s="81">
        <f t="shared" si="131"/>
        <v>500071.71099364466</v>
      </c>
      <c r="AH178" s="81">
        <f t="shared" si="131"/>
        <v>500319.73345614917</v>
      </c>
      <c r="AI178" s="81">
        <f t="shared" si="131"/>
        <v>501244.19576055551</v>
      </c>
      <c r="AJ178" s="81">
        <f t="shared" si="131"/>
        <v>502334.67561557633</v>
      </c>
      <c r="AK178" s="81">
        <f t="shared" si="131"/>
        <v>503138.44316124555</v>
      </c>
      <c r="AL178" s="81">
        <f t="shared" si="131"/>
        <v>503220.956576203</v>
      </c>
      <c r="AM178" s="81">
        <f t="shared" si="131"/>
        <v>503509.71306319931</v>
      </c>
      <c r="AN178" s="81">
        <f t="shared" si="131"/>
        <v>502774.56792542472</v>
      </c>
      <c r="AO178" s="81">
        <f t="shared" si="131"/>
        <v>502212.13996538596</v>
      </c>
    </row>
    <row r="179" spans="2:41" x14ac:dyDescent="0.5">
      <c r="B179" s="3" t="e">
        <f>#REF!</f>
        <v>#REF!</v>
      </c>
      <c r="C179" s="3" t="e">
        <f>#REF!</f>
        <v>#REF!</v>
      </c>
      <c r="F179" s="81">
        <f t="shared" ref="F179:AO179" si="132">F25*F64</f>
        <v>1177885.8</v>
      </c>
      <c r="G179" s="81">
        <f t="shared" si="132"/>
        <v>1744536.5999999999</v>
      </c>
      <c r="H179" s="81">
        <f t="shared" si="132"/>
        <v>1317391.2</v>
      </c>
      <c r="I179" s="81">
        <f t="shared" si="132"/>
        <v>1623727.7999999998</v>
      </c>
      <c r="J179" s="81">
        <f t="shared" si="132"/>
        <v>1630918.7999999998</v>
      </c>
      <c r="K179" s="81">
        <f t="shared" si="132"/>
        <v>1261301.3999999999</v>
      </c>
      <c r="L179" s="81">
        <f t="shared" si="132"/>
        <v>1668312</v>
      </c>
      <c r="M179" s="81">
        <f t="shared" si="132"/>
        <v>1711458</v>
      </c>
      <c r="N179" s="81">
        <f t="shared" si="132"/>
        <v>1361975.4</v>
      </c>
      <c r="O179" s="81">
        <f t="shared" si="132"/>
        <v>1999098</v>
      </c>
      <c r="P179" s="81">
        <f t="shared" si="132"/>
        <v>1413750.5999999999</v>
      </c>
      <c r="Q179" s="81">
        <f t="shared" si="132"/>
        <v>1616536.7999999998</v>
      </c>
      <c r="R179" s="81">
        <f t="shared" si="132"/>
        <v>1609407.9153388436</v>
      </c>
      <c r="S179" s="81">
        <f t="shared" si="132"/>
        <v>1641203.7789045738</v>
      </c>
      <c r="T179" s="81">
        <f t="shared" si="132"/>
        <v>1626425.0531902467</v>
      </c>
      <c r="U179" s="81">
        <f t="shared" si="132"/>
        <v>1647520.352378987</v>
      </c>
      <c r="V179" s="81">
        <f t="shared" si="132"/>
        <v>1643762.5167836824</v>
      </c>
      <c r="W179" s="81">
        <f t="shared" si="132"/>
        <v>1639066.8550675693</v>
      </c>
      <c r="X179" s="81">
        <f t="shared" si="132"/>
        <v>1666088.0883514439</v>
      </c>
      <c r="Y179" s="81">
        <f t="shared" si="132"/>
        <v>1660004.5905290728</v>
      </c>
      <c r="Z179" s="81">
        <f t="shared" si="132"/>
        <v>1649666.0956276394</v>
      </c>
      <c r="AA179" s="81">
        <f t="shared" si="132"/>
        <v>1668825.1747947247</v>
      </c>
      <c r="AB179" s="81">
        <f t="shared" si="132"/>
        <v>1634234.802400775</v>
      </c>
      <c r="AC179" s="81">
        <f t="shared" si="132"/>
        <v>1647610.2937529834</v>
      </c>
      <c r="AD179" s="81">
        <f t="shared" si="132"/>
        <v>1714251.8133850819</v>
      </c>
      <c r="AE179" s="81">
        <f t="shared" si="132"/>
        <v>1717298.8833010744</v>
      </c>
      <c r="AF179" s="81">
        <f t="shared" si="132"/>
        <v>1717837.808905073</v>
      </c>
      <c r="AG179" s="81">
        <f t="shared" si="132"/>
        <v>1719705.45435056</v>
      </c>
      <c r="AH179" s="81">
        <f t="shared" si="132"/>
        <v>1719896.2147234785</v>
      </c>
      <c r="AI179" s="81">
        <f t="shared" si="132"/>
        <v>1720429.3102610479</v>
      </c>
      <c r="AJ179" s="81">
        <f t="shared" si="132"/>
        <v>1721414.7366730045</v>
      </c>
      <c r="AK179" s="81">
        <f t="shared" si="132"/>
        <v>1720134.9812941879</v>
      </c>
      <c r="AL179" s="81">
        <f t="shared" si="132"/>
        <v>1719277.0454626586</v>
      </c>
      <c r="AM179" s="81">
        <f t="shared" si="132"/>
        <v>1719245.7070690594</v>
      </c>
      <c r="AN179" s="81">
        <f t="shared" si="132"/>
        <v>1717547.4319554472</v>
      </c>
      <c r="AO179" s="81">
        <f t="shared" si="132"/>
        <v>1718712.4561990823</v>
      </c>
    </row>
    <row r="180" spans="2:41" x14ac:dyDescent="0.5">
      <c r="B180" s="3" t="e">
        <f>#REF!</f>
        <v>#REF!</v>
      </c>
      <c r="C180" s="3" t="e">
        <f>#REF!</f>
        <v>#REF!</v>
      </c>
      <c r="F180" s="81">
        <f t="shared" ref="F180:AO180" si="133">F26*F65</f>
        <v>0</v>
      </c>
      <c r="G180" s="81">
        <f t="shared" si="133"/>
        <v>0</v>
      </c>
      <c r="H180" s="81">
        <f t="shared" si="133"/>
        <v>0</v>
      </c>
      <c r="I180" s="81">
        <f t="shared" si="133"/>
        <v>0</v>
      </c>
      <c r="J180" s="81">
        <f t="shared" si="133"/>
        <v>0</v>
      </c>
      <c r="K180" s="81">
        <f t="shared" si="133"/>
        <v>0</v>
      </c>
      <c r="L180" s="81">
        <f t="shared" si="133"/>
        <v>5912</v>
      </c>
      <c r="M180" s="81">
        <f t="shared" si="133"/>
        <v>0</v>
      </c>
      <c r="N180" s="81">
        <f t="shared" si="133"/>
        <v>0</v>
      </c>
      <c r="O180" s="81">
        <f t="shared" si="133"/>
        <v>0</v>
      </c>
      <c r="P180" s="81">
        <f t="shared" si="133"/>
        <v>0</v>
      </c>
      <c r="Q180" s="81">
        <f t="shared" si="133"/>
        <v>0</v>
      </c>
      <c r="R180" s="81">
        <f t="shared" si="133"/>
        <v>525.55373669195831</v>
      </c>
      <c r="S180" s="81">
        <f t="shared" si="133"/>
        <v>569.3498814162881</v>
      </c>
      <c r="T180" s="81">
        <f t="shared" si="133"/>
        <v>616.79570486764544</v>
      </c>
      <c r="U180" s="81">
        <f t="shared" si="133"/>
        <v>668.19534693994922</v>
      </c>
      <c r="V180" s="81">
        <f t="shared" si="133"/>
        <v>723.87829251827827</v>
      </c>
      <c r="W180" s="81">
        <f t="shared" si="133"/>
        <v>784.20148356146831</v>
      </c>
      <c r="X180" s="81">
        <f t="shared" si="133"/>
        <v>849.55160719159062</v>
      </c>
      <c r="Y180" s="81">
        <f t="shared" si="133"/>
        <v>394.7938377655982</v>
      </c>
      <c r="Z180" s="81">
        <f t="shared" si="133"/>
        <v>427.69332424606472</v>
      </c>
      <c r="AA180" s="81">
        <f t="shared" si="133"/>
        <v>463.33443459990343</v>
      </c>
      <c r="AB180" s="81">
        <f t="shared" si="133"/>
        <v>501.94563748322872</v>
      </c>
      <c r="AC180" s="81">
        <f t="shared" si="133"/>
        <v>543.77444060683115</v>
      </c>
      <c r="AD180" s="81">
        <f t="shared" si="133"/>
        <v>628.41254386341222</v>
      </c>
      <c r="AE180" s="81">
        <f t="shared" si="133"/>
        <v>634.06057889822739</v>
      </c>
      <c r="AF180" s="81">
        <f t="shared" si="133"/>
        <v>636.28597710646034</v>
      </c>
      <c r="AG180" s="81">
        <f t="shared" si="133"/>
        <v>634.47907655149447</v>
      </c>
      <c r="AH180" s="81">
        <f t="shared" si="133"/>
        <v>627.95237328523933</v>
      </c>
      <c r="AI180" s="81">
        <f t="shared" si="133"/>
        <v>615.93178144300089</v>
      </c>
      <c r="AJ180" s="81">
        <f t="shared" si="133"/>
        <v>597.54697725701942</v>
      </c>
      <c r="AK180" s="81">
        <f t="shared" si="133"/>
        <v>571.82073500224249</v>
      </c>
      <c r="AL180" s="81">
        <f t="shared" si="133"/>
        <v>584.37683087229811</v>
      </c>
      <c r="AM180" s="81">
        <f t="shared" si="133"/>
        <v>595.05463206095851</v>
      </c>
      <c r="AN180" s="81">
        <f t="shared" si="133"/>
        <v>603.4538943444494</v>
      </c>
      <c r="AO180" s="81">
        <f t="shared" si="133"/>
        <v>609.12070984143179</v>
      </c>
    </row>
    <row r="181" spans="2:41" x14ac:dyDescent="0.5">
      <c r="B181" s="3" t="e">
        <f>#REF!</f>
        <v>#REF!</v>
      </c>
      <c r="C181" s="3" t="e">
        <f>#REF!</f>
        <v>#REF!</v>
      </c>
      <c r="F181" s="81">
        <f t="shared" ref="F181:AO181" si="134">F27*F66</f>
        <v>340711.19999999995</v>
      </c>
      <c r="G181" s="81">
        <f t="shared" si="134"/>
        <v>518254.8</v>
      </c>
      <c r="H181" s="81">
        <f t="shared" si="134"/>
        <v>393902.39999999997</v>
      </c>
      <c r="I181" s="81">
        <f t="shared" si="134"/>
        <v>485908.8</v>
      </c>
      <c r="J181" s="81">
        <f t="shared" si="134"/>
        <v>510347.99999999994</v>
      </c>
      <c r="K181" s="81">
        <f t="shared" si="134"/>
        <v>360118.8</v>
      </c>
      <c r="L181" s="81">
        <f t="shared" si="134"/>
        <v>474407.99999999994</v>
      </c>
      <c r="M181" s="81">
        <f t="shared" si="134"/>
        <v>488783.99999999994</v>
      </c>
      <c r="N181" s="81">
        <f t="shared" si="134"/>
        <v>393183.6</v>
      </c>
      <c r="O181" s="81">
        <f t="shared" si="134"/>
        <v>590134.79999999993</v>
      </c>
      <c r="P181" s="81">
        <f t="shared" si="134"/>
        <v>439186.8</v>
      </c>
      <c r="Q181" s="81">
        <f t="shared" si="134"/>
        <v>474407.99999999994</v>
      </c>
      <c r="R181" s="81">
        <f t="shared" si="134"/>
        <v>461786.2246229758</v>
      </c>
      <c r="S181" s="81">
        <f t="shared" si="134"/>
        <v>471501.59827589482</v>
      </c>
      <c r="T181" s="81">
        <f t="shared" si="134"/>
        <v>467036.28577144071</v>
      </c>
      <c r="U181" s="81">
        <f t="shared" si="134"/>
        <v>472698.14327915316</v>
      </c>
      <c r="V181" s="81">
        <f t="shared" si="134"/>
        <v>471063.56928858813</v>
      </c>
      <c r="W181" s="81">
        <f t="shared" si="134"/>
        <v>467229.33860703901</v>
      </c>
      <c r="X181" s="81">
        <f t="shared" si="134"/>
        <v>475759.68923379277</v>
      </c>
      <c r="Y181" s="81">
        <f t="shared" si="134"/>
        <v>475351.27569243783</v>
      </c>
      <c r="Z181" s="81">
        <f t="shared" si="134"/>
        <v>473695.0381647324</v>
      </c>
      <c r="AA181" s="81">
        <f t="shared" si="134"/>
        <v>479972.48118144763</v>
      </c>
      <c r="AB181" s="81">
        <f t="shared" si="134"/>
        <v>470144.12796293531</v>
      </c>
      <c r="AC181" s="81">
        <f t="shared" si="134"/>
        <v>472241.53531754081</v>
      </c>
      <c r="AD181" s="81">
        <f t="shared" si="134"/>
        <v>477754.79328885104</v>
      </c>
      <c r="AE181" s="81">
        <f t="shared" si="134"/>
        <v>478578.31584878149</v>
      </c>
      <c r="AF181" s="81">
        <f t="shared" si="134"/>
        <v>478650.18017690827</v>
      </c>
      <c r="AG181" s="81">
        <f t="shared" si="134"/>
        <v>479105.04694013088</v>
      </c>
      <c r="AH181" s="81">
        <f t="shared" si="134"/>
        <v>479119.77924661088</v>
      </c>
      <c r="AI181" s="81">
        <f t="shared" si="134"/>
        <v>479273.74903848645</v>
      </c>
      <c r="AJ181" s="81">
        <f t="shared" si="134"/>
        <v>479764.28010239295</v>
      </c>
      <c r="AK181" s="81">
        <f t="shared" si="134"/>
        <v>479575.45710278326</v>
      </c>
      <c r="AL181" s="81">
        <f t="shared" si="134"/>
        <v>479405.38188591256</v>
      </c>
      <c r="AM181" s="81">
        <f t="shared" si="134"/>
        <v>479360.97261586442</v>
      </c>
      <c r="AN181" s="81">
        <f t="shared" si="134"/>
        <v>478782.84764740942</v>
      </c>
      <c r="AO181" s="81">
        <f t="shared" si="134"/>
        <v>478986.36976216268</v>
      </c>
    </row>
    <row r="182" spans="2:41" x14ac:dyDescent="0.5">
      <c r="B182" s="3" t="e">
        <f>#REF!</f>
        <v>#REF!</v>
      </c>
      <c r="C182" s="3" t="e">
        <f>#REF!</f>
        <v>#REF!</v>
      </c>
      <c r="F182" s="81">
        <f t="shared" ref="F182:AO182" si="135">F28*F67</f>
        <v>43846.799999999996</v>
      </c>
      <c r="G182" s="81">
        <f t="shared" si="135"/>
        <v>52472.399999999994</v>
      </c>
      <c r="H182" s="81">
        <f t="shared" si="135"/>
        <v>51753.599999999999</v>
      </c>
      <c r="I182" s="81">
        <f t="shared" si="135"/>
        <v>66848.399999999994</v>
      </c>
      <c r="J182" s="81">
        <f t="shared" si="135"/>
        <v>52472.399999999994</v>
      </c>
      <c r="K182" s="81">
        <f t="shared" si="135"/>
        <v>53191.199999999997</v>
      </c>
      <c r="L182" s="81">
        <f t="shared" si="135"/>
        <v>53191.199999999997</v>
      </c>
      <c r="M182" s="81">
        <f t="shared" si="135"/>
        <v>57504</v>
      </c>
      <c r="N182" s="81">
        <f t="shared" si="135"/>
        <v>51753.599999999999</v>
      </c>
      <c r="O182" s="81">
        <f t="shared" si="135"/>
        <v>46722</v>
      </c>
      <c r="P182" s="81">
        <f t="shared" si="135"/>
        <v>54628.799999999996</v>
      </c>
      <c r="Q182" s="81">
        <f t="shared" si="135"/>
        <v>60379.199999999997</v>
      </c>
      <c r="R182" s="81">
        <f t="shared" si="135"/>
        <v>54438.46017700214</v>
      </c>
      <c r="S182" s="81">
        <f t="shared" si="135"/>
        <v>55272.940475144598</v>
      </c>
      <c r="T182" s="81">
        <f t="shared" si="135"/>
        <v>55448.687083389748</v>
      </c>
      <c r="U182" s="81">
        <f t="shared" si="135"/>
        <v>55699.768718550535</v>
      </c>
      <c r="V182" s="81">
        <f t="shared" si="135"/>
        <v>54697.29482250868</v>
      </c>
      <c r="W182" s="81">
        <f t="shared" si="135"/>
        <v>54825.070959700832</v>
      </c>
      <c r="X182" s="81">
        <f t="shared" si="135"/>
        <v>54902.80563209713</v>
      </c>
      <c r="Y182" s="81">
        <f t="shared" si="135"/>
        <v>54987.018193859796</v>
      </c>
      <c r="Z182" s="81">
        <f t="shared" si="135"/>
        <v>54714.111611731423</v>
      </c>
      <c r="AA182" s="81">
        <f t="shared" si="135"/>
        <v>54903.978624254029</v>
      </c>
      <c r="AB182" s="81">
        <f t="shared" si="135"/>
        <v>55534.494221419955</v>
      </c>
      <c r="AC182" s="81">
        <f t="shared" si="135"/>
        <v>55549.96854650243</v>
      </c>
      <c r="AD182" s="81">
        <f t="shared" si="135"/>
        <v>55807.181716326988</v>
      </c>
      <c r="AE182" s="81">
        <f t="shared" si="135"/>
        <v>55861.450706278854</v>
      </c>
      <c r="AF182" s="81">
        <f t="shared" si="135"/>
        <v>55849.785556387644</v>
      </c>
      <c r="AG182" s="81">
        <f t="shared" si="135"/>
        <v>55822.309733038135</v>
      </c>
      <c r="AH182" s="81">
        <f t="shared" si="135"/>
        <v>55771.345018832835</v>
      </c>
      <c r="AI182" s="81">
        <f t="shared" si="135"/>
        <v>55800.77377889389</v>
      </c>
      <c r="AJ182" s="81">
        <f t="shared" si="135"/>
        <v>55821.866584429314</v>
      </c>
      <c r="AK182" s="81">
        <f t="shared" si="135"/>
        <v>55838.153856435281</v>
      </c>
      <c r="AL182" s="81">
        <f t="shared" si="135"/>
        <v>55848.68819484071</v>
      </c>
      <c r="AM182" s="81">
        <f t="shared" si="135"/>
        <v>55883.142350162067</v>
      </c>
      <c r="AN182" s="81">
        <f t="shared" si="135"/>
        <v>55904.436898305736</v>
      </c>
      <c r="AO182" s="81">
        <f t="shared" si="135"/>
        <v>55874.27051446258</v>
      </c>
    </row>
    <row r="183" spans="2:41" x14ac:dyDescent="0.5">
      <c r="B183" s="3" t="e">
        <f>#REF!</f>
        <v>#REF!</v>
      </c>
      <c r="C183" s="3" t="e">
        <f>#REF!</f>
        <v>#REF!</v>
      </c>
      <c r="F183" s="81">
        <f t="shared" ref="F183:AO183" si="136">F29*F68</f>
        <v>2753.4</v>
      </c>
      <c r="G183" s="81">
        <f t="shared" si="136"/>
        <v>2118</v>
      </c>
      <c r="H183" s="81">
        <f t="shared" si="136"/>
        <v>4236</v>
      </c>
      <c r="I183" s="81">
        <f t="shared" si="136"/>
        <v>2329.8000000000002</v>
      </c>
      <c r="J183" s="81">
        <f t="shared" si="136"/>
        <v>4236</v>
      </c>
      <c r="K183" s="81">
        <f t="shared" si="136"/>
        <v>2753.4</v>
      </c>
      <c r="L183" s="81">
        <f t="shared" si="136"/>
        <v>4236</v>
      </c>
      <c r="M183" s="81">
        <f t="shared" si="136"/>
        <v>2118</v>
      </c>
      <c r="N183" s="81">
        <f t="shared" si="136"/>
        <v>0</v>
      </c>
      <c r="O183" s="81">
        <f t="shared" si="136"/>
        <v>2118</v>
      </c>
      <c r="P183" s="81">
        <f t="shared" si="136"/>
        <v>2541.6</v>
      </c>
      <c r="Q183" s="81">
        <f t="shared" si="136"/>
        <v>2541.6</v>
      </c>
      <c r="R183" s="81">
        <f t="shared" si="136"/>
        <v>2730.7749003970916</v>
      </c>
      <c r="S183" s="81">
        <f t="shared" si="136"/>
        <v>2723.239649568181</v>
      </c>
      <c r="T183" s="81">
        <f t="shared" si="136"/>
        <v>2769.330267138349</v>
      </c>
      <c r="U183" s="81">
        <f t="shared" si="136"/>
        <v>2638.4157496121838</v>
      </c>
      <c r="V183" s="81">
        <f t="shared" si="136"/>
        <v>2659.3531068633006</v>
      </c>
      <c r="W183" s="81">
        <f t="shared" si="136"/>
        <v>2519.2738259808821</v>
      </c>
      <c r="X183" s="81">
        <f t="shared" si="136"/>
        <v>2494.1134856172876</v>
      </c>
      <c r="Y183" s="81">
        <f t="shared" si="136"/>
        <v>2340.2642362977003</v>
      </c>
      <c r="Z183" s="81">
        <f t="shared" si="136"/>
        <v>2354.4402360953281</v>
      </c>
      <c r="AA183" s="81">
        <f t="shared" si="136"/>
        <v>2550.6435891032725</v>
      </c>
      <c r="AB183" s="81">
        <f t="shared" si="136"/>
        <v>2582.3512016346976</v>
      </c>
      <c r="AC183" s="81">
        <f t="shared" si="136"/>
        <v>2580.5319112316392</v>
      </c>
      <c r="AD183" s="81">
        <f t="shared" si="136"/>
        <v>2642.0538034438805</v>
      </c>
      <c r="AE183" s="81">
        <f t="shared" si="136"/>
        <v>2629.0569782998832</v>
      </c>
      <c r="AF183" s="81">
        <f t="shared" si="136"/>
        <v>2615.6204838845897</v>
      </c>
      <c r="AG183" s="81">
        <f t="shared" si="136"/>
        <v>2597.1288213832186</v>
      </c>
      <c r="AH183" s="81">
        <f t="shared" si="136"/>
        <v>2588.2743595473034</v>
      </c>
      <c r="AI183" s="81">
        <f t="shared" si="136"/>
        <v>2576.8942838114845</v>
      </c>
      <c r="AJ183" s="81">
        <f t="shared" si="136"/>
        <v>2576.5265768432787</v>
      </c>
      <c r="AK183" s="81">
        <f t="shared" si="136"/>
        <v>2578.2765502971897</v>
      </c>
      <c r="AL183" s="81">
        <f t="shared" si="136"/>
        <v>2593.3088158746687</v>
      </c>
      <c r="AM183" s="81">
        <f t="shared" si="136"/>
        <v>2608.3833485593291</v>
      </c>
      <c r="AN183" s="81">
        <f t="shared" si="136"/>
        <v>2607.9612143589684</v>
      </c>
      <c r="AO183" s="81">
        <f t="shared" si="136"/>
        <v>2604.7965389815504</v>
      </c>
    </row>
    <row r="184" spans="2:41" x14ac:dyDescent="0.5">
      <c r="B184" s="3" t="e">
        <f>#REF!</f>
        <v>#REF!</v>
      </c>
      <c r="C184" s="3" t="e">
        <f>#REF!</f>
        <v>#REF!</v>
      </c>
      <c r="F184" s="81">
        <f t="shared" ref="F184:AO184" si="137">F30*F69</f>
        <v>0</v>
      </c>
      <c r="G184" s="81">
        <f t="shared" si="137"/>
        <v>0</v>
      </c>
      <c r="H184" s="81">
        <f t="shared" si="137"/>
        <v>0</v>
      </c>
      <c r="I184" s="81">
        <f t="shared" si="137"/>
        <v>0</v>
      </c>
      <c r="J184" s="81">
        <f t="shared" si="137"/>
        <v>0</v>
      </c>
      <c r="K184" s="81">
        <f t="shared" si="137"/>
        <v>0</v>
      </c>
      <c r="L184" s="81">
        <f t="shared" si="137"/>
        <v>0</v>
      </c>
      <c r="M184" s="81">
        <f t="shared" si="137"/>
        <v>0</v>
      </c>
      <c r="N184" s="81">
        <f t="shared" si="137"/>
        <v>0</v>
      </c>
      <c r="O184" s="81">
        <f t="shared" si="137"/>
        <v>0</v>
      </c>
      <c r="P184" s="81">
        <f t="shared" si="137"/>
        <v>1634.3</v>
      </c>
      <c r="Q184" s="81">
        <f t="shared" si="137"/>
        <v>0</v>
      </c>
      <c r="R184" s="81">
        <f t="shared" si="137"/>
        <v>139.90969916666668</v>
      </c>
      <c r="S184" s="81">
        <f t="shared" si="137"/>
        <v>151.56884076388889</v>
      </c>
      <c r="T184" s="81">
        <f t="shared" si="137"/>
        <v>164.19957749421297</v>
      </c>
      <c r="U184" s="81">
        <f t="shared" si="137"/>
        <v>177.88287561873071</v>
      </c>
      <c r="V184" s="81">
        <f t="shared" si="137"/>
        <v>192.70644858695826</v>
      </c>
      <c r="W184" s="81">
        <f t="shared" si="137"/>
        <v>208.76531930253813</v>
      </c>
      <c r="X184" s="81">
        <f t="shared" si="137"/>
        <v>226.16242924441633</v>
      </c>
      <c r="Y184" s="81">
        <f t="shared" si="137"/>
        <v>245.00929834811765</v>
      </c>
      <c r="Z184" s="81">
        <f t="shared" si="137"/>
        <v>265.42673987712749</v>
      </c>
      <c r="AA184" s="81">
        <f t="shared" si="137"/>
        <v>287.54563486688807</v>
      </c>
      <c r="AB184" s="81">
        <f t="shared" si="137"/>
        <v>311.50777110579543</v>
      </c>
      <c r="AC184" s="81">
        <f t="shared" si="137"/>
        <v>197.55705286461173</v>
      </c>
      <c r="AD184" s="81">
        <f t="shared" si="137"/>
        <v>219.86289044180029</v>
      </c>
      <c r="AE184" s="81">
        <f t="shared" si="137"/>
        <v>226.20736181579053</v>
      </c>
      <c r="AF184" s="81">
        <f t="shared" si="137"/>
        <v>232.08241945737791</v>
      </c>
      <c r="AG184" s="81">
        <f t="shared" si="137"/>
        <v>237.36576891550899</v>
      </c>
      <c r="AH184" s="81">
        <f t="shared" si="137"/>
        <v>241.9179931482079</v>
      </c>
      <c r="AI184" s="81">
        <f t="shared" si="137"/>
        <v>245.58054802444335</v>
      </c>
      <c r="AJ184" s="81">
        <f t="shared" si="137"/>
        <v>248.17354264985545</v>
      </c>
      <c r="AK184" s="81">
        <f t="shared" si="137"/>
        <v>249.49328257377766</v>
      </c>
      <c r="AL184" s="81">
        <f t="shared" si="137"/>
        <v>249.30955177217402</v>
      </c>
      <c r="AM184" s="81">
        <f t="shared" si="137"/>
        <v>247.36260693020748</v>
      </c>
      <c r="AN184" s="81">
        <f t="shared" si="137"/>
        <v>243.35985494949523</v>
      </c>
      <c r="AO184" s="81">
        <f t="shared" si="137"/>
        <v>236.97218175720451</v>
      </c>
    </row>
    <row r="185" spans="2:41" x14ac:dyDescent="0.5">
      <c r="B185" s="3" t="e">
        <f>#REF!</f>
        <v>#REF!</v>
      </c>
      <c r="C185" s="3" t="e">
        <f>#REF!</f>
        <v>#REF!</v>
      </c>
      <c r="F185" s="81">
        <f t="shared" ref="F185:AO185" si="138">F31*F70</f>
        <v>84838.399999999994</v>
      </c>
      <c r="G185" s="81">
        <f t="shared" si="138"/>
        <v>139188</v>
      </c>
      <c r="H185" s="81">
        <f t="shared" si="138"/>
        <v>157083.6</v>
      </c>
      <c r="I185" s="81">
        <f t="shared" si="138"/>
        <v>77547.600000000006</v>
      </c>
      <c r="J185" s="81">
        <f t="shared" si="138"/>
        <v>55343.8</v>
      </c>
      <c r="K185" s="81">
        <f t="shared" si="138"/>
        <v>49047.200000000004</v>
      </c>
      <c r="L185" s="81">
        <f t="shared" si="138"/>
        <v>56338</v>
      </c>
      <c r="M185" s="81">
        <f t="shared" si="138"/>
        <v>41756.400000000001</v>
      </c>
      <c r="N185" s="81">
        <f t="shared" si="138"/>
        <v>0</v>
      </c>
      <c r="O185" s="81">
        <f t="shared" si="138"/>
        <v>67937</v>
      </c>
      <c r="P185" s="81">
        <f t="shared" si="138"/>
        <v>62966</v>
      </c>
      <c r="Q185" s="81">
        <f t="shared" si="138"/>
        <v>95111.8</v>
      </c>
      <c r="R185" s="81">
        <f t="shared" si="138"/>
        <v>74841.428357078257</v>
      </c>
      <c r="S185" s="81">
        <f t="shared" si="138"/>
        <v>73921.170475088293</v>
      </c>
      <c r="T185" s="81">
        <f t="shared" si="138"/>
        <v>68339.243393844881</v>
      </c>
      <c r="U185" s="81">
        <f t="shared" si="138"/>
        <v>60782.466842676331</v>
      </c>
      <c r="V185" s="81">
        <f t="shared" si="138"/>
        <v>59305.687267006084</v>
      </c>
      <c r="W185" s="81">
        <f t="shared" si="138"/>
        <v>59578.975225734459</v>
      </c>
      <c r="X185" s="81">
        <f t="shared" si="138"/>
        <v>60406.224009108882</v>
      </c>
      <c r="Y185" s="81">
        <f t="shared" si="138"/>
        <v>60687.351758577977</v>
      </c>
      <c r="Z185" s="81">
        <f t="shared" si="138"/>
        <v>62222.023685542568</v>
      </c>
      <c r="AA185" s="81">
        <f t="shared" si="138"/>
        <v>67407.192326004457</v>
      </c>
      <c r="AB185" s="81">
        <f t="shared" si="138"/>
        <v>67293.232050145336</v>
      </c>
      <c r="AC185" s="81">
        <f t="shared" si="138"/>
        <v>67589.133106803944</v>
      </c>
      <c r="AD185" s="81">
        <f t="shared" si="138"/>
        <v>66001.78377103321</v>
      </c>
      <c r="AE185" s="81">
        <f t="shared" si="138"/>
        <v>65188.242341693112</v>
      </c>
      <c r="AF185" s="81">
        <f t="shared" si="138"/>
        <v>64384.539574227063</v>
      </c>
      <c r="AG185" s="81">
        <f t="shared" si="138"/>
        <v>63984.757955278314</v>
      </c>
      <c r="AH185" s="81">
        <f t="shared" si="138"/>
        <v>64189.157654545037</v>
      </c>
      <c r="AI185" s="81">
        <f t="shared" si="138"/>
        <v>64535.173112705197</v>
      </c>
      <c r="AJ185" s="81">
        <f t="shared" si="138"/>
        <v>64886.968374865923</v>
      </c>
      <c r="AK185" s="81">
        <f t="shared" si="138"/>
        <v>65198.292458935626</v>
      </c>
      <c r="AL185" s="81">
        <f t="shared" si="138"/>
        <v>65511.84402738083</v>
      </c>
      <c r="AM185" s="81">
        <f t="shared" si="138"/>
        <v>65722.058591853522</v>
      </c>
      <c r="AN185" s="81">
        <f t="shared" si="138"/>
        <v>65512.365555770462</v>
      </c>
      <c r="AO185" s="81">
        <f t="shared" si="138"/>
        <v>65294.811891180645</v>
      </c>
    </row>
    <row r="186" spans="2:41" x14ac:dyDescent="0.5">
      <c r="B186" s="3" t="e">
        <f>#REF!</f>
        <v>#REF!</v>
      </c>
      <c r="C186" s="3" t="e">
        <f>#REF!</f>
        <v>#REF!</v>
      </c>
      <c r="F186" s="81">
        <f t="shared" ref="F186:AO186" si="139">F32*F71</f>
        <v>53846.1</v>
      </c>
      <c r="G186" s="81">
        <f t="shared" si="139"/>
        <v>93659.58</v>
      </c>
      <c r="H186" s="81">
        <f t="shared" si="139"/>
        <v>110302.92</v>
      </c>
      <c r="I186" s="81">
        <f t="shared" si="139"/>
        <v>36876.42</v>
      </c>
      <c r="J186" s="81">
        <f t="shared" si="139"/>
        <v>19580.400000000001</v>
      </c>
      <c r="K186" s="81">
        <f t="shared" si="139"/>
        <v>21538.44</v>
      </c>
      <c r="L186" s="81">
        <f t="shared" si="139"/>
        <v>18275.04</v>
      </c>
      <c r="M186" s="81">
        <f t="shared" si="139"/>
        <v>14032.62</v>
      </c>
      <c r="N186" s="81">
        <f t="shared" si="139"/>
        <v>4568.76</v>
      </c>
      <c r="O186" s="81">
        <f t="shared" si="139"/>
        <v>36223.74</v>
      </c>
      <c r="P186" s="81">
        <f t="shared" si="139"/>
        <v>36550.080000000002</v>
      </c>
      <c r="Q186" s="81">
        <f t="shared" si="139"/>
        <v>60372.9</v>
      </c>
      <c r="R186" s="81">
        <f t="shared" si="139"/>
        <v>42889.301726733218</v>
      </c>
      <c r="S186" s="81">
        <f t="shared" si="139"/>
        <v>41897.774858857119</v>
      </c>
      <c r="T186" s="81">
        <f t="shared" si="139"/>
        <v>37447.817648338809</v>
      </c>
      <c r="U186" s="81">
        <f t="shared" si="139"/>
        <v>31215.834290881561</v>
      </c>
      <c r="V186" s="81">
        <f t="shared" si="139"/>
        <v>30690.385366656628</v>
      </c>
      <c r="W186" s="81">
        <f t="shared" si="139"/>
        <v>31587.686445961463</v>
      </c>
      <c r="X186" s="81">
        <f t="shared" si="139"/>
        <v>32393.739511750042</v>
      </c>
      <c r="Y186" s="81">
        <f t="shared" si="139"/>
        <v>33543.668838784877</v>
      </c>
      <c r="Z186" s="81">
        <f t="shared" si="139"/>
        <v>35149.14233389897</v>
      </c>
      <c r="AA186" s="81">
        <f t="shared" si="139"/>
        <v>37690.850286987807</v>
      </c>
      <c r="AB186" s="81">
        <f t="shared" si="139"/>
        <v>37760.327063591161</v>
      </c>
      <c r="AC186" s="81">
        <f t="shared" si="139"/>
        <v>37807.923054335079</v>
      </c>
      <c r="AD186" s="81">
        <f t="shared" si="139"/>
        <v>36466.208629041743</v>
      </c>
      <c r="AE186" s="81">
        <f t="shared" si="139"/>
        <v>35868.455919274886</v>
      </c>
      <c r="AF186" s="81">
        <f t="shared" si="139"/>
        <v>35304.96249844721</v>
      </c>
      <c r="AG186" s="81">
        <f t="shared" si="139"/>
        <v>35071.825191320233</v>
      </c>
      <c r="AH186" s="81">
        <f t="shared" si="139"/>
        <v>35347.672482721253</v>
      </c>
      <c r="AI186" s="81">
        <f t="shared" si="139"/>
        <v>35691.060102024952</v>
      </c>
      <c r="AJ186" s="81">
        <f t="shared" si="139"/>
        <v>35986.980789048976</v>
      </c>
      <c r="AK186" s="81">
        <f t="shared" si="139"/>
        <v>36239.215926731507</v>
      </c>
      <c r="AL186" s="81">
        <f t="shared" si="139"/>
        <v>36414.967627805789</v>
      </c>
      <c r="AM186" s="81">
        <f t="shared" si="139"/>
        <v>36469.236475049387</v>
      </c>
      <c r="AN186" s="81">
        <f t="shared" si="139"/>
        <v>36312.515151177111</v>
      </c>
      <c r="AO186" s="81">
        <f t="shared" si="139"/>
        <v>36136.842749448289</v>
      </c>
    </row>
    <row r="187" spans="2:41" x14ac:dyDescent="0.5">
      <c r="B187" s="3" t="e">
        <f>#REF!</f>
        <v>#REF!</v>
      </c>
      <c r="C187" s="3" t="e">
        <f>#REF!</f>
        <v>#REF!</v>
      </c>
      <c r="F187" s="81">
        <f t="shared" ref="F187:Z188" si="140">F33*F72</f>
        <v>325594.8</v>
      </c>
      <c r="G187" s="81">
        <f t="shared" si="140"/>
        <v>338706</v>
      </c>
      <c r="H187" s="81">
        <f t="shared" si="140"/>
        <v>349632</v>
      </c>
      <c r="I187" s="81">
        <f t="shared" si="140"/>
        <v>356187.60000000003</v>
      </c>
      <c r="J187" s="81">
        <f t="shared" si="140"/>
        <v>331057.8</v>
      </c>
      <c r="K187" s="81">
        <f t="shared" si="140"/>
        <v>269872.2</v>
      </c>
      <c r="L187" s="81">
        <f t="shared" si="140"/>
        <v>262224</v>
      </c>
      <c r="M187" s="81">
        <f t="shared" si="140"/>
        <v>371484</v>
      </c>
      <c r="N187" s="81">
        <f t="shared" si="140"/>
        <v>119093.40000000001</v>
      </c>
      <c r="O187" s="81">
        <f t="shared" si="140"/>
        <v>407539.80000000005</v>
      </c>
      <c r="P187" s="81">
        <f t="shared" si="140"/>
        <v>331057.8</v>
      </c>
      <c r="Q187" s="81">
        <f t="shared" si="140"/>
        <v>369298.8</v>
      </c>
      <c r="R187" s="81">
        <f t="shared" si="140"/>
        <v>337273.74235918728</v>
      </c>
      <c r="S187" s="81">
        <f t="shared" si="140"/>
        <v>336720.75575566135</v>
      </c>
      <c r="T187" s="81">
        <f t="shared" si="140"/>
        <v>334967.62793651223</v>
      </c>
      <c r="U187" s="81">
        <f t="shared" si="140"/>
        <v>332106.69030021504</v>
      </c>
      <c r="V187" s="81">
        <f t="shared" si="140"/>
        <v>328430.31169489503</v>
      </c>
      <c r="W187" s="81">
        <f t="shared" si="140"/>
        <v>326659.51461990201</v>
      </c>
      <c r="X187" s="81">
        <f t="shared" si="140"/>
        <v>330126.75978241902</v>
      </c>
      <c r="Y187" s="81">
        <f t="shared" si="140"/>
        <v>334556.14312436566</v>
      </c>
      <c r="Z187" s="81">
        <f t="shared" si="140"/>
        <v>329737.48342261836</v>
      </c>
      <c r="AA187" s="81">
        <f t="shared" ref="AA187:AO188" si="141">AA33*AA72</f>
        <v>346732.9044699833</v>
      </c>
      <c r="AB187" s="81">
        <f t="shared" si="141"/>
        <v>339755.31263404828</v>
      </c>
      <c r="AC187" s="81">
        <f t="shared" si="141"/>
        <v>338928.26563731791</v>
      </c>
      <c r="AD187" s="81">
        <f t="shared" si="141"/>
        <v>353491.34777209</v>
      </c>
      <c r="AE187" s="81">
        <f t="shared" si="141"/>
        <v>353261.83782589925</v>
      </c>
      <c r="AF187" s="81">
        <f t="shared" si="141"/>
        <v>353061.87640301173</v>
      </c>
      <c r="AG187" s="81">
        <f t="shared" si="141"/>
        <v>352999.56333304744</v>
      </c>
      <c r="AH187" s="81">
        <f t="shared" si="141"/>
        <v>353183.87967637402</v>
      </c>
      <c r="AI187" s="81">
        <f t="shared" si="141"/>
        <v>353707.15369319182</v>
      </c>
      <c r="AJ187" s="81">
        <f t="shared" si="141"/>
        <v>354429.90094586735</v>
      </c>
      <c r="AK187" s="81">
        <f t="shared" si="141"/>
        <v>354907.68726193148</v>
      </c>
      <c r="AL187" s="81">
        <f t="shared" si="141"/>
        <v>355035.41100741707</v>
      </c>
      <c r="AM187" s="81">
        <f t="shared" si="141"/>
        <v>355597.92093224649</v>
      </c>
      <c r="AN187" s="81">
        <f t="shared" si="141"/>
        <v>354711.35523837543</v>
      </c>
      <c r="AO187" s="81">
        <f t="shared" si="141"/>
        <v>354365.08265040879</v>
      </c>
    </row>
    <row r="188" spans="2:41" x14ac:dyDescent="0.5">
      <c r="B188" s="3" t="e">
        <f>#REF!</f>
        <v>#REF!</v>
      </c>
      <c r="C188" s="3" t="e">
        <f>#REF!</f>
        <v>#REF!</v>
      </c>
      <c r="F188" s="81">
        <f t="shared" si="140"/>
        <v>398637.63660000003</v>
      </c>
      <c r="G188" s="81">
        <f t="shared" si="140"/>
        <v>393279.60385000001</v>
      </c>
      <c r="H188" s="81">
        <f t="shared" si="140"/>
        <v>427571.01345000003</v>
      </c>
      <c r="I188" s="81">
        <f t="shared" si="140"/>
        <v>387921.5711</v>
      </c>
      <c r="J188" s="81">
        <f t="shared" si="140"/>
        <v>321481.96500000003</v>
      </c>
      <c r="K188" s="81">
        <f t="shared" si="140"/>
        <v>280760.91610000003</v>
      </c>
      <c r="L188" s="81">
        <f t="shared" si="140"/>
        <v>253970.75235000002</v>
      </c>
      <c r="M188" s="81">
        <f t="shared" si="140"/>
        <v>407210.489</v>
      </c>
      <c r="N188" s="81">
        <f t="shared" si="140"/>
        <v>116805.11395</v>
      </c>
      <c r="O188" s="81">
        <f t="shared" si="140"/>
        <v>399709.24314999999</v>
      </c>
      <c r="P188" s="81">
        <f t="shared" si="140"/>
        <v>324696.78465000005</v>
      </c>
      <c r="Q188" s="81">
        <f t="shared" si="140"/>
        <v>362203.01390000002</v>
      </c>
      <c r="R188" s="81">
        <f t="shared" si="140"/>
        <v>349536.53517845424</v>
      </c>
      <c r="S188" s="81">
        <f t="shared" si="140"/>
        <v>344464.79253668373</v>
      </c>
      <c r="T188" s="81">
        <f t="shared" si="140"/>
        <v>339430.07923444279</v>
      </c>
      <c r="U188" s="81">
        <f t="shared" si="140"/>
        <v>331033.88930841512</v>
      </c>
      <c r="V188" s="81">
        <f t="shared" si="140"/>
        <v>325339.6086301622</v>
      </c>
      <c r="W188" s="81">
        <f t="shared" si="140"/>
        <v>324870.76910205069</v>
      </c>
      <c r="X188" s="81">
        <f t="shared" si="140"/>
        <v>327856.38626680907</v>
      </c>
      <c r="Y188" s="81">
        <f t="shared" si="140"/>
        <v>333389.17766034941</v>
      </c>
      <c r="Z188" s="81">
        <f t="shared" si="140"/>
        <v>326236.34259658685</v>
      </c>
      <c r="AA188" s="81">
        <f t="shared" si="141"/>
        <v>343401.79907867534</v>
      </c>
      <c r="AB188" s="81">
        <f t="shared" si="141"/>
        <v>337726.89351665456</v>
      </c>
      <c r="AC188" s="81">
        <f t="shared" si="141"/>
        <v>338014.52299327787</v>
      </c>
      <c r="AD188" s="81">
        <f t="shared" si="141"/>
        <v>344994.09746563225</v>
      </c>
      <c r="AE188" s="81">
        <f t="shared" si="141"/>
        <v>343756.28367391677</v>
      </c>
      <c r="AF188" s="81">
        <f t="shared" si="141"/>
        <v>342850.43198703352</v>
      </c>
      <c r="AG188" s="81">
        <f t="shared" si="141"/>
        <v>342301.02910496481</v>
      </c>
      <c r="AH188" s="81">
        <f t="shared" si="141"/>
        <v>342426.16577679408</v>
      </c>
      <c r="AI188" s="81">
        <f t="shared" si="141"/>
        <v>343050.25233446428</v>
      </c>
      <c r="AJ188" s="81">
        <f t="shared" si="141"/>
        <v>343766.5686297894</v>
      </c>
      <c r="AK188" s="81">
        <f t="shared" si="141"/>
        <v>344286.43687713199</v>
      </c>
      <c r="AL188" s="81">
        <f t="shared" si="141"/>
        <v>344374.96008344879</v>
      </c>
      <c r="AM188" s="81">
        <f t="shared" si="141"/>
        <v>345084.51386513736</v>
      </c>
      <c r="AN188" s="81">
        <f t="shared" si="141"/>
        <v>344380.54400794074</v>
      </c>
      <c r="AO188" s="81">
        <f t="shared" si="141"/>
        <v>344104.76960231946</v>
      </c>
    </row>
    <row r="189" spans="2:41" x14ac:dyDescent="0.5">
      <c r="B189" s="3" t="e">
        <f>#REF!</f>
        <v>#REF!</v>
      </c>
      <c r="C189" s="3" t="e">
        <f>#REF!</f>
        <v>#REF!</v>
      </c>
      <c r="F189" s="81">
        <f t="shared" ref="F189:Z189" si="142">F35*F74</f>
        <v>2391.4666666666667</v>
      </c>
      <c r="G189" s="81">
        <f t="shared" si="142"/>
        <v>2391.4666666666667</v>
      </c>
      <c r="H189" s="81">
        <f t="shared" si="142"/>
        <v>2391.4666666666667</v>
      </c>
      <c r="I189" s="81">
        <f t="shared" si="142"/>
        <v>2391.4666666666667</v>
      </c>
      <c r="J189" s="81">
        <f t="shared" si="142"/>
        <v>2391.4666666666667</v>
      </c>
      <c r="K189" s="81">
        <f t="shared" si="142"/>
        <v>2391.4666666666667</v>
      </c>
      <c r="L189" s="81">
        <f t="shared" si="142"/>
        <v>2391.4666666666667</v>
      </c>
      <c r="M189" s="81">
        <f t="shared" si="142"/>
        <v>2391.4666666666667</v>
      </c>
      <c r="N189" s="81">
        <f t="shared" si="142"/>
        <v>2391.4666666666667</v>
      </c>
      <c r="O189" s="81">
        <f t="shared" si="142"/>
        <v>2391.4666666666667</v>
      </c>
      <c r="P189" s="81">
        <f t="shared" si="142"/>
        <v>2391.4666666666667</v>
      </c>
      <c r="Q189" s="81">
        <f t="shared" si="142"/>
        <v>2391.4666666666667</v>
      </c>
      <c r="R189" s="81">
        <f t="shared" si="142"/>
        <v>34613.333333333328</v>
      </c>
      <c r="S189" s="81">
        <f t="shared" si="142"/>
        <v>5076.6222222222223</v>
      </c>
      <c r="T189" s="81">
        <f t="shared" si="142"/>
        <v>5300.3851851851841</v>
      </c>
      <c r="U189" s="81">
        <f t="shared" si="142"/>
        <v>5542.7950617283941</v>
      </c>
      <c r="V189" s="81">
        <f t="shared" si="142"/>
        <v>5805.4057613168725</v>
      </c>
      <c r="W189" s="81">
        <f t="shared" si="142"/>
        <v>6089.9006858710554</v>
      </c>
      <c r="X189" s="81">
        <f t="shared" si="142"/>
        <v>6398.1035208047542</v>
      </c>
      <c r="Y189" s="81">
        <f t="shared" si="142"/>
        <v>6731.9899253162621</v>
      </c>
      <c r="Z189" s="81">
        <f t="shared" si="142"/>
        <v>7093.7001968703953</v>
      </c>
      <c r="AA189" s="81">
        <f t="shared" ref="AA189:AO189" si="143">AA35*AA74</f>
        <v>7485.5529910540399</v>
      </c>
      <c r="AB189" s="81">
        <f t="shared" si="143"/>
        <v>7910.0601847529888</v>
      </c>
      <c r="AC189" s="81">
        <f t="shared" si="143"/>
        <v>8369.9429779268485</v>
      </c>
      <c r="AD189" s="81">
        <f t="shared" si="143"/>
        <v>8868.1493371985307</v>
      </c>
      <c r="AE189" s="81">
        <f t="shared" si="143"/>
        <v>6722.7173375206285</v>
      </c>
      <c r="AF189" s="81">
        <f t="shared" si="143"/>
        <v>6859.8919304621631</v>
      </c>
      <c r="AG189" s="81">
        <f t="shared" si="143"/>
        <v>6989.8508259019109</v>
      </c>
      <c r="AH189" s="81">
        <f t="shared" si="143"/>
        <v>7110.4388062497037</v>
      </c>
      <c r="AI189" s="81">
        <f t="shared" si="143"/>
        <v>7219.191559994104</v>
      </c>
      <c r="AJ189" s="81">
        <f t="shared" si="143"/>
        <v>7313.2991328376929</v>
      </c>
      <c r="AK189" s="81">
        <f t="shared" si="143"/>
        <v>7389.5654338404383</v>
      </c>
      <c r="AL189" s="81">
        <f t="shared" si="143"/>
        <v>7444.3633928841209</v>
      </c>
      <c r="AM189" s="81">
        <f t="shared" si="143"/>
        <v>7473.5853258852658</v>
      </c>
      <c r="AN189" s="81">
        <f t="shared" si="143"/>
        <v>7472.5880204545347</v>
      </c>
      <c r="AO189" s="81">
        <f t="shared" si="143"/>
        <v>7436.1320067629968</v>
      </c>
    </row>
    <row r="190" spans="2:41" x14ac:dyDescent="0.5">
      <c r="B190" s="3" t="e">
        <f>#REF!</f>
        <v>#REF!</v>
      </c>
      <c r="C190" s="3" t="e">
        <f>#REF!</f>
        <v>#REF!</v>
      </c>
      <c r="F190" s="81">
        <f t="shared" ref="F190:Z190" si="144">F36*F75</f>
        <v>119250.00000000001</v>
      </c>
      <c r="G190" s="81">
        <f t="shared" si="144"/>
        <v>119250.00000000001</v>
      </c>
      <c r="H190" s="81">
        <f t="shared" si="144"/>
        <v>119250.00000000001</v>
      </c>
      <c r="I190" s="81">
        <f t="shared" si="144"/>
        <v>119250.00000000001</v>
      </c>
      <c r="J190" s="81">
        <f t="shared" si="144"/>
        <v>119250.00000000001</v>
      </c>
      <c r="K190" s="81">
        <f t="shared" si="144"/>
        <v>119250.00000000001</v>
      </c>
      <c r="L190" s="81">
        <f t="shared" si="144"/>
        <v>119250.00000000001</v>
      </c>
      <c r="M190" s="81">
        <f t="shared" si="144"/>
        <v>119250.00000000001</v>
      </c>
      <c r="N190" s="81">
        <f t="shared" si="144"/>
        <v>119250.00000000001</v>
      </c>
      <c r="O190" s="81">
        <f t="shared" si="144"/>
        <v>119250.00000000001</v>
      </c>
      <c r="P190" s="81">
        <f t="shared" si="144"/>
        <v>119250.00000000001</v>
      </c>
      <c r="Q190" s="81">
        <f t="shared" si="144"/>
        <v>119250.00000000001</v>
      </c>
      <c r="R190" s="81">
        <f t="shared" si="144"/>
        <v>126041.66666666666</v>
      </c>
      <c r="S190" s="81">
        <f t="shared" si="144"/>
        <v>121840.27777777778</v>
      </c>
      <c r="T190" s="81">
        <f t="shared" si="144"/>
        <v>121872.10648148147</v>
      </c>
      <c r="U190" s="81">
        <f t="shared" si="144"/>
        <v>121906.58757716051</v>
      </c>
      <c r="V190" s="81">
        <f t="shared" si="144"/>
        <v>121943.94209747943</v>
      </c>
      <c r="W190" s="81">
        <f t="shared" si="144"/>
        <v>121984.40949449161</v>
      </c>
      <c r="X190" s="81">
        <f t="shared" si="144"/>
        <v>122028.24917458811</v>
      </c>
      <c r="Y190" s="81">
        <f t="shared" si="144"/>
        <v>122075.74216135935</v>
      </c>
      <c r="Z190" s="81">
        <f t="shared" si="144"/>
        <v>122127.19289702822</v>
      </c>
      <c r="AA190" s="81">
        <f t="shared" ref="AA190:AO190" si="145">AA36*AA75</f>
        <v>122182.93119400277</v>
      </c>
      <c r="AB190" s="81">
        <f t="shared" si="145"/>
        <v>122243.31434905854</v>
      </c>
      <c r="AC190" s="81">
        <f t="shared" si="145"/>
        <v>122308.72943370233</v>
      </c>
      <c r="AD190" s="81">
        <f t="shared" si="145"/>
        <v>124645.8845860553</v>
      </c>
      <c r="AE190" s="81">
        <f t="shared" si="145"/>
        <v>124335.06066781508</v>
      </c>
      <c r="AF190" s="81">
        <f t="shared" si="145"/>
        <v>124354.9341219574</v>
      </c>
      <c r="AG190" s="81">
        <f t="shared" si="145"/>
        <v>124373.76218693303</v>
      </c>
      <c r="AH190" s="81">
        <f t="shared" si="145"/>
        <v>124391.23262111598</v>
      </c>
      <c r="AI190" s="81">
        <f t="shared" si="145"/>
        <v>124406.98840225626</v>
      </c>
      <c r="AJ190" s="81">
        <f t="shared" si="145"/>
        <v>124420.62243238711</v>
      </c>
      <c r="AK190" s="81">
        <f t="shared" si="145"/>
        <v>124431.67167119353</v>
      </c>
      <c r="AL190" s="81">
        <f t="shared" si="145"/>
        <v>124439.61063935663</v>
      </c>
      <c r="AM190" s="81">
        <f t="shared" si="145"/>
        <v>124443.8442276108</v>
      </c>
      <c r="AN190" s="81">
        <f t="shared" si="145"/>
        <v>124443.69974091456</v>
      </c>
      <c r="AO190" s="81">
        <f t="shared" si="145"/>
        <v>124438.41810019105</v>
      </c>
    </row>
    <row r="191" spans="2:41" x14ac:dyDescent="0.5">
      <c r="B191" s="3" t="e">
        <f>#REF!</f>
        <v>#REF!</v>
      </c>
      <c r="C191" s="3" t="e">
        <f>#REF!</f>
        <v>#REF!</v>
      </c>
      <c r="F191" s="81">
        <f t="shared" ref="F191:Z191" si="146">F37*F76</f>
        <v>69015</v>
      </c>
      <c r="G191" s="81">
        <f t="shared" si="146"/>
        <v>69015</v>
      </c>
      <c r="H191" s="81">
        <f t="shared" si="146"/>
        <v>69015</v>
      </c>
      <c r="I191" s="81">
        <f t="shared" si="146"/>
        <v>69015</v>
      </c>
      <c r="J191" s="81">
        <f t="shared" si="146"/>
        <v>69015</v>
      </c>
      <c r="K191" s="81">
        <f t="shared" si="146"/>
        <v>69015</v>
      </c>
      <c r="L191" s="81">
        <f t="shared" si="146"/>
        <v>69015</v>
      </c>
      <c r="M191" s="81">
        <f t="shared" si="146"/>
        <v>69015</v>
      </c>
      <c r="N191" s="81">
        <f t="shared" si="146"/>
        <v>69015</v>
      </c>
      <c r="O191" s="81">
        <f t="shared" si="146"/>
        <v>69015</v>
      </c>
      <c r="P191" s="81">
        <f t="shared" si="146"/>
        <v>69015</v>
      </c>
      <c r="Q191" s="81">
        <f t="shared" si="146"/>
        <v>69015</v>
      </c>
      <c r="R191" s="81">
        <f t="shared" si="146"/>
        <v>49683.333333333336</v>
      </c>
      <c r="S191" s="81">
        <f t="shared" si="146"/>
        <v>66244.444444444438</v>
      </c>
      <c r="T191" s="81">
        <f t="shared" si="146"/>
        <v>66118.981481481489</v>
      </c>
      <c r="U191" s="81">
        <f t="shared" si="146"/>
        <v>65983.063271604944</v>
      </c>
      <c r="V191" s="81">
        <f t="shared" si="146"/>
        <v>65835.818544238689</v>
      </c>
      <c r="W191" s="81">
        <f t="shared" si="146"/>
        <v>65676.303422925237</v>
      </c>
      <c r="X191" s="81">
        <f t="shared" si="146"/>
        <v>65503.495374835678</v>
      </c>
      <c r="Y191" s="81">
        <f t="shared" si="146"/>
        <v>65316.286656071985</v>
      </c>
      <c r="Z191" s="81">
        <f t="shared" si="146"/>
        <v>65113.477210744655</v>
      </c>
      <c r="AA191" s="81">
        <f t="shared" ref="AA191:AO191" si="147">AA37*AA76</f>
        <v>64893.76697830671</v>
      </c>
      <c r="AB191" s="81">
        <f t="shared" si="147"/>
        <v>64655.747559832278</v>
      </c>
      <c r="AC191" s="81">
        <f t="shared" si="147"/>
        <v>64397.893189818307</v>
      </c>
      <c r="AD191" s="81">
        <f t="shared" si="147"/>
        <v>62943.299677524767</v>
      </c>
      <c r="AE191" s="81">
        <f t="shared" si="147"/>
        <v>64124.185467945987</v>
      </c>
      <c r="AF191" s="81">
        <f t="shared" si="147"/>
        <v>64048.682013333673</v>
      </c>
      <c r="AG191" s="81">
        <f t="shared" si="147"/>
        <v>63977.150213217574</v>
      </c>
      <c r="AH191" s="81">
        <f t="shared" si="147"/>
        <v>63910.776339559641</v>
      </c>
      <c r="AI191" s="81">
        <f t="shared" si="147"/>
        <v>63850.91679538149</v>
      </c>
      <c r="AJ191" s="81">
        <f t="shared" si="147"/>
        <v>63799.118231941255</v>
      </c>
      <c r="AK191" s="81">
        <f t="shared" si="147"/>
        <v>63757.139837307615</v>
      </c>
      <c r="AL191" s="81">
        <f t="shared" si="147"/>
        <v>63726.978018527763</v>
      </c>
      <c r="AM191" s="81">
        <f t="shared" si="147"/>
        <v>63710.893721540087</v>
      </c>
      <c r="AN191" s="81">
        <f t="shared" si="147"/>
        <v>63711.442657051462</v>
      </c>
      <c r="AO191" s="81">
        <f t="shared" si="147"/>
        <v>63731.508726985259</v>
      </c>
    </row>
    <row r="192" spans="2:41" x14ac:dyDescent="0.5">
      <c r="B192" s="3" t="e">
        <f>#REF!</f>
        <v>#REF!</v>
      </c>
      <c r="C192" s="3" t="e">
        <f>#REF!</f>
        <v>#REF!</v>
      </c>
      <c r="F192" s="81">
        <f t="shared" ref="F192:Z192" si="148">F38*F77</f>
        <v>96299</v>
      </c>
      <c r="G192" s="81">
        <f t="shared" si="148"/>
        <v>96299</v>
      </c>
      <c r="H192" s="81">
        <f t="shared" si="148"/>
        <v>96299</v>
      </c>
      <c r="I192" s="81">
        <f t="shared" si="148"/>
        <v>96299</v>
      </c>
      <c r="J192" s="81">
        <f t="shared" si="148"/>
        <v>96299</v>
      </c>
      <c r="K192" s="81">
        <f t="shared" si="148"/>
        <v>96299</v>
      </c>
      <c r="L192" s="81">
        <f t="shared" si="148"/>
        <v>96299</v>
      </c>
      <c r="M192" s="81">
        <f t="shared" si="148"/>
        <v>96299</v>
      </c>
      <c r="N192" s="81">
        <f t="shared" si="148"/>
        <v>96299</v>
      </c>
      <c r="O192" s="81">
        <f t="shared" si="148"/>
        <v>96299</v>
      </c>
      <c r="P192" s="81">
        <f t="shared" si="148"/>
        <v>96299</v>
      </c>
      <c r="Q192" s="81">
        <f t="shared" si="148"/>
        <v>96299</v>
      </c>
      <c r="R192" s="81">
        <f t="shared" si="148"/>
        <v>123749.99999999999</v>
      </c>
      <c r="S192" s="81">
        <f t="shared" si="148"/>
        <v>96937.5</v>
      </c>
      <c r="T192" s="81">
        <f t="shared" si="148"/>
        <v>97140.625000000015</v>
      </c>
      <c r="U192" s="81">
        <f t="shared" si="148"/>
        <v>97360.677083333343</v>
      </c>
      <c r="V192" s="81">
        <f t="shared" si="148"/>
        <v>97599.066840277766</v>
      </c>
      <c r="W192" s="81">
        <f t="shared" si="148"/>
        <v>97857.322410300912</v>
      </c>
      <c r="X192" s="81">
        <f t="shared" si="148"/>
        <v>98137.099277825997</v>
      </c>
      <c r="Y192" s="81">
        <f t="shared" si="148"/>
        <v>98440.190884311494</v>
      </c>
      <c r="Z192" s="81">
        <f t="shared" si="148"/>
        <v>98768.540124670777</v>
      </c>
      <c r="AA192" s="81">
        <f t="shared" ref="AA192:AO192" si="149">AA38*AA77</f>
        <v>99124.25180172667</v>
      </c>
      <c r="AB192" s="81">
        <f t="shared" si="149"/>
        <v>99509.606118537253</v>
      </c>
      <c r="AC192" s="81">
        <f t="shared" si="149"/>
        <v>99927.073295082038</v>
      </c>
      <c r="AD192" s="81">
        <f t="shared" si="149"/>
        <v>98504.103143168919</v>
      </c>
      <c r="AE192" s="81">
        <f t="shared" si="149"/>
        <v>96592.930327757203</v>
      </c>
      <c r="AF192" s="81">
        <f t="shared" si="149"/>
        <v>96715.12686115205</v>
      </c>
      <c r="AG192" s="81">
        <f t="shared" si="149"/>
        <v>96830.895577253366</v>
      </c>
      <c r="AH192" s="81">
        <f t="shared" si="149"/>
        <v>96938.316586141402</v>
      </c>
      <c r="AI192" s="81">
        <f t="shared" si="149"/>
        <v>97035.194653863276</v>
      </c>
      <c r="AJ192" s="81">
        <f t="shared" si="149"/>
        <v>97119.026644329555</v>
      </c>
      <c r="AK192" s="81">
        <f t="shared" si="149"/>
        <v>97186.965446971779</v>
      </c>
      <c r="AL192" s="81">
        <f t="shared" si="149"/>
        <v>97235.780030552181</v>
      </c>
      <c r="AM192" s="81">
        <f t="shared" si="149"/>
        <v>97261.811227986545</v>
      </c>
      <c r="AN192" s="81">
        <f t="shared" si="149"/>
        <v>97260.922818086736</v>
      </c>
      <c r="AO192" s="81">
        <f t="shared" si="149"/>
        <v>97228.447427426014</v>
      </c>
    </row>
    <row r="193" spans="1:41" x14ac:dyDescent="0.5">
      <c r="B193" s="3" t="e">
        <f>#REF!</f>
        <v>#REF!</v>
      </c>
      <c r="C193" s="3" t="e">
        <f>#REF!</f>
        <v>#REF!</v>
      </c>
      <c r="F193" s="81">
        <f t="shared" ref="F193:Z193" si="150">F39*F78</f>
        <v>2591.6666666666665</v>
      </c>
      <c r="G193" s="81">
        <f t="shared" si="150"/>
        <v>2591.6666666666665</v>
      </c>
      <c r="H193" s="81">
        <f t="shared" si="150"/>
        <v>2591.6666666666665</v>
      </c>
      <c r="I193" s="81">
        <f t="shared" si="150"/>
        <v>2591.6666666666665</v>
      </c>
      <c r="J193" s="81">
        <f t="shared" si="150"/>
        <v>2591.6666666666665</v>
      </c>
      <c r="K193" s="81">
        <f t="shared" si="150"/>
        <v>2591.6666666666665</v>
      </c>
      <c r="L193" s="81">
        <f t="shared" si="150"/>
        <v>2591.6666666666665</v>
      </c>
      <c r="M193" s="81">
        <f t="shared" si="150"/>
        <v>2591.6666666666665</v>
      </c>
      <c r="N193" s="81">
        <f t="shared" si="150"/>
        <v>2591.6666666666665</v>
      </c>
      <c r="O193" s="81">
        <f t="shared" si="150"/>
        <v>2591.6666666666665</v>
      </c>
      <c r="P193" s="81">
        <f t="shared" si="150"/>
        <v>2591.6666666666665</v>
      </c>
      <c r="Q193" s="81">
        <f t="shared" si="150"/>
        <v>2591.6666666666665</v>
      </c>
      <c r="R193" s="81">
        <f t="shared" si="150"/>
        <v>2937</v>
      </c>
      <c r="S193" s="81">
        <f t="shared" si="150"/>
        <v>2692.25</v>
      </c>
      <c r="T193" s="81">
        <f t="shared" si="150"/>
        <v>2694.1041666666665</v>
      </c>
      <c r="U193" s="81">
        <f t="shared" si="150"/>
        <v>2696.1128472222222</v>
      </c>
      <c r="V193" s="81">
        <f t="shared" si="150"/>
        <v>2698.2889178240739</v>
      </c>
      <c r="W193" s="81">
        <f t="shared" si="150"/>
        <v>2700.6463276427467</v>
      </c>
      <c r="X193" s="81">
        <f t="shared" si="150"/>
        <v>2703.2001882796421</v>
      </c>
      <c r="Y193" s="81">
        <f t="shared" si="150"/>
        <v>2705.9668706362791</v>
      </c>
      <c r="Z193" s="81">
        <f t="shared" si="150"/>
        <v>2708.9641098559691</v>
      </c>
      <c r="AA193" s="81">
        <f t="shared" ref="AA193:AO193" si="151">AA39*AA78</f>
        <v>2712.2111190106334</v>
      </c>
      <c r="AB193" s="81">
        <f t="shared" si="151"/>
        <v>2715.7287122615194</v>
      </c>
      <c r="AC193" s="81">
        <f t="shared" si="151"/>
        <v>2719.5394382833124</v>
      </c>
      <c r="AD193" s="81">
        <f t="shared" si="151"/>
        <v>2805.9908007335616</v>
      </c>
      <c r="AE193" s="81">
        <f t="shared" si="151"/>
        <v>2787.6757790369215</v>
      </c>
      <c r="AF193" s="81">
        <f t="shared" si="151"/>
        <v>2788.8468045675972</v>
      </c>
      <c r="AG193" s="81">
        <f t="shared" si="151"/>
        <v>2789.9562314755622</v>
      </c>
      <c r="AH193" s="81">
        <f t="shared" si="151"/>
        <v>2790.9856612019557</v>
      </c>
      <c r="AI193" s="81">
        <f t="shared" si="151"/>
        <v>2791.9140565296552</v>
      </c>
      <c r="AJ193" s="81">
        <f t="shared" si="151"/>
        <v>2792.7174295746668</v>
      </c>
      <c r="AK193" s="81">
        <f t="shared" si="151"/>
        <v>2793.3684961001027</v>
      </c>
      <c r="AL193" s="81">
        <f t="shared" si="151"/>
        <v>2793.8362927065518</v>
      </c>
      <c r="AM193" s="81">
        <f t="shared" si="151"/>
        <v>2794.0857531122015</v>
      </c>
      <c r="AN193" s="81">
        <f t="shared" si="151"/>
        <v>2794.0772393627071</v>
      </c>
      <c r="AO193" s="81">
        <f t="shared" si="151"/>
        <v>2793.7660234016171</v>
      </c>
    </row>
    <row r="194" spans="1:41" ht="14.7" thickBot="1" x14ac:dyDescent="0.55000000000000004">
      <c r="A194" s="80" t="s">
        <v>77</v>
      </c>
      <c r="B194" s="80"/>
      <c r="C194" s="80"/>
      <c r="D194" s="80"/>
      <c r="E194" s="80"/>
      <c r="F194" s="8">
        <f>SUM(F158:F193)</f>
        <v>6024421.7899333332</v>
      </c>
      <c r="G194" s="8">
        <f t="shared" ref="G194:AO194" si="152">SUM(G158:G193)</f>
        <v>8731220.6971833333</v>
      </c>
      <c r="H194" s="8">
        <f t="shared" si="152"/>
        <v>8154940.8867833326</v>
      </c>
      <c r="I194" s="8">
        <f t="shared" si="152"/>
        <v>6854592.8544333326</v>
      </c>
      <c r="J194" s="8">
        <f t="shared" si="152"/>
        <v>6097265.3383333338</v>
      </c>
      <c r="K194" s="8">
        <f t="shared" si="152"/>
        <v>5097609.7594333338</v>
      </c>
      <c r="L194" s="8">
        <f t="shared" si="152"/>
        <v>5704489.6956833331</v>
      </c>
      <c r="M194" s="8">
        <f t="shared" si="152"/>
        <v>6190574.5223333342</v>
      </c>
      <c r="N194" s="8">
        <f t="shared" si="152"/>
        <v>3910332.5672833333</v>
      </c>
      <c r="O194" s="8">
        <f t="shared" si="152"/>
        <v>7450321.2580833333</v>
      </c>
      <c r="P194" s="80">
        <f t="shared" si="152"/>
        <v>5997670.1079833321</v>
      </c>
      <c r="Q194" s="80">
        <f t="shared" si="152"/>
        <v>7067917.6672333321</v>
      </c>
      <c r="R194" s="80">
        <f t="shared" si="152"/>
        <v>6741190.0289984103</v>
      </c>
      <c r="S194" s="80">
        <f t="shared" si="152"/>
        <v>6732852.4104810553</v>
      </c>
      <c r="T194" s="80">
        <f t="shared" si="152"/>
        <v>6536669.84236807</v>
      </c>
      <c r="U194" s="80">
        <f t="shared" si="152"/>
        <v>6373553.2714460855</v>
      </c>
      <c r="V194" s="80">
        <f t="shared" si="152"/>
        <v>6310875.4173840834</v>
      </c>
      <c r="W194" s="80">
        <f t="shared" si="152"/>
        <v>6308774.7229512809</v>
      </c>
      <c r="X194" s="80">
        <f t="shared" si="152"/>
        <v>6393227.3094885275</v>
      </c>
      <c r="Y194" s="80">
        <f t="shared" si="152"/>
        <v>6432475.1670459369</v>
      </c>
      <c r="Z194" s="80">
        <f t="shared" si="152"/>
        <v>6432799.4425660921</v>
      </c>
      <c r="AA194" s="80">
        <f t="shared" si="152"/>
        <v>6631588.7744086748</v>
      </c>
      <c r="AB194" s="80">
        <f t="shared" si="152"/>
        <v>6539039.3705898859</v>
      </c>
      <c r="AC194" s="80">
        <f t="shared" si="152"/>
        <v>6564873.315570456</v>
      </c>
      <c r="AD194" s="80">
        <f t="shared" si="152"/>
        <v>6755009.2734084027</v>
      </c>
      <c r="AE194" s="80">
        <f t="shared" si="152"/>
        <v>6734028.5355432304</v>
      </c>
      <c r="AF194" s="80">
        <f t="shared" si="152"/>
        <v>6711875.6628431799</v>
      </c>
      <c r="AG194" s="80">
        <f t="shared" si="152"/>
        <v>6704970.8369777221</v>
      </c>
      <c r="AH194" s="80">
        <f t="shared" si="152"/>
        <v>6711771.9373188158</v>
      </c>
      <c r="AI194" s="80">
        <f t="shared" si="152"/>
        <v>6724607.1180270389</v>
      </c>
      <c r="AJ194" s="80">
        <f t="shared" si="152"/>
        <v>6738715.8265695022</v>
      </c>
      <c r="AK194" s="80">
        <f t="shared" si="152"/>
        <v>6746694.3697335171</v>
      </c>
      <c r="AL194" s="80">
        <f t="shared" si="152"/>
        <v>6751920.931114628</v>
      </c>
      <c r="AM194" s="80">
        <f t="shared" si="152"/>
        <v>6757545.1234963387</v>
      </c>
      <c r="AN194" s="80">
        <f t="shared" si="152"/>
        <v>6746321.3649496948</v>
      </c>
      <c r="AO194" s="80">
        <f t="shared" si="152"/>
        <v>6742192.6237187143</v>
      </c>
    </row>
    <row r="195" spans="1:41" ht="14.7" thickTop="1" x14ac:dyDescent="0.5">
      <c r="R195"/>
      <c r="S195"/>
      <c r="T195"/>
      <c r="U195"/>
      <c r="V195"/>
      <c r="W195"/>
      <c r="X195"/>
      <c r="Y195"/>
      <c r="Z195"/>
      <c r="AA195"/>
      <c r="AB195"/>
      <c r="AC195"/>
      <c r="AD195"/>
      <c r="AE195"/>
      <c r="AF195"/>
      <c r="AG195"/>
      <c r="AH195"/>
      <c r="AI195"/>
      <c r="AJ195"/>
      <c r="AK195"/>
      <c r="AL195"/>
      <c r="AM195"/>
      <c r="AN195"/>
      <c r="AO195"/>
    </row>
    <row r="196" spans="1:41" x14ac:dyDescent="0.5">
      <c r="A196" s="9" t="s">
        <v>5</v>
      </c>
      <c r="D196" s="5"/>
      <c r="F196" s="81" t="e">
        <f>F155-F194</f>
        <v>#REF!</v>
      </c>
      <c r="G196" s="81" t="e">
        <f t="shared" ref="G196:AO196" si="153">G155-G194</f>
        <v>#REF!</v>
      </c>
      <c r="H196" s="81" t="e">
        <f t="shared" si="153"/>
        <v>#REF!</v>
      </c>
      <c r="I196" s="81" t="e">
        <f t="shared" si="153"/>
        <v>#REF!</v>
      </c>
      <c r="J196" s="81" t="e">
        <f t="shared" si="153"/>
        <v>#REF!</v>
      </c>
      <c r="K196" s="81" t="e">
        <f t="shared" si="153"/>
        <v>#REF!</v>
      </c>
      <c r="L196" s="81" t="e">
        <f t="shared" si="153"/>
        <v>#REF!</v>
      </c>
      <c r="M196" s="81" t="e">
        <f t="shared" si="153"/>
        <v>#REF!</v>
      </c>
      <c r="N196" s="81" t="e">
        <f t="shared" si="153"/>
        <v>#REF!</v>
      </c>
      <c r="O196" s="81" t="e">
        <f t="shared" si="153"/>
        <v>#REF!</v>
      </c>
      <c r="P196" s="81" t="e">
        <f t="shared" si="153"/>
        <v>#REF!</v>
      </c>
      <c r="Q196" s="81" t="e">
        <f t="shared" si="153"/>
        <v>#REF!</v>
      </c>
      <c r="R196" s="81" t="e">
        <f t="shared" si="153"/>
        <v>#REF!</v>
      </c>
      <c r="S196" s="81" t="e">
        <f t="shared" si="153"/>
        <v>#REF!</v>
      </c>
      <c r="T196" s="81" t="e">
        <f t="shared" si="153"/>
        <v>#REF!</v>
      </c>
      <c r="U196" s="81" t="e">
        <f t="shared" si="153"/>
        <v>#REF!</v>
      </c>
      <c r="V196" s="81" t="e">
        <f t="shared" si="153"/>
        <v>#REF!</v>
      </c>
      <c r="W196" s="81" t="e">
        <f t="shared" si="153"/>
        <v>#REF!</v>
      </c>
      <c r="X196" s="81" t="e">
        <f t="shared" si="153"/>
        <v>#REF!</v>
      </c>
      <c r="Y196" s="81" t="e">
        <f t="shared" si="153"/>
        <v>#REF!</v>
      </c>
      <c r="Z196" s="81" t="e">
        <f t="shared" si="153"/>
        <v>#REF!</v>
      </c>
      <c r="AA196" s="81" t="e">
        <f t="shared" si="153"/>
        <v>#REF!</v>
      </c>
      <c r="AB196" s="81" t="e">
        <f t="shared" si="153"/>
        <v>#REF!</v>
      </c>
      <c r="AC196" s="81" t="e">
        <f t="shared" si="153"/>
        <v>#REF!</v>
      </c>
      <c r="AD196" s="81" t="e">
        <f t="shared" si="153"/>
        <v>#REF!</v>
      </c>
      <c r="AE196" s="81" t="e">
        <f t="shared" si="153"/>
        <v>#REF!</v>
      </c>
      <c r="AF196" s="81" t="e">
        <f t="shared" si="153"/>
        <v>#REF!</v>
      </c>
      <c r="AG196" s="81" t="e">
        <f t="shared" si="153"/>
        <v>#REF!</v>
      </c>
      <c r="AH196" s="81" t="e">
        <f t="shared" si="153"/>
        <v>#REF!</v>
      </c>
      <c r="AI196" s="81" t="e">
        <f t="shared" si="153"/>
        <v>#REF!</v>
      </c>
      <c r="AJ196" s="81" t="e">
        <f t="shared" si="153"/>
        <v>#REF!</v>
      </c>
      <c r="AK196" s="81" t="e">
        <f t="shared" si="153"/>
        <v>#REF!</v>
      </c>
      <c r="AL196" s="81" t="e">
        <f t="shared" si="153"/>
        <v>#REF!</v>
      </c>
      <c r="AM196" s="81" t="e">
        <f t="shared" si="153"/>
        <v>#REF!</v>
      </c>
      <c r="AN196" s="81" t="e">
        <f t="shared" si="153"/>
        <v>#REF!</v>
      </c>
      <c r="AO196" s="81" t="e">
        <f t="shared" si="153"/>
        <v>#REF!</v>
      </c>
    </row>
    <row r="197" spans="1:41" x14ac:dyDescent="0.5">
      <c r="R197"/>
      <c r="S197"/>
      <c r="T197"/>
      <c r="U197"/>
      <c r="V197"/>
      <c r="W197"/>
      <c r="X197"/>
      <c r="Y197"/>
      <c r="Z197"/>
      <c r="AA197"/>
      <c r="AB197"/>
      <c r="AC197"/>
      <c r="AD197"/>
      <c r="AE197"/>
      <c r="AF197"/>
      <c r="AG197"/>
      <c r="AH197"/>
      <c r="AI197"/>
      <c r="AJ197"/>
      <c r="AK197"/>
      <c r="AL197"/>
      <c r="AM197"/>
      <c r="AN197"/>
      <c r="AO197"/>
    </row>
    <row r="198" spans="1:41" x14ac:dyDescent="0.5">
      <c r="A198" s="9" t="s">
        <v>6</v>
      </c>
      <c r="D198" s="4" t="s">
        <v>0</v>
      </c>
      <c r="R198"/>
      <c r="S198"/>
      <c r="T198"/>
      <c r="U198"/>
      <c r="V198"/>
      <c r="W198"/>
      <c r="X198"/>
      <c r="Y198"/>
      <c r="Z198"/>
      <c r="AA198"/>
      <c r="AB198"/>
      <c r="AC198"/>
      <c r="AD198"/>
      <c r="AE198"/>
      <c r="AF198"/>
      <c r="AG198"/>
      <c r="AH198"/>
      <c r="AI198"/>
      <c r="AJ198"/>
      <c r="AK198"/>
      <c r="AL198"/>
      <c r="AM198"/>
      <c r="AN198"/>
      <c r="AO198"/>
    </row>
    <row r="199" spans="1:41" x14ac:dyDescent="0.5">
      <c r="A199" s="4" t="s">
        <v>1</v>
      </c>
      <c r="D199" s="6"/>
      <c r="F199" s="81" t="e">
        <f>-F$155*#REF!</f>
        <v>#REF!</v>
      </c>
      <c r="G199" s="81" t="e">
        <f>-G$155*#REF!</f>
        <v>#REF!</v>
      </c>
      <c r="H199" s="81" t="e">
        <f>-H$155*#REF!</f>
        <v>#REF!</v>
      </c>
      <c r="I199" s="81" t="e">
        <f>-I$155*#REF!</f>
        <v>#REF!</v>
      </c>
      <c r="J199" s="81" t="e">
        <f>-J$155*#REF!</f>
        <v>#REF!</v>
      </c>
      <c r="K199" s="81" t="e">
        <f>-K$155*#REF!</f>
        <v>#REF!</v>
      </c>
      <c r="L199" s="81" t="e">
        <f>-L$155*#REF!</f>
        <v>#REF!</v>
      </c>
      <c r="M199" s="81" t="e">
        <f>-M$155*#REF!</f>
        <v>#REF!</v>
      </c>
      <c r="N199" s="81" t="e">
        <f>-N$155*#REF!</f>
        <v>#REF!</v>
      </c>
      <c r="O199" s="81" t="e">
        <f>-O$155*#REF!</f>
        <v>#REF!</v>
      </c>
      <c r="P199" s="81" t="e">
        <f>-P$155*#REF!</f>
        <v>#REF!</v>
      </c>
      <c r="Q199" s="81" t="e">
        <f>-Q$155*#REF!</f>
        <v>#REF!</v>
      </c>
      <c r="R199" s="81" t="e">
        <f>-R$155*#REF!</f>
        <v>#REF!</v>
      </c>
      <c r="S199" s="81" t="e">
        <f>-S$155*#REF!</f>
        <v>#REF!</v>
      </c>
      <c r="T199" s="81" t="e">
        <f>-T$155*#REF!</f>
        <v>#REF!</v>
      </c>
      <c r="U199" s="81" t="e">
        <f>-U$155*#REF!</f>
        <v>#REF!</v>
      </c>
      <c r="V199" s="81" t="e">
        <f>-V$155*#REF!</f>
        <v>#REF!</v>
      </c>
      <c r="W199" s="81" t="e">
        <f>-W$155*#REF!</f>
        <v>#REF!</v>
      </c>
      <c r="X199" s="81" t="e">
        <f>-X$155*#REF!</f>
        <v>#REF!</v>
      </c>
      <c r="Y199" s="81" t="e">
        <f>-Y$155*#REF!</f>
        <v>#REF!</v>
      </c>
      <c r="Z199" s="81" t="e">
        <f>-Z$155*#REF!</f>
        <v>#REF!</v>
      </c>
      <c r="AA199" s="81" t="e">
        <f>-AA$155*#REF!</f>
        <v>#REF!</v>
      </c>
      <c r="AB199" s="81" t="e">
        <f>-AB$155*#REF!</f>
        <v>#REF!</v>
      </c>
      <c r="AC199" s="81" t="e">
        <f>-AC$155*#REF!</f>
        <v>#REF!</v>
      </c>
      <c r="AD199" s="81" t="e">
        <f>-AD$155*#REF!</f>
        <v>#REF!</v>
      </c>
      <c r="AE199" s="81" t="e">
        <f>-AE$155*#REF!</f>
        <v>#REF!</v>
      </c>
      <c r="AF199" s="81" t="e">
        <f>-AF$155*#REF!</f>
        <v>#REF!</v>
      </c>
      <c r="AG199" s="81" t="e">
        <f>-AG$155*#REF!</f>
        <v>#REF!</v>
      </c>
      <c r="AH199" s="81" t="e">
        <f>-AH$155*#REF!</f>
        <v>#REF!</v>
      </c>
      <c r="AI199" s="81" t="e">
        <f>-AI$155*#REF!</f>
        <v>#REF!</v>
      </c>
      <c r="AJ199" s="81" t="e">
        <f>-AJ$155*#REF!</f>
        <v>#REF!</v>
      </c>
      <c r="AK199" s="81" t="e">
        <f>-AK$155*#REF!</f>
        <v>#REF!</v>
      </c>
      <c r="AL199" s="81" t="e">
        <f>-AL$155*#REF!</f>
        <v>#REF!</v>
      </c>
      <c r="AM199" s="81" t="e">
        <f>-AM$155*#REF!</f>
        <v>#REF!</v>
      </c>
      <c r="AN199" s="81" t="e">
        <f>-AN$155*#REF!</f>
        <v>#REF!</v>
      </c>
      <c r="AO199" s="81" t="e">
        <f>-AO$155*#REF!</f>
        <v>#REF!</v>
      </c>
    </row>
    <row r="200" spans="1:41" x14ac:dyDescent="0.5">
      <c r="A200" s="4" t="s">
        <v>84</v>
      </c>
      <c r="D200" s="6"/>
      <c r="F200" s="81" t="e">
        <f>-F$155*#REF!</f>
        <v>#REF!</v>
      </c>
      <c r="G200" s="81" t="e">
        <f>-G$155*#REF!</f>
        <v>#REF!</v>
      </c>
      <c r="H200" s="81" t="e">
        <f>-H$155*#REF!</f>
        <v>#REF!</v>
      </c>
      <c r="I200" s="81" t="e">
        <f>-I$155*#REF!</f>
        <v>#REF!</v>
      </c>
      <c r="J200" s="81" t="e">
        <f>-J$155*#REF!</f>
        <v>#REF!</v>
      </c>
      <c r="K200" s="81" t="e">
        <f>-K$155*#REF!</f>
        <v>#REF!</v>
      </c>
      <c r="L200" s="81" t="e">
        <f>-L$155*#REF!</f>
        <v>#REF!</v>
      </c>
      <c r="M200" s="81" t="e">
        <f>-M$155*#REF!</f>
        <v>#REF!</v>
      </c>
      <c r="N200" s="81" t="e">
        <f>-N$155*#REF!</f>
        <v>#REF!</v>
      </c>
      <c r="O200" s="81" t="e">
        <f>-O$155*#REF!</f>
        <v>#REF!</v>
      </c>
      <c r="P200" s="81" t="e">
        <f>-P$155*#REF!</f>
        <v>#REF!</v>
      </c>
      <c r="Q200" s="81" t="e">
        <f>-Q$155*#REF!</f>
        <v>#REF!</v>
      </c>
      <c r="R200" s="81" t="e">
        <f>-R$155*#REF!</f>
        <v>#REF!</v>
      </c>
      <c r="S200" s="81" t="e">
        <f>-S$155*#REF!</f>
        <v>#REF!</v>
      </c>
      <c r="T200" s="81" t="e">
        <f>-T$155*#REF!</f>
        <v>#REF!</v>
      </c>
      <c r="U200" s="81" t="e">
        <f>-U$155*#REF!</f>
        <v>#REF!</v>
      </c>
      <c r="V200" s="81" t="e">
        <f>-V$155*#REF!</f>
        <v>#REF!</v>
      </c>
      <c r="W200" s="81" t="e">
        <f>-W$155*#REF!</f>
        <v>#REF!</v>
      </c>
      <c r="X200" s="81" t="e">
        <f>-X$155*#REF!</f>
        <v>#REF!</v>
      </c>
      <c r="Y200" s="81" t="e">
        <f>-Y$155*#REF!</f>
        <v>#REF!</v>
      </c>
      <c r="Z200" s="81" t="e">
        <f>-Z$155*#REF!</f>
        <v>#REF!</v>
      </c>
      <c r="AA200" s="81" t="e">
        <f>-AA$155*#REF!</f>
        <v>#REF!</v>
      </c>
      <c r="AB200" s="81" t="e">
        <f>-AB$155*#REF!</f>
        <v>#REF!</v>
      </c>
      <c r="AC200" s="81" t="e">
        <f>-AC$155*#REF!</f>
        <v>#REF!</v>
      </c>
      <c r="AD200" s="81" t="e">
        <f>-AD$155*#REF!</f>
        <v>#REF!</v>
      </c>
      <c r="AE200" s="81" t="e">
        <f>-AE$155*#REF!</f>
        <v>#REF!</v>
      </c>
      <c r="AF200" s="81" t="e">
        <f>-AF$155*#REF!</f>
        <v>#REF!</v>
      </c>
      <c r="AG200" s="81" t="e">
        <f>-AG$155*#REF!</f>
        <v>#REF!</v>
      </c>
      <c r="AH200" s="81" t="e">
        <f>-AH$155*#REF!</f>
        <v>#REF!</v>
      </c>
      <c r="AI200" s="81" t="e">
        <f>-AI$155*#REF!</f>
        <v>#REF!</v>
      </c>
      <c r="AJ200" s="81" t="e">
        <f>-AJ$155*#REF!</f>
        <v>#REF!</v>
      </c>
      <c r="AK200" s="81" t="e">
        <f>-AK$155*#REF!</f>
        <v>#REF!</v>
      </c>
      <c r="AL200" s="81" t="e">
        <f>-AL$155*#REF!</f>
        <v>#REF!</v>
      </c>
      <c r="AM200" s="81" t="e">
        <f>-AM$155*#REF!</f>
        <v>#REF!</v>
      </c>
      <c r="AN200" s="81" t="e">
        <f>-AN$155*#REF!</f>
        <v>#REF!</v>
      </c>
      <c r="AO200" s="81" t="e">
        <f>-AO$155*#REF!</f>
        <v>#REF!</v>
      </c>
    </row>
    <row r="201" spans="1:41" x14ac:dyDescent="0.5">
      <c r="A201" s="4" t="s">
        <v>2</v>
      </c>
      <c r="D201" s="6"/>
      <c r="F201" s="81" t="e">
        <f>-F$155*#REF!</f>
        <v>#REF!</v>
      </c>
      <c r="G201" s="81" t="e">
        <f>-G$155*#REF!</f>
        <v>#REF!</v>
      </c>
      <c r="H201" s="81" t="e">
        <f>-H$155*#REF!</f>
        <v>#REF!</v>
      </c>
      <c r="I201" s="81" t="e">
        <f>-I$155*#REF!</f>
        <v>#REF!</v>
      </c>
      <c r="J201" s="81" t="e">
        <f>-J$155*#REF!</f>
        <v>#REF!</v>
      </c>
      <c r="K201" s="81" t="e">
        <f>-K$155*#REF!</f>
        <v>#REF!</v>
      </c>
      <c r="L201" s="81" t="e">
        <f>-L$155*#REF!</f>
        <v>#REF!</v>
      </c>
      <c r="M201" s="81" t="e">
        <f>-M$155*#REF!</f>
        <v>#REF!</v>
      </c>
      <c r="N201" s="81" t="e">
        <f>-N$155*#REF!</f>
        <v>#REF!</v>
      </c>
      <c r="O201" s="81" t="e">
        <f>-O$155*#REF!</f>
        <v>#REF!</v>
      </c>
      <c r="P201" s="81" t="e">
        <f>-P$155*#REF!</f>
        <v>#REF!</v>
      </c>
      <c r="Q201" s="81" t="e">
        <f>-Q$155*#REF!</f>
        <v>#REF!</v>
      </c>
      <c r="R201" s="81" t="e">
        <f>-R$155*#REF!</f>
        <v>#REF!</v>
      </c>
      <c r="S201" s="81" t="e">
        <f>-S$155*#REF!</f>
        <v>#REF!</v>
      </c>
      <c r="T201" s="81" t="e">
        <f>-T$155*#REF!</f>
        <v>#REF!</v>
      </c>
      <c r="U201" s="81" t="e">
        <f>-U$155*#REF!</f>
        <v>#REF!</v>
      </c>
      <c r="V201" s="81" t="e">
        <f>-V$155*#REF!</f>
        <v>#REF!</v>
      </c>
      <c r="W201" s="81" t="e">
        <f>-W$155*#REF!</f>
        <v>#REF!</v>
      </c>
      <c r="X201" s="81" t="e">
        <f>-X$155*#REF!</f>
        <v>#REF!</v>
      </c>
      <c r="Y201" s="81" t="e">
        <f>-Y$155*#REF!</f>
        <v>#REF!</v>
      </c>
      <c r="Z201" s="81" t="e">
        <f>-Z$155*#REF!</f>
        <v>#REF!</v>
      </c>
      <c r="AA201" s="81" t="e">
        <f>-AA$155*#REF!</f>
        <v>#REF!</v>
      </c>
      <c r="AB201" s="81" t="e">
        <f>-AB$155*#REF!</f>
        <v>#REF!</v>
      </c>
      <c r="AC201" s="81" t="e">
        <f>-AC$155*#REF!</f>
        <v>#REF!</v>
      </c>
      <c r="AD201" s="81" t="e">
        <f>-AD$155*#REF!</f>
        <v>#REF!</v>
      </c>
      <c r="AE201" s="81" t="e">
        <f>-AE$155*#REF!</f>
        <v>#REF!</v>
      </c>
      <c r="AF201" s="81" t="e">
        <f>-AF$155*#REF!</f>
        <v>#REF!</v>
      </c>
      <c r="AG201" s="81" t="e">
        <f>-AG$155*#REF!</f>
        <v>#REF!</v>
      </c>
      <c r="AH201" s="81" t="e">
        <f>-AH$155*#REF!</f>
        <v>#REF!</v>
      </c>
      <c r="AI201" s="81" t="e">
        <f>-AI$155*#REF!</f>
        <v>#REF!</v>
      </c>
      <c r="AJ201" s="81" t="e">
        <f>-AJ$155*#REF!</f>
        <v>#REF!</v>
      </c>
      <c r="AK201" s="81" t="e">
        <f>-AK$155*#REF!</f>
        <v>#REF!</v>
      </c>
      <c r="AL201" s="81" t="e">
        <f>-AL$155*#REF!</f>
        <v>#REF!</v>
      </c>
      <c r="AM201" s="81" t="e">
        <f>-AM$155*#REF!</f>
        <v>#REF!</v>
      </c>
      <c r="AN201" s="81" t="e">
        <f>-AN$155*#REF!</f>
        <v>#REF!</v>
      </c>
      <c r="AO201" s="81" t="e">
        <f>-AO$155*#REF!</f>
        <v>#REF!</v>
      </c>
    </row>
    <row r="202" spans="1:41" x14ac:dyDescent="0.5">
      <c r="A202" s="4" t="s">
        <v>3</v>
      </c>
      <c r="D202" s="6"/>
      <c r="F202" s="81" t="e">
        <f>-F$155*#REF!</f>
        <v>#REF!</v>
      </c>
      <c r="G202" s="81" t="e">
        <f>-G$155*#REF!</f>
        <v>#REF!</v>
      </c>
      <c r="H202" s="81" t="e">
        <f>-H$155*#REF!</f>
        <v>#REF!</v>
      </c>
      <c r="I202" s="81" t="e">
        <f>-I$155*#REF!</f>
        <v>#REF!</v>
      </c>
      <c r="J202" s="81" t="e">
        <f>-J$155*#REF!</f>
        <v>#REF!</v>
      </c>
      <c r="K202" s="81" t="e">
        <f>-K$155*#REF!</f>
        <v>#REF!</v>
      </c>
      <c r="L202" s="81" t="e">
        <f>-L$155*#REF!</f>
        <v>#REF!</v>
      </c>
      <c r="M202" s="81" t="e">
        <f>-M$155*#REF!</f>
        <v>#REF!</v>
      </c>
      <c r="N202" s="81" t="e">
        <f>-N$155*#REF!</f>
        <v>#REF!</v>
      </c>
      <c r="O202" s="81" t="e">
        <f>-O$155*#REF!</f>
        <v>#REF!</v>
      </c>
      <c r="P202" s="81" t="e">
        <f>-P$155*#REF!</f>
        <v>#REF!</v>
      </c>
      <c r="Q202" s="81" t="e">
        <f>-Q$155*#REF!</f>
        <v>#REF!</v>
      </c>
      <c r="R202" s="81" t="e">
        <f>-R$155*#REF!</f>
        <v>#REF!</v>
      </c>
      <c r="S202" s="81" t="e">
        <f>-S$155*#REF!</f>
        <v>#REF!</v>
      </c>
      <c r="T202" s="81" t="e">
        <f>-T$155*#REF!</f>
        <v>#REF!</v>
      </c>
      <c r="U202" s="81" t="e">
        <f>-U$155*#REF!</f>
        <v>#REF!</v>
      </c>
      <c r="V202" s="81" t="e">
        <f>-V$155*#REF!</f>
        <v>#REF!</v>
      </c>
      <c r="W202" s="81" t="e">
        <f>-W$155*#REF!</f>
        <v>#REF!</v>
      </c>
      <c r="X202" s="81" t="e">
        <f>-X$155*#REF!</f>
        <v>#REF!</v>
      </c>
      <c r="Y202" s="81" t="e">
        <f>-Y$155*#REF!</f>
        <v>#REF!</v>
      </c>
      <c r="Z202" s="81" t="e">
        <f>-Z$155*#REF!</f>
        <v>#REF!</v>
      </c>
      <c r="AA202" s="81" t="e">
        <f>-AA$155*#REF!</f>
        <v>#REF!</v>
      </c>
      <c r="AB202" s="81" t="e">
        <f>-AB$155*#REF!</f>
        <v>#REF!</v>
      </c>
      <c r="AC202" s="81" t="e">
        <f>-AC$155*#REF!</f>
        <v>#REF!</v>
      </c>
      <c r="AD202" s="81" t="e">
        <f>-AD$155*#REF!</f>
        <v>#REF!</v>
      </c>
      <c r="AE202" s="81" t="e">
        <f>-AE$155*#REF!</f>
        <v>#REF!</v>
      </c>
      <c r="AF202" s="81" t="e">
        <f>-AF$155*#REF!</f>
        <v>#REF!</v>
      </c>
      <c r="AG202" s="81" t="e">
        <f>-AG$155*#REF!</f>
        <v>#REF!</v>
      </c>
      <c r="AH202" s="81" t="e">
        <f>-AH$155*#REF!</f>
        <v>#REF!</v>
      </c>
      <c r="AI202" s="81" t="e">
        <f>-AI$155*#REF!</f>
        <v>#REF!</v>
      </c>
      <c r="AJ202" s="81" t="e">
        <f>-AJ$155*#REF!</f>
        <v>#REF!</v>
      </c>
      <c r="AK202" s="81" t="e">
        <f>-AK$155*#REF!</f>
        <v>#REF!</v>
      </c>
      <c r="AL202" s="81" t="e">
        <f>-AL$155*#REF!</f>
        <v>#REF!</v>
      </c>
      <c r="AM202" s="81" t="e">
        <f>-AM$155*#REF!</f>
        <v>#REF!</v>
      </c>
      <c r="AN202" s="81" t="e">
        <f>-AN$155*#REF!</f>
        <v>#REF!</v>
      </c>
      <c r="AO202" s="81" t="e">
        <f>-AO$155*#REF!</f>
        <v>#REF!</v>
      </c>
    </row>
    <row r="203" spans="1:41" x14ac:dyDescent="0.5">
      <c r="A203" s="4" t="s">
        <v>4</v>
      </c>
      <c r="D203" s="6"/>
      <c r="F203" s="81" t="e">
        <f>F$155*#REF!</f>
        <v>#REF!</v>
      </c>
      <c r="G203" s="81" t="e">
        <f>G$155*#REF!</f>
        <v>#REF!</v>
      </c>
      <c r="H203" s="81" t="e">
        <f>H$155*#REF!</f>
        <v>#REF!</v>
      </c>
      <c r="I203" s="81" t="e">
        <f>I$155*#REF!</f>
        <v>#REF!</v>
      </c>
      <c r="J203" s="81" t="e">
        <f>J$155*#REF!</f>
        <v>#REF!</v>
      </c>
      <c r="K203" s="81" t="e">
        <f>K$155*#REF!</f>
        <v>#REF!</v>
      </c>
      <c r="L203" s="81" t="e">
        <f>L$155*#REF!</f>
        <v>#REF!</v>
      </c>
      <c r="M203" s="81" t="e">
        <f>M$155*#REF!</f>
        <v>#REF!</v>
      </c>
      <c r="N203" s="81" t="e">
        <f>N$155*#REF!</f>
        <v>#REF!</v>
      </c>
      <c r="O203" s="81" t="e">
        <f>O$155*#REF!</f>
        <v>#REF!</v>
      </c>
      <c r="P203" s="81" t="e">
        <f>P$155*#REF!</f>
        <v>#REF!</v>
      </c>
      <c r="Q203" s="81" t="e">
        <f>Q$155*#REF!</f>
        <v>#REF!</v>
      </c>
      <c r="R203" s="81" t="e">
        <f>R$155*#REF!</f>
        <v>#REF!</v>
      </c>
      <c r="S203" s="81" t="e">
        <f>S$155*#REF!</f>
        <v>#REF!</v>
      </c>
      <c r="T203" s="81" t="e">
        <f>T$155*#REF!</f>
        <v>#REF!</v>
      </c>
      <c r="U203" s="81" t="e">
        <f>U$155*#REF!</f>
        <v>#REF!</v>
      </c>
      <c r="V203" s="81" t="e">
        <f>V$155*#REF!</f>
        <v>#REF!</v>
      </c>
      <c r="W203" s="81" t="e">
        <f>W$155*#REF!</f>
        <v>#REF!</v>
      </c>
      <c r="X203" s="81" t="e">
        <f>X$155*#REF!</f>
        <v>#REF!</v>
      </c>
      <c r="Y203" s="81" t="e">
        <f>Y$155*#REF!</f>
        <v>#REF!</v>
      </c>
      <c r="Z203" s="81" t="e">
        <f>Z$155*#REF!</f>
        <v>#REF!</v>
      </c>
      <c r="AA203" s="81" t="e">
        <f>AA$155*#REF!</f>
        <v>#REF!</v>
      </c>
      <c r="AB203" s="81" t="e">
        <f>AB$155*#REF!</f>
        <v>#REF!</v>
      </c>
      <c r="AC203" s="81" t="e">
        <f>AC$155*#REF!</f>
        <v>#REF!</v>
      </c>
      <c r="AD203" s="81" t="e">
        <f>AD$155*#REF!</f>
        <v>#REF!</v>
      </c>
      <c r="AE203" s="81" t="e">
        <f>AE$155*#REF!</f>
        <v>#REF!</v>
      </c>
      <c r="AF203" s="81" t="e">
        <f>AF$155*#REF!</f>
        <v>#REF!</v>
      </c>
      <c r="AG203" s="81" t="e">
        <f>AG$155*#REF!</f>
        <v>#REF!</v>
      </c>
      <c r="AH203" s="81" t="e">
        <f>AH$155*#REF!</f>
        <v>#REF!</v>
      </c>
      <c r="AI203" s="81" t="e">
        <f>AI$155*#REF!</f>
        <v>#REF!</v>
      </c>
      <c r="AJ203" s="81" t="e">
        <f>AJ$155*#REF!</f>
        <v>#REF!</v>
      </c>
      <c r="AK203" s="81" t="e">
        <f>AK$155*#REF!</f>
        <v>#REF!</v>
      </c>
      <c r="AL203" s="81" t="e">
        <f>AL$155*#REF!</f>
        <v>#REF!</v>
      </c>
      <c r="AM203" s="81" t="e">
        <f>AM$155*#REF!</f>
        <v>#REF!</v>
      </c>
      <c r="AN203" s="81" t="e">
        <f>AN$155*#REF!</f>
        <v>#REF!</v>
      </c>
      <c r="AO203" s="81" t="e">
        <f>AO$155*#REF!</f>
        <v>#REF!</v>
      </c>
    </row>
    <row r="204" spans="1:41" x14ac:dyDescent="0.5">
      <c r="A204" s="10" t="s">
        <v>7</v>
      </c>
      <c r="D204" s="14">
        <v>0</v>
      </c>
      <c r="F204" s="81">
        <f>-$D$204</f>
        <v>0</v>
      </c>
      <c r="G204" s="81">
        <f t="shared" ref="G204:AO204" si="154">-$D$204</f>
        <v>0</v>
      </c>
      <c r="H204" s="81">
        <f t="shared" si="154"/>
        <v>0</v>
      </c>
      <c r="I204" s="81">
        <f t="shared" si="154"/>
        <v>0</v>
      </c>
      <c r="J204" s="81">
        <f t="shared" si="154"/>
        <v>0</v>
      </c>
      <c r="K204" s="81">
        <f t="shared" si="154"/>
        <v>0</v>
      </c>
      <c r="L204" s="81">
        <f t="shared" si="154"/>
        <v>0</v>
      </c>
      <c r="M204" s="81">
        <f t="shared" si="154"/>
        <v>0</v>
      </c>
      <c r="N204" s="81">
        <f t="shared" si="154"/>
        <v>0</v>
      </c>
      <c r="O204" s="81">
        <f t="shared" si="154"/>
        <v>0</v>
      </c>
      <c r="P204" s="81">
        <f t="shared" si="154"/>
        <v>0</v>
      </c>
      <c r="Q204" s="81">
        <f t="shared" si="154"/>
        <v>0</v>
      </c>
      <c r="R204" s="81">
        <f t="shared" si="154"/>
        <v>0</v>
      </c>
      <c r="S204" s="81">
        <f t="shared" si="154"/>
        <v>0</v>
      </c>
      <c r="T204" s="81">
        <f t="shared" si="154"/>
        <v>0</v>
      </c>
      <c r="U204" s="81">
        <f t="shared" si="154"/>
        <v>0</v>
      </c>
      <c r="V204" s="81">
        <f t="shared" si="154"/>
        <v>0</v>
      </c>
      <c r="W204" s="81">
        <f t="shared" si="154"/>
        <v>0</v>
      </c>
      <c r="X204" s="81">
        <f t="shared" si="154"/>
        <v>0</v>
      </c>
      <c r="Y204" s="81">
        <f t="shared" si="154"/>
        <v>0</v>
      </c>
      <c r="Z204" s="81">
        <f t="shared" si="154"/>
        <v>0</v>
      </c>
      <c r="AA204" s="81">
        <f t="shared" si="154"/>
        <v>0</v>
      </c>
      <c r="AB204" s="81">
        <f t="shared" si="154"/>
        <v>0</v>
      </c>
      <c r="AC204" s="81">
        <f t="shared" si="154"/>
        <v>0</v>
      </c>
      <c r="AD204" s="81">
        <f t="shared" si="154"/>
        <v>0</v>
      </c>
      <c r="AE204" s="81">
        <f t="shared" si="154"/>
        <v>0</v>
      </c>
      <c r="AF204" s="81">
        <f t="shared" si="154"/>
        <v>0</v>
      </c>
      <c r="AG204" s="81">
        <f t="shared" si="154"/>
        <v>0</v>
      </c>
      <c r="AH204" s="81">
        <f t="shared" si="154"/>
        <v>0</v>
      </c>
      <c r="AI204" s="81">
        <f t="shared" si="154"/>
        <v>0</v>
      </c>
      <c r="AJ204" s="81">
        <f t="shared" si="154"/>
        <v>0</v>
      </c>
      <c r="AK204" s="81">
        <f t="shared" si="154"/>
        <v>0</v>
      </c>
      <c r="AL204" s="81">
        <f t="shared" si="154"/>
        <v>0</v>
      </c>
      <c r="AM204" s="81">
        <f t="shared" si="154"/>
        <v>0</v>
      </c>
      <c r="AN204" s="81">
        <f t="shared" si="154"/>
        <v>0</v>
      </c>
      <c r="AO204" s="81">
        <f t="shared" si="154"/>
        <v>0</v>
      </c>
    </row>
    <row r="205" spans="1:41" ht="14.7" thickBot="1" x14ac:dyDescent="0.55000000000000004">
      <c r="A205" s="80" t="s">
        <v>77</v>
      </c>
      <c r="B205" s="80"/>
      <c r="C205" s="80"/>
      <c r="D205" s="80"/>
      <c r="E205" s="80"/>
      <c r="F205" s="8" t="e">
        <f>SUM(F199:F204)</f>
        <v>#REF!</v>
      </c>
      <c r="G205" s="8" t="e">
        <f t="shared" ref="G205:AO205" si="155">SUM(G199:G204)</f>
        <v>#REF!</v>
      </c>
      <c r="H205" s="8" t="e">
        <f t="shared" si="155"/>
        <v>#REF!</v>
      </c>
      <c r="I205" s="8" t="e">
        <f t="shared" si="155"/>
        <v>#REF!</v>
      </c>
      <c r="J205" s="8" t="e">
        <f t="shared" si="155"/>
        <v>#REF!</v>
      </c>
      <c r="K205" s="8" t="e">
        <f t="shared" si="155"/>
        <v>#REF!</v>
      </c>
      <c r="L205" s="8" t="e">
        <f t="shared" si="155"/>
        <v>#REF!</v>
      </c>
      <c r="M205" s="8" t="e">
        <f t="shared" si="155"/>
        <v>#REF!</v>
      </c>
      <c r="N205" s="8" t="e">
        <f t="shared" si="155"/>
        <v>#REF!</v>
      </c>
      <c r="O205" s="8" t="e">
        <f t="shared" si="155"/>
        <v>#REF!</v>
      </c>
      <c r="P205" s="8" t="e">
        <f t="shared" si="155"/>
        <v>#REF!</v>
      </c>
      <c r="Q205" s="8" t="e">
        <f t="shared" si="155"/>
        <v>#REF!</v>
      </c>
      <c r="R205" s="8" t="e">
        <f t="shared" si="155"/>
        <v>#REF!</v>
      </c>
      <c r="S205" s="8" t="e">
        <f t="shared" si="155"/>
        <v>#REF!</v>
      </c>
      <c r="T205" s="8" t="e">
        <f t="shared" si="155"/>
        <v>#REF!</v>
      </c>
      <c r="U205" s="8" t="e">
        <f t="shared" si="155"/>
        <v>#REF!</v>
      </c>
      <c r="V205" s="8" t="e">
        <f t="shared" si="155"/>
        <v>#REF!</v>
      </c>
      <c r="W205" s="8" t="e">
        <f t="shared" si="155"/>
        <v>#REF!</v>
      </c>
      <c r="X205" s="8" t="e">
        <f t="shared" si="155"/>
        <v>#REF!</v>
      </c>
      <c r="Y205" s="8" t="e">
        <f t="shared" si="155"/>
        <v>#REF!</v>
      </c>
      <c r="Z205" s="8" t="e">
        <f t="shared" si="155"/>
        <v>#REF!</v>
      </c>
      <c r="AA205" s="8" t="e">
        <f t="shared" si="155"/>
        <v>#REF!</v>
      </c>
      <c r="AB205" s="8" t="e">
        <f t="shared" si="155"/>
        <v>#REF!</v>
      </c>
      <c r="AC205" s="8" t="e">
        <f t="shared" si="155"/>
        <v>#REF!</v>
      </c>
      <c r="AD205" s="8" t="e">
        <f t="shared" si="155"/>
        <v>#REF!</v>
      </c>
      <c r="AE205" s="8" t="e">
        <f t="shared" si="155"/>
        <v>#REF!</v>
      </c>
      <c r="AF205" s="8" t="e">
        <f t="shared" si="155"/>
        <v>#REF!</v>
      </c>
      <c r="AG205" s="8" t="e">
        <f t="shared" si="155"/>
        <v>#REF!</v>
      </c>
      <c r="AH205" s="8" t="e">
        <f t="shared" si="155"/>
        <v>#REF!</v>
      </c>
      <c r="AI205" s="8" t="e">
        <f t="shared" si="155"/>
        <v>#REF!</v>
      </c>
      <c r="AJ205" s="8" t="e">
        <f t="shared" si="155"/>
        <v>#REF!</v>
      </c>
      <c r="AK205" s="8" t="e">
        <f t="shared" si="155"/>
        <v>#REF!</v>
      </c>
      <c r="AL205" s="8" t="e">
        <f t="shared" si="155"/>
        <v>#REF!</v>
      </c>
      <c r="AM205" s="8" t="e">
        <f t="shared" si="155"/>
        <v>#REF!</v>
      </c>
      <c r="AN205" s="8" t="e">
        <f t="shared" si="155"/>
        <v>#REF!</v>
      </c>
      <c r="AO205" s="8" t="e">
        <f t="shared" si="155"/>
        <v>#REF!</v>
      </c>
    </row>
    <row r="206" spans="1:41" ht="14.7" thickTop="1" x14ac:dyDescent="0.5">
      <c r="R206"/>
      <c r="S206"/>
      <c r="T206"/>
      <c r="U206"/>
      <c r="V206"/>
      <c r="W206"/>
      <c r="X206"/>
      <c r="Y206"/>
      <c r="Z206"/>
      <c r="AA206"/>
      <c r="AB206"/>
      <c r="AC206"/>
      <c r="AD206"/>
      <c r="AE206"/>
      <c r="AF206"/>
      <c r="AG206"/>
      <c r="AH206"/>
      <c r="AI206"/>
      <c r="AJ206"/>
      <c r="AK206"/>
      <c r="AL206"/>
      <c r="AM206"/>
      <c r="AN206"/>
      <c r="AO206"/>
    </row>
    <row r="207" spans="1:41" x14ac:dyDescent="0.5">
      <c r="A207" s="9" t="s">
        <v>8</v>
      </c>
      <c r="F207" s="81" t="e">
        <f t="shared" ref="F207:AO207" si="156">F196+F205</f>
        <v>#REF!</v>
      </c>
      <c r="G207" s="81" t="e">
        <f t="shared" si="156"/>
        <v>#REF!</v>
      </c>
      <c r="H207" s="81" t="e">
        <f t="shared" si="156"/>
        <v>#REF!</v>
      </c>
      <c r="I207" s="81" t="e">
        <f t="shared" si="156"/>
        <v>#REF!</v>
      </c>
      <c r="J207" s="81" t="e">
        <f t="shared" si="156"/>
        <v>#REF!</v>
      </c>
      <c r="K207" s="81" t="e">
        <f t="shared" si="156"/>
        <v>#REF!</v>
      </c>
      <c r="L207" s="81" t="e">
        <f t="shared" si="156"/>
        <v>#REF!</v>
      </c>
      <c r="M207" s="81" t="e">
        <f t="shared" si="156"/>
        <v>#REF!</v>
      </c>
      <c r="N207" s="81" t="e">
        <f t="shared" si="156"/>
        <v>#REF!</v>
      </c>
      <c r="O207" s="81" t="e">
        <f t="shared" si="156"/>
        <v>#REF!</v>
      </c>
      <c r="P207" s="81" t="e">
        <f t="shared" si="156"/>
        <v>#REF!</v>
      </c>
      <c r="Q207" s="81" t="e">
        <f t="shared" si="156"/>
        <v>#REF!</v>
      </c>
      <c r="R207" s="81" t="e">
        <f t="shared" si="156"/>
        <v>#REF!</v>
      </c>
      <c r="S207" s="81" t="e">
        <f t="shared" si="156"/>
        <v>#REF!</v>
      </c>
      <c r="T207" s="81" t="e">
        <f t="shared" si="156"/>
        <v>#REF!</v>
      </c>
      <c r="U207" s="81" t="e">
        <f t="shared" si="156"/>
        <v>#REF!</v>
      </c>
      <c r="V207" s="81" t="e">
        <f t="shared" si="156"/>
        <v>#REF!</v>
      </c>
      <c r="W207" s="81" t="e">
        <f t="shared" si="156"/>
        <v>#REF!</v>
      </c>
      <c r="X207" s="81" t="e">
        <f t="shared" si="156"/>
        <v>#REF!</v>
      </c>
      <c r="Y207" s="81" t="e">
        <f t="shared" si="156"/>
        <v>#REF!</v>
      </c>
      <c r="Z207" s="81" t="e">
        <f t="shared" si="156"/>
        <v>#REF!</v>
      </c>
      <c r="AA207" s="81" t="e">
        <f t="shared" si="156"/>
        <v>#REF!</v>
      </c>
      <c r="AB207" s="81" t="e">
        <f t="shared" si="156"/>
        <v>#REF!</v>
      </c>
      <c r="AC207" s="81" t="e">
        <f t="shared" si="156"/>
        <v>#REF!</v>
      </c>
      <c r="AD207" s="81" t="e">
        <f t="shared" si="156"/>
        <v>#REF!</v>
      </c>
      <c r="AE207" s="81" t="e">
        <f t="shared" si="156"/>
        <v>#REF!</v>
      </c>
      <c r="AF207" s="81" t="e">
        <f t="shared" si="156"/>
        <v>#REF!</v>
      </c>
      <c r="AG207" s="81" t="e">
        <f t="shared" si="156"/>
        <v>#REF!</v>
      </c>
      <c r="AH207" s="81" t="e">
        <f t="shared" si="156"/>
        <v>#REF!</v>
      </c>
      <c r="AI207" s="81" t="e">
        <f t="shared" si="156"/>
        <v>#REF!</v>
      </c>
      <c r="AJ207" s="81" t="e">
        <f t="shared" si="156"/>
        <v>#REF!</v>
      </c>
      <c r="AK207" s="81" t="e">
        <f t="shared" si="156"/>
        <v>#REF!</v>
      </c>
      <c r="AL207" s="81" t="e">
        <f t="shared" si="156"/>
        <v>#REF!</v>
      </c>
      <c r="AM207" s="81" t="e">
        <f t="shared" si="156"/>
        <v>#REF!</v>
      </c>
      <c r="AN207" s="81" t="e">
        <f t="shared" si="156"/>
        <v>#REF!</v>
      </c>
      <c r="AO207" s="81" t="e">
        <f t="shared" si="156"/>
        <v>#REF!</v>
      </c>
    </row>
    <row r="208" spans="1:41" x14ac:dyDescent="0.5">
      <c r="R208"/>
      <c r="S208"/>
      <c r="T208"/>
      <c r="U208"/>
      <c r="V208"/>
      <c r="W208"/>
      <c r="X208"/>
      <c r="Y208"/>
      <c r="Z208"/>
      <c r="AA208"/>
      <c r="AB208"/>
      <c r="AC208"/>
      <c r="AD208"/>
      <c r="AE208"/>
      <c r="AF208"/>
      <c r="AG208"/>
      <c r="AH208"/>
      <c r="AI208"/>
      <c r="AJ208"/>
      <c r="AK208"/>
      <c r="AL208"/>
      <c r="AM208"/>
      <c r="AN208"/>
      <c r="AO208"/>
    </row>
    <row r="209" spans="1:41" x14ac:dyDescent="0.5">
      <c r="A209" s="9" t="s">
        <v>9</v>
      </c>
      <c r="F209" s="81" t="e">
        <f>#REF!</f>
        <v>#REF!</v>
      </c>
      <c r="G209" s="81" t="e">
        <f t="shared" ref="G209:AO209" si="157">F211</f>
        <v>#REF!</v>
      </c>
      <c r="H209" s="81" t="e">
        <f t="shared" si="157"/>
        <v>#REF!</v>
      </c>
      <c r="I209" s="81" t="e">
        <f t="shared" si="157"/>
        <v>#REF!</v>
      </c>
      <c r="J209" s="81" t="e">
        <f t="shared" si="157"/>
        <v>#REF!</v>
      </c>
      <c r="K209" s="81" t="e">
        <f t="shared" si="157"/>
        <v>#REF!</v>
      </c>
      <c r="L209" s="81" t="e">
        <f t="shared" si="157"/>
        <v>#REF!</v>
      </c>
      <c r="M209" s="81" t="e">
        <f t="shared" si="157"/>
        <v>#REF!</v>
      </c>
      <c r="N209" s="81" t="e">
        <f t="shared" si="157"/>
        <v>#REF!</v>
      </c>
      <c r="O209" s="81" t="e">
        <f t="shared" si="157"/>
        <v>#REF!</v>
      </c>
      <c r="P209" s="81" t="e">
        <f t="shared" si="157"/>
        <v>#REF!</v>
      </c>
      <c r="Q209" s="81" t="e">
        <f t="shared" si="157"/>
        <v>#REF!</v>
      </c>
      <c r="R209" s="81" t="e">
        <f t="shared" si="157"/>
        <v>#REF!</v>
      </c>
      <c r="S209" s="81" t="e">
        <f t="shared" si="157"/>
        <v>#REF!</v>
      </c>
      <c r="T209" s="81" t="e">
        <f t="shared" si="157"/>
        <v>#REF!</v>
      </c>
      <c r="U209" s="81" t="e">
        <f t="shared" si="157"/>
        <v>#REF!</v>
      </c>
      <c r="V209" s="81" t="e">
        <f t="shared" si="157"/>
        <v>#REF!</v>
      </c>
      <c r="W209" s="81" t="e">
        <f t="shared" si="157"/>
        <v>#REF!</v>
      </c>
      <c r="X209" s="81" t="e">
        <f t="shared" si="157"/>
        <v>#REF!</v>
      </c>
      <c r="Y209" s="81" t="e">
        <f t="shared" si="157"/>
        <v>#REF!</v>
      </c>
      <c r="Z209" s="81" t="e">
        <f t="shared" si="157"/>
        <v>#REF!</v>
      </c>
      <c r="AA209" s="81" t="e">
        <f t="shared" si="157"/>
        <v>#REF!</v>
      </c>
      <c r="AB209" s="81" t="e">
        <f t="shared" si="157"/>
        <v>#REF!</v>
      </c>
      <c r="AC209" s="81" t="e">
        <f t="shared" si="157"/>
        <v>#REF!</v>
      </c>
      <c r="AD209" s="81" t="e">
        <f t="shared" si="157"/>
        <v>#REF!</v>
      </c>
      <c r="AE209" s="81" t="e">
        <f t="shared" si="157"/>
        <v>#REF!</v>
      </c>
      <c r="AF209" s="81" t="e">
        <f t="shared" si="157"/>
        <v>#REF!</v>
      </c>
      <c r="AG209" s="81" t="e">
        <f t="shared" si="157"/>
        <v>#REF!</v>
      </c>
      <c r="AH209" s="81" t="e">
        <f t="shared" si="157"/>
        <v>#REF!</v>
      </c>
      <c r="AI209" s="81" t="e">
        <f t="shared" si="157"/>
        <v>#REF!</v>
      </c>
      <c r="AJ209" s="81" t="e">
        <f t="shared" si="157"/>
        <v>#REF!</v>
      </c>
      <c r="AK209" s="81" t="e">
        <f t="shared" si="157"/>
        <v>#REF!</v>
      </c>
      <c r="AL209" s="81" t="e">
        <f t="shared" si="157"/>
        <v>#REF!</v>
      </c>
      <c r="AM209" s="81" t="e">
        <f t="shared" si="157"/>
        <v>#REF!</v>
      </c>
      <c r="AN209" s="81" t="e">
        <f t="shared" si="157"/>
        <v>#REF!</v>
      </c>
      <c r="AO209" s="81" t="e">
        <f t="shared" si="157"/>
        <v>#REF!</v>
      </c>
    </row>
    <row r="210" spans="1:41" x14ac:dyDescent="0.5">
      <c r="A210" s="9" t="s">
        <v>85</v>
      </c>
      <c r="F210" s="81" t="e">
        <f t="shared" ref="F210:AO210" si="158">F207</f>
        <v>#REF!</v>
      </c>
      <c r="G210" s="81" t="e">
        <f t="shared" si="158"/>
        <v>#REF!</v>
      </c>
      <c r="H210" s="81" t="e">
        <f t="shared" si="158"/>
        <v>#REF!</v>
      </c>
      <c r="I210" s="81" t="e">
        <f t="shared" si="158"/>
        <v>#REF!</v>
      </c>
      <c r="J210" s="81" t="e">
        <f t="shared" si="158"/>
        <v>#REF!</v>
      </c>
      <c r="K210" s="81" t="e">
        <f t="shared" si="158"/>
        <v>#REF!</v>
      </c>
      <c r="L210" s="81" t="e">
        <f t="shared" si="158"/>
        <v>#REF!</v>
      </c>
      <c r="M210" s="81" t="e">
        <f t="shared" si="158"/>
        <v>#REF!</v>
      </c>
      <c r="N210" s="81" t="e">
        <f t="shared" si="158"/>
        <v>#REF!</v>
      </c>
      <c r="O210" s="81" t="e">
        <f t="shared" si="158"/>
        <v>#REF!</v>
      </c>
      <c r="P210" s="81" t="e">
        <f t="shared" si="158"/>
        <v>#REF!</v>
      </c>
      <c r="Q210" s="81" t="e">
        <f t="shared" si="158"/>
        <v>#REF!</v>
      </c>
      <c r="R210" s="81" t="e">
        <f t="shared" si="158"/>
        <v>#REF!</v>
      </c>
      <c r="S210" s="81" t="e">
        <f t="shared" si="158"/>
        <v>#REF!</v>
      </c>
      <c r="T210" s="81" t="e">
        <f t="shared" si="158"/>
        <v>#REF!</v>
      </c>
      <c r="U210" s="81" t="e">
        <f t="shared" si="158"/>
        <v>#REF!</v>
      </c>
      <c r="V210" s="81" t="e">
        <f t="shared" si="158"/>
        <v>#REF!</v>
      </c>
      <c r="W210" s="81" t="e">
        <f t="shared" si="158"/>
        <v>#REF!</v>
      </c>
      <c r="X210" s="81" t="e">
        <f t="shared" si="158"/>
        <v>#REF!</v>
      </c>
      <c r="Y210" s="81" t="e">
        <f t="shared" si="158"/>
        <v>#REF!</v>
      </c>
      <c r="Z210" s="81" t="e">
        <f t="shared" si="158"/>
        <v>#REF!</v>
      </c>
      <c r="AA210" s="81" t="e">
        <f t="shared" si="158"/>
        <v>#REF!</v>
      </c>
      <c r="AB210" s="81" t="e">
        <f t="shared" si="158"/>
        <v>#REF!</v>
      </c>
      <c r="AC210" s="81" t="e">
        <f t="shared" si="158"/>
        <v>#REF!</v>
      </c>
      <c r="AD210" s="81" t="e">
        <f t="shared" si="158"/>
        <v>#REF!</v>
      </c>
      <c r="AE210" s="81" t="e">
        <f t="shared" si="158"/>
        <v>#REF!</v>
      </c>
      <c r="AF210" s="81" t="e">
        <f t="shared" si="158"/>
        <v>#REF!</v>
      </c>
      <c r="AG210" s="81" t="e">
        <f t="shared" si="158"/>
        <v>#REF!</v>
      </c>
      <c r="AH210" s="81" t="e">
        <f t="shared" si="158"/>
        <v>#REF!</v>
      </c>
      <c r="AI210" s="81" t="e">
        <f t="shared" si="158"/>
        <v>#REF!</v>
      </c>
      <c r="AJ210" s="81" t="e">
        <f t="shared" si="158"/>
        <v>#REF!</v>
      </c>
      <c r="AK210" s="81" t="e">
        <f t="shared" si="158"/>
        <v>#REF!</v>
      </c>
      <c r="AL210" s="81" t="e">
        <f t="shared" si="158"/>
        <v>#REF!</v>
      </c>
      <c r="AM210" s="81" t="e">
        <f t="shared" si="158"/>
        <v>#REF!</v>
      </c>
      <c r="AN210" s="81" t="e">
        <f t="shared" si="158"/>
        <v>#REF!</v>
      </c>
      <c r="AO210" s="81" t="e">
        <f t="shared" si="158"/>
        <v>#REF!</v>
      </c>
    </row>
    <row r="211" spans="1:41" x14ac:dyDescent="0.5">
      <c r="A211" s="9" t="s">
        <v>10</v>
      </c>
      <c r="F211" s="81" t="e">
        <f t="shared" ref="F211:AO211" si="159">F209+F210</f>
        <v>#REF!</v>
      </c>
      <c r="G211" s="81" t="e">
        <f t="shared" si="159"/>
        <v>#REF!</v>
      </c>
      <c r="H211" s="81" t="e">
        <f t="shared" si="159"/>
        <v>#REF!</v>
      </c>
      <c r="I211" s="81" t="e">
        <f t="shared" si="159"/>
        <v>#REF!</v>
      </c>
      <c r="J211" s="81" t="e">
        <f t="shared" si="159"/>
        <v>#REF!</v>
      </c>
      <c r="K211" s="81" t="e">
        <f t="shared" si="159"/>
        <v>#REF!</v>
      </c>
      <c r="L211" s="81" t="e">
        <f t="shared" si="159"/>
        <v>#REF!</v>
      </c>
      <c r="M211" s="81" t="e">
        <f t="shared" si="159"/>
        <v>#REF!</v>
      </c>
      <c r="N211" s="81" t="e">
        <f t="shared" si="159"/>
        <v>#REF!</v>
      </c>
      <c r="O211" s="81" t="e">
        <f t="shared" si="159"/>
        <v>#REF!</v>
      </c>
      <c r="P211" s="81" t="e">
        <f t="shared" si="159"/>
        <v>#REF!</v>
      </c>
      <c r="Q211" s="81" t="e">
        <f t="shared" si="159"/>
        <v>#REF!</v>
      </c>
      <c r="R211" s="81" t="e">
        <f t="shared" si="159"/>
        <v>#REF!</v>
      </c>
      <c r="S211" s="81" t="e">
        <f t="shared" si="159"/>
        <v>#REF!</v>
      </c>
      <c r="T211" s="81" t="e">
        <f t="shared" si="159"/>
        <v>#REF!</v>
      </c>
      <c r="U211" s="81" t="e">
        <f t="shared" si="159"/>
        <v>#REF!</v>
      </c>
      <c r="V211" s="81" t="e">
        <f t="shared" si="159"/>
        <v>#REF!</v>
      </c>
      <c r="W211" s="81" t="e">
        <f t="shared" si="159"/>
        <v>#REF!</v>
      </c>
      <c r="X211" s="81" t="e">
        <f t="shared" si="159"/>
        <v>#REF!</v>
      </c>
      <c r="Y211" s="81" t="e">
        <f t="shared" si="159"/>
        <v>#REF!</v>
      </c>
      <c r="Z211" s="81" t="e">
        <f t="shared" si="159"/>
        <v>#REF!</v>
      </c>
      <c r="AA211" s="81" t="e">
        <f t="shared" si="159"/>
        <v>#REF!</v>
      </c>
      <c r="AB211" s="81" t="e">
        <f t="shared" si="159"/>
        <v>#REF!</v>
      </c>
      <c r="AC211" s="81" t="e">
        <f t="shared" si="159"/>
        <v>#REF!</v>
      </c>
      <c r="AD211" s="81" t="e">
        <f t="shared" si="159"/>
        <v>#REF!</v>
      </c>
      <c r="AE211" s="81" t="e">
        <f t="shared" si="159"/>
        <v>#REF!</v>
      </c>
      <c r="AF211" s="81" t="e">
        <f t="shared" si="159"/>
        <v>#REF!</v>
      </c>
      <c r="AG211" s="81" t="e">
        <f t="shared" si="159"/>
        <v>#REF!</v>
      </c>
      <c r="AH211" s="81" t="e">
        <f t="shared" si="159"/>
        <v>#REF!</v>
      </c>
      <c r="AI211" s="81" t="e">
        <f t="shared" si="159"/>
        <v>#REF!</v>
      </c>
      <c r="AJ211" s="81" t="e">
        <f t="shared" si="159"/>
        <v>#REF!</v>
      </c>
      <c r="AK211" s="81" t="e">
        <f t="shared" si="159"/>
        <v>#REF!</v>
      </c>
      <c r="AL211" s="81" t="e">
        <f t="shared" si="159"/>
        <v>#REF!</v>
      </c>
      <c r="AM211" s="81" t="e">
        <f t="shared" si="159"/>
        <v>#REF!</v>
      </c>
      <c r="AN211" s="81" t="e">
        <f t="shared" si="159"/>
        <v>#REF!</v>
      </c>
      <c r="AO211" s="81" t="e">
        <f t="shared" si="159"/>
        <v>#REF!</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BX56"/>
  <sheetViews>
    <sheetView topLeftCell="A7" workbookViewId="0"/>
  </sheetViews>
  <sheetFormatPr defaultRowHeight="14.35" x14ac:dyDescent="0.5"/>
  <cols>
    <col min="1" max="1" width="14.5859375" customWidth="1"/>
    <col min="2" max="2" width="31.703125" customWidth="1"/>
    <col min="3" max="3" width="30.41015625" customWidth="1"/>
    <col min="4" max="45" width="16.41015625" customWidth="1"/>
    <col min="46" max="46" width="13.703125" customWidth="1"/>
    <col min="47" max="47" width="17.5859375" customWidth="1"/>
    <col min="48" max="48" width="11.703125" customWidth="1"/>
    <col min="49" max="49" width="14.29296875" customWidth="1"/>
    <col min="50" max="50" width="16.703125" customWidth="1"/>
    <col min="51" max="51" width="6" customWidth="1"/>
    <col min="52" max="52" width="8.41015625" customWidth="1"/>
    <col min="53" max="53" width="10" customWidth="1"/>
    <col min="54" max="54" width="9.5859375" customWidth="1"/>
    <col min="55" max="55" width="6" customWidth="1"/>
    <col min="56" max="56" width="11.29296875" bestFit="1" customWidth="1"/>
    <col min="57" max="57" width="11.29296875" style="23" customWidth="1"/>
    <col min="58" max="58" width="10.5859375" customWidth="1"/>
    <col min="59" max="60" width="10.29296875" bestFit="1" customWidth="1"/>
    <col min="61" max="62" width="6" customWidth="1"/>
    <col min="66" max="66" width="14.703125" style="19" customWidth="1"/>
    <col min="67" max="67" width="14" style="19" customWidth="1"/>
    <col min="68" max="68" width="13.703125" style="19" customWidth="1"/>
    <col min="69" max="69" width="11.5859375" style="19" customWidth="1"/>
    <col min="70" max="71" width="10.703125" style="19" customWidth="1"/>
    <col min="72" max="72" width="12.29296875" bestFit="1" customWidth="1"/>
    <col min="73" max="73" width="2.29296875" customWidth="1"/>
    <col min="74" max="74" width="12.29296875" bestFit="1" customWidth="1"/>
    <col min="75" max="75" width="1.703125" customWidth="1"/>
    <col min="76" max="76" width="12.5859375" bestFit="1" customWidth="1"/>
    <col min="182" max="182" width="14.5859375" customWidth="1"/>
    <col min="183" max="183" width="31.703125" customWidth="1"/>
    <col min="184" max="184" width="30.41015625" customWidth="1"/>
    <col min="185" max="185" width="13.703125" customWidth="1"/>
    <col min="186" max="186" width="15.29296875" customWidth="1"/>
    <col min="187" max="187" width="13.29296875" customWidth="1"/>
    <col min="188" max="188" width="13.5859375" customWidth="1"/>
    <col min="189" max="189" width="13.29296875" customWidth="1"/>
    <col min="190" max="190" width="14" customWidth="1"/>
    <col min="191" max="191" width="13.29296875" customWidth="1"/>
    <col min="192" max="192" width="14.703125" customWidth="1"/>
    <col min="193" max="193" width="15.29296875" customWidth="1"/>
    <col min="194" max="194" width="12.29296875" customWidth="1"/>
    <col min="195" max="195" width="13.703125" customWidth="1"/>
    <col min="196" max="197" width="14.29296875" customWidth="1"/>
    <col min="198" max="210" width="15.29296875" customWidth="1"/>
    <col min="211" max="256" width="14" customWidth="1"/>
    <col min="257" max="257" width="15.5859375" customWidth="1"/>
    <col min="258" max="301" width="16.41015625" customWidth="1"/>
    <col min="302" max="302" width="13.703125" customWidth="1"/>
    <col min="303" max="303" width="17.5859375" customWidth="1"/>
    <col min="304" max="304" width="11.703125" customWidth="1"/>
    <col min="305" max="305" width="14.29296875" customWidth="1"/>
    <col min="306" max="306" width="16.703125" customWidth="1"/>
    <col min="307" max="307" width="6" customWidth="1"/>
    <col min="308" max="308" width="8.41015625" customWidth="1"/>
    <col min="309" max="309" width="10" customWidth="1"/>
    <col min="310" max="310" width="9.5859375" customWidth="1"/>
    <col min="311" max="311" width="6" customWidth="1"/>
    <col min="312" max="312" width="11.29296875" bestFit="1" customWidth="1"/>
    <col min="313" max="313" width="11.29296875" customWidth="1"/>
    <col min="314" max="314" width="10.5859375" customWidth="1"/>
    <col min="315" max="316" width="10.29296875" bestFit="1" customWidth="1"/>
    <col min="317" max="318" width="6" customWidth="1"/>
    <col min="322" max="322" width="14.703125" customWidth="1"/>
    <col min="323" max="323" width="14" customWidth="1"/>
    <col min="324" max="324" width="13.703125" customWidth="1"/>
    <col min="325" max="325" width="11.5859375" customWidth="1"/>
    <col min="326" max="327" width="10.703125" customWidth="1"/>
    <col min="328" max="328" width="12.29296875" bestFit="1" customWidth="1"/>
    <col min="329" max="329" width="2.29296875" customWidth="1"/>
    <col min="330" max="330" width="12.29296875" bestFit="1" customWidth="1"/>
    <col min="331" max="331" width="1.703125" customWidth="1"/>
    <col min="332" max="332" width="12.5859375" bestFit="1" customWidth="1"/>
    <col min="438" max="438" width="14.5859375" customWidth="1"/>
    <col min="439" max="439" width="31.703125" customWidth="1"/>
    <col min="440" max="440" width="30.41015625" customWidth="1"/>
    <col min="441" max="441" width="13.703125" customWidth="1"/>
    <col min="442" max="442" width="15.29296875" customWidth="1"/>
    <col min="443" max="443" width="13.29296875" customWidth="1"/>
    <col min="444" max="444" width="13.5859375" customWidth="1"/>
    <col min="445" max="445" width="13.29296875" customWidth="1"/>
    <col min="446" max="446" width="14" customWidth="1"/>
    <col min="447" max="447" width="13.29296875" customWidth="1"/>
    <col min="448" max="448" width="14.703125" customWidth="1"/>
    <col min="449" max="449" width="15.29296875" customWidth="1"/>
    <col min="450" max="450" width="12.29296875" customWidth="1"/>
    <col min="451" max="451" width="13.703125" customWidth="1"/>
    <col min="452" max="453" width="14.29296875" customWidth="1"/>
    <col min="454" max="466" width="15.29296875" customWidth="1"/>
    <col min="467" max="512" width="14" customWidth="1"/>
    <col min="513" max="513" width="15.5859375" customWidth="1"/>
    <col min="514" max="557" width="16.41015625" customWidth="1"/>
    <col min="558" max="558" width="13.703125" customWidth="1"/>
    <col min="559" max="559" width="17.5859375" customWidth="1"/>
    <col min="560" max="560" width="11.703125" customWidth="1"/>
    <col min="561" max="561" width="14.29296875" customWidth="1"/>
    <col min="562" max="562" width="16.703125" customWidth="1"/>
    <col min="563" max="563" width="6" customWidth="1"/>
    <col min="564" max="564" width="8.41015625" customWidth="1"/>
    <col min="565" max="565" width="10" customWidth="1"/>
    <col min="566" max="566" width="9.5859375" customWidth="1"/>
    <col min="567" max="567" width="6" customWidth="1"/>
    <col min="568" max="568" width="11.29296875" bestFit="1" customWidth="1"/>
    <col min="569" max="569" width="11.29296875" customWidth="1"/>
    <col min="570" max="570" width="10.5859375" customWidth="1"/>
    <col min="571" max="572" width="10.29296875" bestFit="1" customWidth="1"/>
    <col min="573" max="574" width="6" customWidth="1"/>
    <col min="578" max="578" width="14.703125" customWidth="1"/>
    <col min="579" max="579" width="14" customWidth="1"/>
    <col min="580" max="580" width="13.703125" customWidth="1"/>
    <col min="581" max="581" width="11.5859375" customWidth="1"/>
    <col min="582" max="583" width="10.703125" customWidth="1"/>
    <col min="584" max="584" width="12.29296875" bestFit="1" customWidth="1"/>
    <col min="585" max="585" width="2.29296875" customWidth="1"/>
    <col min="586" max="586" width="12.29296875" bestFit="1" customWidth="1"/>
    <col min="587" max="587" width="1.703125" customWidth="1"/>
    <col min="588" max="588" width="12.5859375" bestFit="1" customWidth="1"/>
    <col min="694" max="694" width="14.5859375" customWidth="1"/>
    <col min="695" max="695" width="31.703125" customWidth="1"/>
    <col min="696" max="696" width="30.41015625" customWidth="1"/>
    <col min="697" max="697" width="13.703125" customWidth="1"/>
    <col min="698" max="698" width="15.29296875" customWidth="1"/>
    <col min="699" max="699" width="13.29296875" customWidth="1"/>
    <col min="700" max="700" width="13.5859375" customWidth="1"/>
    <col min="701" max="701" width="13.29296875" customWidth="1"/>
    <col min="702" max="702" width="14" customWidth="1"/>
    <col min="703" max="703" width="13.29296875" customWidth="1"/>
    <col min="704" max="704" width="14.703125" customWidth="1"/>
    <col min="705" max="705" width="15.29296875" customWidth="1"/>
    <col min="706" max="706" width="12.29296875" customWidth="1"/>
    <col min="707" max="707" width="13.703125" customWidth="1"/>
    <col min="708" max="709" width="14.29296875" customWidth="1"/>
    <col min="710" max="722" width="15.29296875" customWidth="1"/>
    <col min="723" max="768" width="14" customWidth="1"/>
    <col min="769" max="769" width="15.5859375" customWidth="1"/>
    <col min="770" max="813" width="16.41015625" customWidth="1"/>
    <col min="814" max="814" width="13.703125" customWidth="1"/>
    <col min="815" max="815" width="17.5859375" customWidth="1"/>
    <col min="816" max="816" width="11.703125" customWidth="1"/>
    <col min="817" max="817" width="14.29296875" customWidth="1"/>
    <col min="818" max="818" width="16.703125" customWidth="1"/>
    <col min="819" max="819" width="6" customWidth="1"/>
    <col min="820" max="820" width="8.41015625" customWidth="1"/>
    <col min="821" max="821" width="10" customWidth="1"/>
    <col min="822" max="822" width="9.5859375" customWidth="1"/>
    <col min="823" max="823" width="6" customWidth="1"/>
    <col min="824" max="824" width="11.29296875" bestFit="1" customWidth="1"/>
    <col min="825" max="825" width="11.29296875" customWidth="1"/>
    <col min="826" max="826" width="10.5859375" customWidth="1"/>
    <col min="827" max="828" width="10.29296875" bestFit="1" customWidth="1"/>
    <col min="829" max="830" width="6" customWidth="1"/>
    <col min="834" max="834" width="14.703125" customWidth="1"/>
    <col min="835" max="835" width="14" customWidth="1"/>
    <col min="836" max="836" width="13.703125" customWidth="1"/>
    <col min="837" max="837" width="11.5859375" customWidth="1"/>
    <col min="838" max="839" width="10.703125" customWidth="1"/>
    <col min="840" max="840" width="12.29296875" bestFit="1" customWidth="1"/>
    <col min="841" max="841" width="2.29296875" customWidth="1"/>
    <col min="842" max="842" width="12.29296875" bestFit="1" customWidth="1"/>
    <col min="843" max="843" width="1.703125" customWidth="1"/>
    <col min="844" max="844" width="12.5859375" bestFit="1" customWidth="1"/>
    <col min="950" max="950" width="14.5859375" customWidth="1"/>
    <col min="951" max="951" width="31.703125" customWidth="1"/>
    <col min="952" max="952" width="30.41015625" customWidth="1"/>
    <col min="953" max="953" width="13.703125" customWidth="1"/>
    <col min="954" max="954" width="15.29296875" customWidth="1"/>
    <col min="955" max="955" width="13.29296875" customWidth="1"/>
    <col min="956" max="956" width="13.5859375" customWidth="1"/>
    <col min="957" max="957" width="13.29296875" customWidth="1"/>
    <col min="958" max="958" width="14" customWidth="1"/>
    <col min="959" max="959" width="13.29296875" customWidth="1"/>
    <col min="960" max="960" width="14.703125" customWidth="1"/>
    <col min="961" max="961" width="15.29296875" customWidth="1"/>
    <col min="962" max="962" width="12.29296875" customWidth="1"/>
    <col min="963" max="963" width="13.703125" customWidth="1"/>
    <col min="964" max="965" width="14.29296875" customWidth="1"/>
    <col min="966" max="978" width="15.29296875" customWidth="1"/>
    <col min="979" max="1024" width="14" customWidth="1"/>
    <col min="1025" max="1025" width="15.5859375" customWidth="1"/>
    <col min="1026" max="1069" width="16.41015625" customWidth="1"/>
    <col min="1070" max="1070" width="13.703125" customWidth="1"/>
    <col min="1071" max="1071" width="17.5859375" customWidth="1"/>
    <col min="1072" max="1072" width="11.703125" customWidth="1"/>
    <col min="1073" max="1073" width="14.29296875" customWidth="1"/>
    <col min="1074" max="1074" width="16.703125" customWidth="1"/>
    <col min="1075" max="1075" width="6" customWidth="1"/>
    <col min="1076" max="1076" width="8.41015625" customWidth="1"/>
    <col min="1077" max="1077" width="10" customWidth="1"/>
    <col min="1078" max="1078" width="9.5859375" customWidth="1"/>
    <col min="1079" max="1079" width="6" customWidth="1"/>
    <col min="1080" max="1080" width="11.29296875" bestFit="1" customWidth="1"/>
    <col min="1081" max="1081" width="11.29296875" customWidth="1"/>
    <col min="1082" max="1082" width="10.5859375" customWidth="1"/>
    <col min="1083" max="1084" width="10.29296875" bestFit="1" customWidth="1"/>
    <col min="1085" max="1086" width="6" customWidth="1"/>
    <col min="1090" max="1090" width="14.703125" customWidth="1"/>
    <col min="1091" max="1091" width="14" customWidth="1"/>
    <col min="1092" max="1092" width="13.703125" customWidth="1"/>
    <col min="1093" max="1093" width="11.5859375" customWidth="1"/>
    <col min="1094" max="1095" width="10.703125" customWidth="1"/>
    <col min="1096" max="1096" width="12.29296875" bestFit="1" customWidth="1"/>
    <col min="1097" max="1097" width="2.29296875" customWidth="1"/>
    <col min="1098" max="1098" width="12.29296875" bestFit="1" customWidth="1"/>
    <col min="1099" max="1099" width="1.703125" customWidth="1"/>
    <col min="1100" max="1100" width="12.5859375" bestFit="1" customWidth="1"/>
    <col min="1206" max="1206" width="14.5859375" customWidth="1"/>
    <col min="1207" max="1207" width="31.703125" customWidth="1"/>
    <col min="1208" max="1208" width="30.41015625" customWidth="1"/>
    <col min="1209" max="1209" width="13.703125" customWidth="1"/>
    <col min="1210" max="1210" width="15.29296875" customWidth="1"/>
    <col min="1211" max="1211" width="13.29296875" customWidth="1"/>
    <col min="1212" max="1212" width="13.5859375" customWidth="1"/>
    <col min="1213" max="1213" width="13.29296875" customWidth="1"/>
    <col min="1214" max="1214" width="14" customWidth="1"/>
    <col min="1215" max="1215" width="13.29296875" customWidth="1"/>
    <col min="1216" max="1216" width="14.703125" customWidth="1"/>
    <col min="1217" max="1217" width="15.29296875" customWidth="1"/>
    <col min="1218" max="1218" width="12.29296875" customWidth="1"/>
    <col min="1219" max="1219" width="13.703125" customWidth="1"/>
    <col min="1220" max="1221" width="14.29296875" customWidth="1"/>
    <col min="1222" max="1234" width="15.29296875" customWidth="1"/>
    <col min="1235" max="1280" width="14" customWidth="1"/>
    <col min="1281" max="1281" width="15.5859375" customWidth="1"/>
    <col min="1282" max="1325" width="16.41015625" customWidth="1"/>
    <col min="1326" max="1326" width="13.703125" customWidth="1"/>
    <col min="1327" max="1327" width="17.5859375" customWidth="1"/>
    <col min="1328" max="1328" width="11.703125" customWidth="1"/>
    <col min="1329" max="1329" width="14.29296875" customWidth="1"/>
    <col min="1330" max="1330" width="16.703125" customWidth="1"/>
    <col min="1331" max="1331" width="6" customWidth="1"/>
    <col min="1332" max="1332" width="8.41015625" customWidth="1"/>
    <col min="1333" max="1333" width="10" customWidth="1"/>
    <col min="1334" max="1334" width="9.5859375" customWidth="1"/>
    <col min="1335" max="1335" width="6" customWidth="1"/>
    <col min="1336" max="1336" width="11.29296875" bestFit="1" customWidth="1"/>
    <col min="1337" max="1337" width="11.29296875" customWidth="1"/>
    <col min="1338" max="1338" width="10.5859375" customWidth="1"/>
    <col min="1339" max="1340" width="10.29296875" bestFit="1" customWidth="1"/>
    <col min="1341" max="1342" width="6" customWidth="1"/>
    <col min="1346" max="1346" width="14.703125" customWidth="1"/>
    <col min="1347" max="1347" width="14" customWidth="1"/>
    <col min="1348" max="1348" width="13.703125" customWidth="1"/>
    <col min="1349" max="1349" width="11.5859375" customWidth="1"/>
    <col min="1350" max="1351" width="10.703125" customWidth="1"/>
    <col min="1352" max="1352" width="12.29296875" bestFit="1" customWidth="1"/>
    <col min="1353" max="1353" width="2.29296875" customWidth="1"/>
    <col min="1354" max="1354" width="12.29296875" bestFit="1" customWidth="1"/>
    <col min="1355" max="1355" width="1.703125" customWidth="1"/>
    <col min="1356" max="1356" width="12.5859375" bestFit="1" customWidth="1"/>
    <col min="1462" max="1462" width="14.5859375" customWidth="1"/>
    <col min="1463" max="1463" width="31.703125" customWidth="1"/>
    <col min="1464" max="1464" width="30.41015625" customWidth="1"/>
    <col min="1465" max="1465" width="13.703125" customWidth="1"/>
    <col min="1466" max="1466" width="15.29296875" customWidth="1"/>
    <col min="1467" max="1467" width="13.29296875" customWidth="1"/>
    <col min="1468" max="1468" width="13.5859375" customWidth="1"/>
    <col min="1469" max="1469" width="13.29296875" customWidth="1"/>
    <col min="1470" max="1470" width="14" customWidth="1"/>
    <col min="1471" max="1471" width="13.29296875" customWidth="1"/>
    <col min="1472" max="1472" width="14.703125" customWidth="1"/>
    <col min="1473" max="1473" width="15.29296875" customWidth="1"/>
    <col min="1474" max="1474" width="12.29296875" customWidth="1"/>
    <col min="1475" max="1475" width="13.703125" customWidth="1"/>
    <col min="1476" max="1477" width="14.29296875" customWidth="1"/>
    <col min="1478" max="1490" width="15.29296875" customWidth="1"/>
    <col min="1491" max="1536" width="14" customWidth="1"/>
    <col min="1537" max="1537" width="15.5859375" customWidth="1"/>
    <col min="1538" max="1581" width="16.41015625" customWidth="1"/>
    <col min="1582" max="1582" width="13.703125" customWidth="1"/>
    <col min="1583" max="1583" width="17.5859375" customWidth="1"/>
    <col min="1584" max="1584" width="11.703125" customWidth="1"/>
    <col min="1585" max="1585" width="14.29296875" customWidth="1"/>
    <col min="1586" max="1586" width="16.703125" customWidth="1"/>
    <col min="1587" max="1587" width="6" customWidth="1"/>
    <col min="1588" max="1588" width="8.41015625" customWidth="1"/>
    <col min="1589" max="1589" width="10" customWidth="1"/>
    <col min="1590" max="1590" width="9.5859375" customWidth="1"/>
    <col min="1591" max="1591" width="6" customWidth="1"/>
    <col min="1592" max="1592" width="11.29296875" bestFit="1" customWidth="1"/>
    <col min="1593" max="1593" width="11.29296875" customWidth="1"/>
    <col min="1594" max="1594" width="10.5859375" customWidth="1"/>
    <col min="1595" max="1596" width="10.29296875" bestFit="1" customWidth="1"/>
    <col min="1597" max="1598" width="6" customWidth="1"/>
    <col min="1602" max="1602" width="14.703125" customWidth="1"/>
    <col min="1603" max="1603" width="14" customWidth="1"/>
    <col min="1604" max="1604" width="13.703125" customWidth="1"/>
    <col min="1605" max="1605" width="11.5859375" customWidth="1"/>
    <col min="1606" max="1607" width="10.703125" customWidth="1"/>
    <col min="1608" max="1608" width="12.29296875" bestFit="1" customWidth="1"/>
    <col min="1609" max="1609" width="2.29296875" customWidth="1"/>
    <col min="1610" max="1610" width="12.29296875" bestFit="1" customWidth="1"/>
    <col min="1611" max="1611" width="1.703125" customWidth="1"/>
    <col min="1612" max="1612" width="12.5859375" bestFit="1" customWidth="1"/>
    <col min="1718" max="1718" width="14.5859375" customWidth="1"/>
    <col min="1719" max="1719" width="31.703125" customWidth="1"/>
    <col min="1720" max="1720" width="30.41015625" customWidth="1"/>
    <col min="1721" max="1721" width="13.703125" customWidth="1"/>
    <col min="1722" max="1722" width="15.29296875" customWidth="1"/>
    <col min="1723" max="1723" width="13.29296875" customWidth="1"/>
    <col min="1724" max="1724" width="13.5859375" customWidth="1"/>
    <col min="1725" max="1725" width="13.29296875" customWidth="1"/>
    <col min="1726" max="1726" width="14" customWidth="1"/>
    <col min="1727" max="1727" width="13.29296875" customWidth="1"/>
    <col min="1728" max="1728" width="14.703125" customWidth="1"/>
    <col min="1729" max="1729" width="15.29296875" customWidth="1"/>
    <col min="1730" max="1730" width="12.29296875" customWidth="1"/>
    <col min="1731" max="1731" width="13.703125" customWidth="1"/>
    <col min="1732" max="1733" width="14.29296875" customWidth="1"/>
    <col min="1734" max="1746" width="15.29296875" customWidth="1"/>
    <col min="1747" max="1792" width="14" customWidth="1"/>
    <col min="1793" max="1793" width="15.5859375" customWidth="1"/>
    <col min="1794" max="1837" width="16.41015625" customWidth="1"/>
    <col min="1838" max="1838" width="13.703125" customWidth="1"/>
    <col min="1839" max="1839" width="17.5859375" customWidth="1"/>
    <col min="1840" max="1840" width="11.703125" customWidth="1"/>
    <col min="1841" max="1841" width="14.29296875" customWidth="1"/>
    <col min="1842" max="1842" width="16.703125" customWidth="1"/>
    <col min="1843" max="1843" width="6" customWidth="1"/>
    <col min="1844" max="1844" width="8.41015625" customWidth="1"/>
    <col min="1845" max="1845" width="10" customWidth="1"/>
    <col min="1846" max="1846" width="9.5859375" customWidth="1"/>
    <col min="1847" max="1847" width="6" customWidth="1"/>
    <col min="1848" max="1848" width="11.29296875" bestFit="1" customWidth="1"/>
    <col min="1849" max="1849" width="11.29296875" customWidth="1"/>
    <col min="1850" max="1850" width="10.5859375" customWidth="1"/>
    <col min="1851" max="1852" width="10.29296875" bestFit="1" customWidth="1"/>
    <col min="1853" max="1854" width="6" customWidth="1"/>
    <col min="1858" max="1858" width="14.703125" customWidth="1"/>
    <col min="1859" max="1859" width="14" customWidth="1"/>
    <col min="1860" max="1860" width="13.703125" customWidth="1"/>
    <col min="1861" max="1861" width="11.5859375" customWidth="1"/>
    <col min="1862" max="1863" width="10.703125" customWidth="1"/>
    <col min="1864" max="1864" width="12.29296875" bestFit="1" customWidth="1"/>
    <col min="1865" max="1865" width="2.29296875" customWidth="1"/>
    <col min="1866" max="1866" width="12.29296875" bestFit="1" customWidth="1"/>
    <col min="1867" max="1867" width="1.703125" customWidth="1"/>
    <col min="1868" max="1868" width="12.5859375" bestFit="1" customWidth="1"/>
    <col min="1974" max="1974" width="14.5859375" customWidth="1"/>
    <col min="1975" max="1975" width="31.703125" customWidth="1"/>
    <col min="1976" max="1976" width="30.41015625" customWidth="1"/>
    <col min="1977" max="1977" width="13.703125" customWidth="1"/>
    <col min="1978" max="1978" width="15.29296875" customWidth="1"/>
    <col min="1979" max="1979" width="13.29296875" customWidth="1"/>
    <col min="1980" max="1980" width="13.5859375" customWidth="1"/>
    <col min="1981" max="1981" width="13.29296875" customWidth="1"/>
    <col min="1982" max="1982" width="14" customWidth="1"/>
    <col min="1983" max="1983" width="13.29296875" customWidth="1"/>
    <col min="1984" max="1984" width="14.703125" customWidth="1"/>
    <col min="1985" max="1985" width="15.29296875" customWidth="1"/>
    <col min="1986" max="1986" width="12.29296875" customWidth="1"/>
    <col min="1987" max="1987" width="13.703125" customWidth="1"/>
    <col min="1988" max="1989" width="14.29296875" customWidth="1"/>
    <col min="1990" max="2002" width="15.29296875" customWidth="1"/>
    <col min="2003" max="2048" width="14" customWidth="1"/>
    <col min="2049" max="2049" width="15.5859375" customWidth="1"/>
    <col min="2050" max="2093" width="16.41015625" customWidth="1"/>
    <col min="2094" max="2094" width="13.703125" customWidth="1"/>
    <col min="2095" max="2095" width="17.5859375" customWidth="1"/>
    <col min="2096" max="2096" width="11.703125" customWidth="1"/>
    <col min="2097" max="2097" width="14.29296875" customWidth="1"/>
    <col min="2098" max="2098" width="16.703125" customWidth="1"/>
    <col min="2099" max="2099" width="6" customWidth="1"/>
    <col min="2100" max="2100" width="8.41015625" customWidth="1"/>
    <col min="2101" max="2101" width="10" customWidth="1"/>
    <col min="2102" max="2102" width="9.5859375" customWidth="1"/>
    <col min="2103" max="2103" width="6" customWidth="1"/>
    <col min="2104" max="2104" width="11.29296875" bestFit="1" customWidth="1"/>
    <col min="2105" max="2105" width="11.29296875" customWidth="1"/>
    <col min="2106" max="2106" width="10.5859375" customWidth="1"/>
    <col min="2107" max="2108" width="10.29296875" bestFit="1" customWidth="1"/>
    <col min="2109" max="2110" width="6" customWidth="1"/>
    <col min="2114" max="2114" width="14.703125" customWidth="1"/>
    <col min="2115" max="2115" width="14" customWidth="1"/>
    <col min="2116" max="2116" width="13.703125" customWidth="1"/>
    <col min="2117" max="2117" width="11.5859375" customWidth="1"/>
    <col min="2118" max="2119" width="10.703125" customWidth="1"/>
    <col min="2120" max="2120" width="12.29296875" bestFit="1" customWidth="1"/>
    <col min="2121" max="2121" width="2.29296875" customWidth="1"/>
    <col min="2122" max="2122" width="12.29296875" bestFit="1" customWidth="1"/>
    <col min="2123" max="2123" width="1.703125" customWidth="1"/>
    <col min="2124" max="2124" width="12.5859375" bestFit="1" customWidth="1"/>
    <col min="2230" max="2230" width="14.5859375" customWidth="1"/>
    <col min="2231" max="2231" width="31.703125" customWidth="1"/>
    <col min="2232" max="2232" width="30.41015625" customWidth="1"/>
    <col min="2233" max="2233" width="13.703125" customWidth="1"/>
    <col min="2234" max="2234" width="15.29296875" customWidth="1"/>
    <col min="2235" max="2235" width="13.29296875" customWidth="1"/>
    <col min="2236" max="2236" width="13.5859375" customWidth="1"/>
    <col min="2237" max="2237" width="13.29296875" customWidth="1"/>
    <col min="2238" max="2238" width="14" customWidth="1"/>
    <col min="2239" max="2239" width="13.29296875" customWidth="1"/>
    <col min="2240" max="2240" width="14.703125" customWidth="1"/>
    <col min="2241" max="2241" width="15.29296875" customWidth="1"/>
    <col min="2242" max="2242" width="12.29296875" customWidth="1"/>
    <col min="2243" max="2243" width="13.703125" customWidth="1"/>
    <col min="2244" max="2245" width="14.29296875" customWidth="1"/>
    <col min="2246" max="2258" width="15.29296875" customWidth="1"/>
    <col min="2259" max="2304" width="14" customWidth="1"/>
    <col min="2305" max="2305" width="15.5859375" customWidth="1"/>
    <col min="2306" max="2349" width="16.41015625" customWidth="1"/>
    <col min="2350" max="2350" width="13.703125" customWidth="1"/>
    <col min="2351" max="2351" width="17.5859375" customWidth="1"/>
    <col min="2352" max="2352" width="11.703125" customWidth="1"/>
    <col min="2353" max="2353" width="14.29296875" customWidth="1"/>
    <col min="2354" max="2354" width="16.703125" customWidth="1"/>
    <col min="2355" max="2355" width="6" customWidth="1"/>
    <col min="2356" max="2356" width="8.41015625" customWidth="1"/>
    <col min="2357" max="2357" width="10" customWidth="1"/>
    <col min="2358" max="2358" width="9.5859375" customWidth="1"/>
    <col min="2359" max="2359" width="6" customWidth="1"/>
    <col min="2360" max="2360" width="11.29296875" bestFit="1" customWidth="1"/>
    <col min="2361" max="2361" width="11.29296875" customWidth="1"/>
    <col min="2362" max="2362" width="10.5859375" customWidth="1"/>
    <col min="2363" max="2364" width="10.29296875" bestFit="1" customWidth="1"/>
    <col min="2365" max="2366" width="6" customWidth="1"/>
    <col min="2370" max="2370" width="14.703125" customWidth="1"/>
    <col min="2371" max="2371" width="14" customWidth="1"/>
    <col min="2372" max="2372" width="13.703125" customWidth="1"/>
    <col min="2373" max="2373" width="11.5859375" customWidth="1"/>
    <col min="2374" max="2375" width="10.703125" customWidth="1"/>
    <col min="2376" max="2376" width="12.29296875" bestFit="1" customWidth="1"/>
    <col min="2377" max="2377" width="2.29296875" customWidth="1"/>
    <col min="2378" max="2378" width="12.29296875" bestFit="1" customWidth="1"/>
    <col min="2379" max="2379" width="1.703125" customWidth="1"/>
    <col min="2380" max="2380" width="12.5859375" bestFit="1" customWidth="1"/>
    <col min="2486" max="2486" width="14.5859375" customWidth="1"/>
    <col min="2487" max="2487" width="31.703125" customWidth="1"/>
    <col min="2488" max="2488" width="30.41015625" customWidth="1"/>
    <col min="2489" max="2489" width="13.703125" customWidth="1"/>
    <col min="2490" max="2490" width="15.29296875" customWidth="1"/>
    <col min="2491" max="2491" width="13.29296875" customWidth="1"/>
    <col min="2492" max="2492" width="13.5859375" customWidth="1"/>
    <col min="2493" max="2493" width="13.29296875" customWidth="1"/>
    <col min="2494" max="2494" width="14" customWidth="1"/>
    <col min="2495" max="2495" width="13.29296875" customWidth="1"/>
    <col min="2496" max="2496" width="14.703125" customWidth="1"/>
    <col min="2497" max="2497" width="15.29296875" customWidth="1"/>
    <col min="2498" max="2498" width="12.29296875" customWidth="1"/>
    <col min="2499" max="2499" width="13.703125" customWidth="1"/>
    <col min="2500" max="2501" width="14.29296875" customWidth="1"/>
    <col min="2502" max="2514" width="15.29296875" customWidth="1"/>
    <col min="2515" max="2560" width="14" customWidth="1"/>
    <col min="2561" max="2561" width="15.5859375" customWidth="1"/>
    <col min="2562" max="2605" width="16.41015625" customWidth="1"/>
    <col min="2606" max="2606" width="13.703125" customWidth="1"/>
    <col min="2607" max="2607" width="17.5859375" customWidth="1"/>
    <col min="2608" max="2608" width="11.703125" customWidth="1"/>
    <col min="2609" max="2609" width="14.29296875" customWidth="1"/>
    <col min="2610" max="2610" width="16.703125" customWidth="1"/>
    <col min="2611" max="2611" width="6" customWidth="1"/>
    <col min="2612" max="2612" width="8.41015625" customWidth="1"/>
    <col min="2613" max="2613" width="10" customWidth="1"/>
    <col min="2614" max="2614" width="9.5859375" customWidth="1"/>
    <col min="2615" max="2615" width="6" customWidth="1"/>
    <col min="2616" max="2616" width="11.29296875" bestFit="1" customWidth="1"/>
    <col min="2617" max="2617" width="11.29296875" customWidth="1"/>
    <col min="2618" max="2618" width="10.5859375" customWidth="1"/>
    <col min="2619" max="2620" width="10.29296875" bestFit="1" customWidth="1"/>
    <col min="2621" max="2622" width="6" customWidth="1"/>
    <col min="2626" max="2626" width="14.703125" customWidth="1"/>
    <col min="2627" max="2627" width="14" customWidth="1"/>
    <col min="2628" max="2628" width="13.703125" customWidth="1"/>
    <col min="2629" max="2629" width="11.5859375" customWidth="1"/>
    <col min="2630" max="2631" width="10.703125" customWidth="1"/>
    <col min="2632" max="2632" width="12.29296875" bestFit="1" customWidth="1"/>
    <col min="2633" max="2633" width="2.29296875" customWidth="1"/>
    <col min="2634" max="2634" width="12.29296875" bestFit="1" customWidth="1"/>
    <col min="2635" max="2635" width="1.703125" customWidth="1"/>
    <col min="2636" max="2636" width="12.5859375" bestFit="1" customWidth="1"/>
    <col min="2742" max="2742" width="14.5859375" customWidth="1"/>
    <col min="2743" max="2743" width="31.703125" customWidth="1"/>
    <col min="2744" max="2744" width="30.41015625" customWidth="1"/>
    <col min="2745" max="2745" width="13.703125" customWidth="1"/>
    <col min="2746" max="2746" width="15.29296875" customWidth="1"/>
    <col min="2747" max="2747" width="13.29296875" customWidth="1"/>
    <col min="2748" max="2748" width="13.5859375" customWidth="1"/>
    <col min="2749" max="2749" width="13.29296875" customWidth="1"/>
    <col min="2750" max="2750" width="14" customWidth="1"/>
    <col min="2751" max="2751" width="13.29296875" customWidth="1"/>
    <col min="2752" max="2752" width="14.703125" customWidth="1"/>
    <col min="2753" max="2753" width="15.29296875" customWidth="1"/>
    <col min="2754" max="2754" width="12.29296875" customWidth="1"/>
    <col min="2755" max="2755" width="13.703125" customWidth="1"/>
    <col min="2756" max="2757" width="14.29296875" customWidth="1"/>
    <col min="2758" max="2770" width="15.29296875" customWidth="1"/>
    <col min="2771" max="2816" width="14" customWidth="1"/>
    <col min="2817" max="2817" width="15.5859375" customWidth="1"/>
    <col min="2818" max="2861" width="16.41015625" customWidth="1"/>
    <col min="2862" max="2862" width="13.703125" customWidth="1"/>
    <col min="2863" max="2863" width="17.5859375" customWidth="1"/>
    <col min="2864" max="2864" width="11.703125" customWidth="1"/>
    <col min="2865" max="2865" width="14.29296875" customWidth="1"/>
    <col min="2866" max="2866" width="16.703125" customWidth="1"/>
    <col min="2867" max="2867" width="6" customWidth="1"/>
    <col min="2868" max="2868" width="8.41015625" customWidth="1"/>
    <col min="2869" max="2869" width="10" customWidth="1"/>
    <col min="2870" max="2870" width="9.5859375" customWidth="1"/>
    <col min="2871" max="2871" width="6" customWidth="1"/>
    <col min="2872" max="2872" width="11.29296875" bestFit="1" customWidth="1"/>
    <col min="2873" max="2873" width="11.29296875" customWidth="1"/>
    <col min="2874" max="2874" width="10.5859375" customWidth="1"/>
    <col min="2875" max="2876" width="10.29296875" bestFit="1" customWidth="1"/>
    <col min="2877" max="2878" width="6" customWidth="1"/>
    <col min="2882" max="2882" width="14.703125" customWidth="1"/>
    <col min="2883" max="2883" width="14" customWidth="1"/>
    <col min="2884" max="2884" width="13.703125" customWidth="1"/>
    <col min="2885" max="2885" width="11.5859375" customWidth="1"/>
    <col min="2886" max="2887" width="10.703125" customWidth="1"/>
    <col min="2888" max="2888" width="12.29296875" bestFit="1" customWidth="1"/>
    <col min="2889" max="2889" width="2.29296875" customWidth="1"/>
    <col min="2890" max="2890" width="12.29296875" bestFit="1" customWidth="1"/>
    <col min="2891" max="2891" width="1.703125" customWidth="1"/>
    <col min="2892" max="2892" width="12.5859375" bestFit="1" customWidth="1"/>
    <col min="2998" max="2998" width="14.5859375" customWidth="1"/>
    <col min="2999" max="2999" width="31.703125" customWidth="1"/>
    <col min="3000" max="3000" width="30.41015625" customWidth="1"/>
    <col min="3001" max="3001" width="13.703125" customWidth="1"/>
    <col min="3002" max="3002" width="15.29296875" customWidth="1"/>
    <col min="3003" max="3003" width="13.29296875" customWidth="1"/>
    <col min="3004" max="3004" width="13.5859375" customWidth="1"/>
    <col min="3005" max="3005" width="13.29296875" customWidth="1"/>
    <col min="3006" max="3006" width="14" customWidth="1"/>
    <col min="3007" max="3007" width="13.29296875" customWidth="1"/>
    <col min="3008" max="3008" width="14.703125" customWidth="1"/>
    <col min="3009" max="3009" width="15.29296875" customWidth="1"/>
    <col min="3010" max="3010" width="12.29296875" customWidth="1"/>
    <col min="3011" max="3011" width="13.703125" customWidth="1"/>
    <col min="3012" max="3013" width="14.29296875" customWidth="1"/>
    <col min="3014" max="3026" width="15.29296875" customWidth="1"/>
    <col min="3027" max="3072" width="14" customWidth="1"/>
    <col min="3073" max="3073" width="15.5859375" customWidth="1"/>
    <col min="3074" max="3117" width="16.41015625" customWidth="1"/>
    <col min="3118" max="3118" width="13.703125" customWidth="1"/>
    <col min="3119" max="3119" width="17.5859375" customWidth="1"/>
    <col min="3120" max="3120" width="11.703125" customWidth="1"/>
    <col min="3121" max="3121" width="14.29296875" customWidth="1"/>
    <col min="3122" max="3122" width="16.703125" customWidth="1"/>
    <col min="3123" max="3123" width="6" customWidth="1"/>
    <col min="3124" max="3124" width="8.41015625" customWidth="1"/>
    <col min="3125" max="3125" width="10" customWidth="1"/>
    <col min="3126" max="3126" width="9.5859375" customWidth="1"/>
    <col min="3127" max="3127" width="6" customWidth="1"/>
    <col min="3128" max="3128" width="11.29296875" bestFit="1" customWidth="1"/>
    <col min="3129" max="3129" width="11.29296875" customWidth="1"/>
    <col min="3130" max="3130" width="10.5859375" customWidth="1"/>
    <col min="3131" max="3132" width="10.29296875" bestFit="1" customWidth="1"/>
    <col min="3133" max="3134" width="6" customWidth="1"/>
    <col min="3138" max="3138" width="14.703125" customWidth="1"/>
    <col min="3139" max="3139" width="14" customWidth="1"/>
    <col min="3140" max="3140" width="13.703125" customWidth="1"/>
    <col min="3141" max="3141" width="11.5859375" customWidth="1"/>
    <col min="3142" max="3143" width="10.703125" customWidth="1"/>
    <col min="3144" max="3144" width="12.29296875" bestFit="1" customWidth="1"/>
    <col min="3145" max="3145" width="2.29296875" customWidth="1"/>
    <col min="3146" max="3146" width="12.29296875" bestFit="1" customWidth="1"/>
    <col min="3147" max="3147" width="1.703125" customWidth="1"/>
    <col min="3148" max="3148" width="12.5859375" bestFit="1" customWidth="1"/>
    <col min="3254" max="3254" width="14.5859375" customWidth="1"/>
    <col min="3255" max="3255" width="31.703125" customWidth="1"/>
    <col min="3256" max="3256" width="30.41015625" customWidth="1"/>
    <col min="3257" max="3257" width="13.703125" customWidth="1"/>
    <col min="3258" max="3258" width="15.29296875" customWidth="1"/>
    <col min="3259" max="3259" width="13.29296875" customWidth="1"/>
    <col min="3260" max="3260" width="13.5859375" customWidth="1"/>
    <col min="3261" max="3261" width="13.29296875" customWidth="1"/>
    <col min="3262" max="3262" width="14" customWidth="1"/>
    <col min="3263" max="3263" width="13.29296875" customWidth="1"/>
    <col min="3264" max="3264" width="14.703125" customWidth="1"/>
    <col min="3265" max="3265" width="15.29296875" customWidth="1"/>
    <col min="3266" max="3266" width="12.29296875" customWidth="1"/>
    <col min="3267" max="3267" width="13.703125" customWidth="1"/>
    <col min="3268" max="3269" width="14.29296875" customWidth="1"/>
    <col min="3270" max="3282" width="15.29296875" customWidth="1"/>
    <col min="3283" max="3328" width="14" customWidth="1"/>
    <col min="3329" max="3329" width="15.5859375" customWidth="1"/>
    <col min="3330" max="3373" width="16.41015625" customWidth="1"/>
    <col min="3374" max="3374" width="13.703125" customWidth="1"/>
    <col min="3375" max="3375" width="17.5859375" customWidth="1"/>
    <col min="3376" max="3376" width="11.703125" customWidth="1"/>
    <col min="3377" max="3377" width="14.29296875" customWidth="1"/>
    <col min="3378" max="3378" width="16.703125" customWidth="1"/>
    <col min="3379" max="3379" width="6" customWidth="1"/>
    <col min="3380" max="3380" width="8.41015625" customWidth="1"/>
    <col min="3381" max="3381" width="10" customWidth="1"/>
    <col min="3382" max="3382" width="9.5859375" customWidth="1"/>
    <col min="3383" max="3383" width="6" customWidth="1"/>
    <col min="3384" max="3384" width="11.29296875" bestFit="1" customWidth="1"/>
    <col min="3385" max="3385" width="11.29296875" customWidth="1"/>
    <col min="3386" max="3386" width="10.5859375" customWidth="1"/>
    <col min="3387" max="3388" width="10.29296875" bestFit="1" customWidth="1"/>
    <col min="3389" max="3390" width="6" customWidth="1"/>
    <col min="3394" max="3394" width="14.703125" customWidth="1"/>
    <col min="3395" max="3395" width="14" customWidth="1"/>
    <col min="3396" max="3396" width="13.703125" customWidth="1"/>
    <col min="3397" max="3397" width="11.5859375" customWidth="1"/>
    <col min="3398" max="3399" width="10.703125" customWidth="1"/>
    <col min="3400" max="3400" width="12.29296875" bestFit="1" customWidth="1"/>
    <col min="3401" max="3401" width="2.29296875" customWidth="1"/>
    <col min="3402" max="3402" width="12.29296875" bestFit="1" customWidth="1"/>
    <col min="3403" max="3403" width="1.703125" customWidth="1"/>
    <col min="3404" max="3404" width="12.5859375" bestFit="1" customWidth="1"/>
    <col min="3510" max="3510" width="14.5859375" customWidth="1"/>
    <col min="3511" max="3511" width="31.703125" customWidth="1"/>
    <col min="3512" max="3512" width="30.41015625" customWidth="1"/>
    <col min="3513" max="3513" width="13.703125" customWidth="1"/>
    <col min="3514" max="3514" width="15.29296875" customWidth="1"/>
    <col min="3515" max="3515" width="13.29296875" customWidth="1"/>
    <col min="3516" max="3516" width="13.5859375" customWidth="1"/>
    <col min="3517" max="3517" width="13.29296875" customWidth="1"/>
    <col min="3518" max="3518" width="14" customWidth="1"/>
    <col min="3519" max="3519" width="13.29296875" customWidth="1"/>
    <col min="3520" max="3520" width="14.703125" customWidth="1"/>
    <col min="3521" max="3521" width="15.29296875" customWidth="1"/>
    <col min="3522" max="3522" width="12.29296875" customWidth="1"/>
    <col min="3523" max="3523" width="13.703125" customWidth="1"/>
    <col min="3524" max="3525" width="14.29296875" customWidth="1"/>
    <col min="3526" max="3538" width="15.29296875" customWidth="1"/>
    <col min="3539" max="3584" width="14" customWidth="1"/>
    <col min="3585" max="3585" width="15.5859375" customWidth="1"/>
    <col min="3586" max="3629" width="16.41015625" customWidth="1"/>
    <col min="3630" max="3630" width="13.703125" customWidth="1"/>
    <col min="3631" max="3631" width="17.5859375" customWidth="1"/>
    <col min="3632" max="3632" width="11.703125" customWidth="1"/>
    <col min="3633" max="3633" width="14.29296875" customWidth="1"/>
    <col min="3634" max="3634" width="16.703125" customWidth="1"/>
    <col min="3635" max="3635" width="6" customWidth="1"/>
    <col min="3636" max="3636" width="8.41015625" customWidth="1"/>
    <col min="3637" max="3637" width="10" customWidth="1"/>
    <col min="3638" max="3638" width="9.5859375" customWidth="1"/>
    <col min="3639" max="3639" width="6" customWidth="1"/>
    <col min="3640" max="3640" width="11.29296875" bestFit="1" customWidth="1"/>
    <col min="3641" max="3641" width="11.29296875" customWidth="1"/>
    <col min="3642" max="3642" width="10.5859375" customWidth="1"/>
    <col min="3643" max="3644" width="10.29296875" bestFit="1" customWidth="1"/>
    <col min="3645" max="3646" width="6" customWidth="1"/>
    <col min="3650" max="3650" width="14.703125" customWidth="1"/>
    <col min="3651" max="3651" width="14" customWidth="1"/>
    <col min="3652" max="3652" width="13.703125" customWidth="1"/>
    <col min="3653" max="3653" width="11.5859375" customWidth="1"/>
    <col min="3654" max="3655" width="10.703125" customWidth="1"/>
    <col min="3656" max="3656" width="12.29296875" bestFit="1" customWidth="1"/>
    <col min="3657" max="3657" width="2.29296875" customWidth="1"/>
    <col min="3658" max="3658" width="12.29296875" bestFit="1" customWidth="1"/>
    <col min="3659" max="3659" width="1.703125" customWidth="1"/>
    <col min="3660" max="3660" width="12.5859375" bestFit="1" customWidth="1"/>
    <col min="3766" max="3766" width="14.5859375" customWidth="1"/>
    <col min="3767" max="3767" width="31.703125" customWidth="1"/>
    <col min="3768" max="3768" width="30.41015625" customWidth="1"/>
    <col min="3769" max="3769" width="13.703125" customWidth="1"/>
    <col min="3770" max="3770" width="15.29296875" customWidth="1"/>
    <col min="3771" max="3771" width="13.29296875" customWidth="1"/>
    <col min="3772" max="3772" width="13.5859375" customWidth="1"/>
    <col min="3773" max="3773" width="13.29296875" customWidth="1"/>
    <col min="3774" max="3774" width="14" customWidth="1"/>
    <col min="3775" max="3775" width="13.29296875" customWidth="1"/>
    <col min="3776" max="3776" width="14.703125" customWidth="1"/>
    <col min="3777" max="3777" width="15.29296875" customWidth="1"/>
    <col min="3778" max="3778" width="12.29296875" customWidth="1"/>
    <col min="3779" max="3779" width="13.703125" customWidth="1"/>
    <col min="3780" max="3781" width="14.29296875" customWidth="1"/>
    <col min="3782" max="3794" width="15.29296875" customWidth="1"/>
    <col min="3795" max="3840" width="14" customWidth="1"/>
    <col min="3841" max="3841" width="15.5859375" customWidth="1"/>
    <col min="3842" max="3885" width="16.41015625" customWidth="1"/>
    <col min="3886" max="3886" width="13.703125" customWidth="1"/>
    <col min="3887" max="3887" width="17.5859375" customWidth="1"/>
    <col min="3888" max="3888" width="11.703125" customWidth="1"/>
    <col min="3889" max="3889" width="14.29296875" customWidth="1"/>
    <col min="3890" max="3890" width="16.703125" customWidth="1"/>
    <col min="3891" max="3891" width="6" customWidth="1"/>
    <col min="3892" max="3892" width="8.41015625" customWidth="1"/>
    <col min="3893" max="3893" width="10" customWidth="1"/>
    <col min="3894" max="3894" width="9.5859375" customWidth="1"/>
    <col min="3895" max="3895" width="6" customWidth="1"/>
    <col min="3896" max="3896" width="11.29296875" bestFit="1" customWidth="1"/>
    <col min="3897" max="3897" width="11.29296875" customWidth="1"/>
    <col min="3898" max="3898" width="10.5859375" customWidth="1"/>
    <col min="3899" max="3900" width="10.29296875" bestFit="1" customWidth="1"/>
    <col min="3901" max="3902" width="6" customWidth="1"/>
    <col min="3906" max="3906" width="14.703125" customWidth="1"/>
    <col min="3907" max="3907" width="14" customWidth="1"/>
    <col min="3908" max="3908" width="13.703125" customWidth="1"/>
    <col min="3909" max="3909" width="11.5859375" customWidth="1"/>
    <col min="3910" max="3911" width="10.703125" customWidth="1"/>
    <col min="3912" max="3912" width="12.29296875" bestFit="1" customWidth="1"/>
    <col min="3913" max="3913" width="2.29296875" customWidth="1"/>
    <col min="3914" max="3914" width="12.29296875" bestFit="1" customWidth="1"/>
    <col min="3915" max="3915" width="1.703125" customWidth="1"/>
    <col min="3916" max="3916" width="12.5859375" bestFit="1" customWidth="1"/>
    <col min="4022" max="4022" width="14.5859375" customWidth="1"/>
    <col min="4023" max="4023" width="31.703125" customWidth="1"/>
    <col min="4024" max="4024" width="30.41015625" customWidth="1"/>
    <col min="4025" max="4025" width="13.703125" customWidth="1"/>
    <col min="4026" max="4026" width="15.29296875" customWidth="1"/>
    <col min="4027" max="4027" width="13.29296875" customWidth="1"/>
    <col min="4028" max="4028" width="13.5859375" customWidth="1"/>
    <col min="4029" max="4029" width="13.29296875" customWidth="1"/>
    <col min="4030" max="4030" width="14" customWidth="1"/>
    <col min="4031" max="4031" width="13.29296875" customWidth="1"/>
    <col min="4032" max="4032" width="14.703125" customWidth="1"/>
    <col min="4033" max="4033" width="15.29296875" customWidth="1"/>
    <col min="4034" max="4034" width="12.29296875" customWidth="1"/>
    <col min="4035" max="4035" width="13.703125" customWidth="1"/>
    <col min="4036" max="4037" width="14.29296875" customWidth="1"/>
    <col min="4038" max="4050" width="15.29296875" customWidth="1"/>
    <col min="4051" max="4096" width="14" customWidth="1"/>
    <col min="4097" max="4097" width="15.5859375" customWidth="1"/>
    <col min="4098" max="4141" width="16.41015625" customWidth="1"/>
    <col min="4142" max="4142" width="13.703125" customWidth="1"/>
    <col min="4143" max="4143" width="17.5859375" customWidth="1"/>
    <col min="4144" max="4144" width="11.703125" customWidth="1"/>
    <col min="4145" max="4145" width="14.29296875" customWidth="1"/>
    <col min="4146" max="4146" width="16.703125" customWidth="1"/>
    <col min="4147" max="4147" width="6" customWidth="1"/>
    <col min="4148" max="4148" width="8.41015625" customWidth="1"/>
    <col min="4149" max="4149" width="10" customWidth="1"/>
    <col min="4150" max="4150" width="9.5859375" customWidth="1"/>
    <col min="4151" max="4151" width="6" customWidth="1"/>
    <col min="4152" max="4152" width="11.29296875" bestFit="1" customWidth="1"/>
    <col min="4153" max="4153" width="11.29296875" customWidth="1"/>
    <col min="4154" max="4154" width="10.5859375" customWidth="1"/>
    <col min="4155" max="4156" width="10.29296875" bestFit="1" customWidth="1"/>
    <col min="4157" max="4158" width="6" customWidth="1"/>
    <col min="4162" max="4162" width="14.703125" customWidth="1"/>
    <col min="4163" max="4163" width="14" customWidth="1"/>
    <col min="4164" max="4164" width="13.703125" customWidth="1"/>
    <col min="4165" max="4165" width="11.5859375" customWidth="1"/>
    <col min="4166" max="4167" width="10.703125" customWidth="1"/>
    <col min="4168" max="4168" width="12.29296875" bestFit="1" customWidth="1"/>
    <col min="4169" max="4169" width="2.29296875" customWidth="1"/>
    <col min="4170" max="4170" width="12.29296875" bestFit="1" customWidth="1"/>
    <col min="4171" max="4171" width="1.703125" customWidth="1"/>
    <col min="4172" max="4172" width="12.5859375" bestFit="1" customWidth="1"/>
    <col min="4278" max="4278" width="14.5859375" customWidth="1"/>
    <col min="4279" max="4279" width="31.703125" customWidth="1"/>
    <col min="4280" max="4280" width="30.41015625" customWidth="1"/>
    <col min="4281" max="4281" width="13.703125" customWidth="1"/>
    <col min="4282" max="4282" width="15.29296875" customWidth="1"/>
    <col min="4283" max="4283" width="13.29296875" customWidth="1"/>
    <col min="4284" max="4284" width="13.5859375" customWidth="1"/>
    <col min="4285" max="4285" width="13.29296875" customWidth="1"/>
    <col min="4286" max="4286" width="14" customWidth="1"/>
    <col min="4287" max="4287" width="13.29296875" customWidth="1"/>
    <col min="4288" max="4288" width="14.703125" customWidth="1"/>
    <col min="4289" max="4289" width="15.29296875" customWidth="1"/>
    <col min="4290" max="4290" width="12.29296875" customWidth="1"/>
    <col min="4291" max="4291" width="13.703125" customWidth="1"/>
    <col min="4292" max="4293" width="14.29296875" customWidth="1"/>
    <col min="4294" max="4306" width="15.29296875" customWidth="1"/>
    <col min="4307" max="4352" width="14" customWidth="1"/>
    <col min="4353" max="4353" width="15.5859375" customWidth="1"/>
    <col min="4354" max="4397" width="16.41015625" customWidth="1"/>
    <col min="4398" max="4398" width="13.703125" customWidth="1"/>
    <col min="4399" max="4399" width="17.5859375" customWidth="1"/>
    <col min="4400" max="4400" width="11.703125" customWidth="1"/>
    <col min="4401" max="4401" width="14.29296875" customWidth="1"/>
    <col min="4402" max="4402" width="16.703125" customWidth="1"/>
    <col min="4403" max="4403" width="6" customWidth="1"/>
    <col min="4404" max="4404" width="8.41015625" customWidth="1"/>
    <col min="4405" max="4405" width="10" customWidth="1"/>
    <col min="4406" max="4406" width="9.5859375" customWidth="1"/>
    <col min="4407" max="4407" width="6" customWidth="1"/>
    <col min="4408" max="4408" width="11.29296875" bestFit="1" customWidth="1"/>
    <col min="4409" max="4409" width="11.29296875" customWidth="1"/>
    <col min="4410" max="4410" width="10.5859375" customWidth="1"/>
    <col min="4411" max="4412" width="10.29296875" bestFit="1" customWidth="1"/>
    <col min="4413" max="4414" width="6" customWidth="1"/>
    <col min="4418" max="4418" width="14.703125" customWidth="1"/>
    <col min="4419" max="4419" width="14" customWidth="1"/>
    <col min="4420" max="4420" width="13.703125" customWidth="1"/>
    <col min="4421" max="4421" width="11.5859375" customWidth="1"/>
    <col min="4422" max="4423" width="10.703125" customWidth="1"/>
    <col min="4424" max="4424" width="12.29296875" bestFit="1" customWidth="1"/>
    <col min="4425" max="4425" width="2.29296875" customWidth="1"/>
    <col min="4426" max="4426" width="12.29296875" bestFit="1" customWidth="1"/>
    <col min="4427" max="4427" width="1.703125" customWidth="1"/>
    <col min="4428" max="4428" width="12.5859375" bestFit="1" customWidth="1"/>
    <col min="4534" max="4534" width="14.5859375" customWidth="1"/>
    <col min="4535" max="4535" width="31.703125" customWidth="1"/>
    <col min="4536" max="4536" width="30.41015625" customWidth="1"/>
    <col min="4537" max="4537" width="13.703125" customWidth="1"/>
    <col min="4538" max="4538" width="15.29296875" customWidth="1"/>
    <col min="4539" max="4539" width="13.29296875" customWidth="1"/>
    <col min="4540" max="4540" width="13.5859375" customWidth="1"/>
    <col min="4541" max="4541" width="13.29296875" customWidth="1"/>
    <col min="4542" max="4542" width="14" customWidth="1"/>
    <col min="4543" max="4543" width="13.29296875" customWidth="1"/>
    <col min="4544" max="4544" width="14.703125" customWidth="1"/>
    <col min="4545" max="4545" width="15.29296875" customWidth="1"/>
    <col min="4546" max="4546" width="12.29296875" customWidth="1"/>
    <col min="4547" max="4547" width="13.703125" customWidth="1"/>
    <col min="4548" max="4549" width="14.29296875" customWidth="1"/>
    <col min="4550" max="4562" width="15.29296875" customWidth="1"/>
    <col min="4563" max="4608" width="14" customWidth="1"/>
    <col min="4609" max="4609" width="15.5859375" customWidth="1"/>
    <col min="4610" max="4653" width="16.41015625" customWidth="1"/>
    <col min="4654" max="4654" width="13.703125" customWidth="1"/>
    <col min="4655" max="4655" width="17.5859375" customWidth="1"/>
    <col min="4656" max="4656" width="11.703125" customWidth="1"/>
    <col min="4657" max="4657" width="14.29296875" customWidth="1"/>
    <col min="4658" max="4658" width="16.703125" customWidth="1"/>
    <col min="4659" max="4659" width="6" customWidth="1"/>
    <col min="4660" max="4660" width="8.41015625" customWidth="1"/>
    <col min="4661" max="4661" width="10" customWidth="1"/>
    <col min="4662" max="4662" width="9.5859375" customWidth="1"/>
    <col min="4663" max="4663" width="6" customWidth="1"/>
    <col min="4664" max="4664" width="11.29296875" bestFit="1" customWidth="1"/>
    <col min="4665" max="4665" width="11.29296875" customWidth="1"/>
    <col min="4666" max="4666" width="10.5859375" customWidth="1"/>
    <col min="4667" max="4668" width="10.29296875" bestFit="1" customWidth="1"/>
    <col min="4669" max="4670" width="6" customWidth="1"/>
    <col min="4674" max="4674" width="14.703125" customWidth="1"/>
    <col min="4675" max="4675" width="14" customWidth="1"/>
    <col min="4676" max="4676" width="13.703125" customWidth="1"/>
    <col min="4677" max="4677" width="11.5859375" customWidth="1"/>
    <col min="4678" max="4679" width="10.703125" customWidth="1"/>
    <col min="4680" max="4680" width="12.29296875" bestFit="1" customWidth="1"/>
    <col min="4681" max="4681" width="2.29296875" customWidth="1"/>
    <col min="4682" max="4682" width="12.29296875" bestFit="1" customWidth="1"/>
    <col min="4683" max="4683" width="1.703125" customWidth="1"/>
    <col min="4684" max="4684" width="12.5859375" bestFit="1" customWidth="1"/>
    <col min="4790" max="4790" width="14.5859375" customWidth="1"/>
    <col min="4791" max="4791" width="31.703125" customWidth="1"/>
    <col min="4792" max="4792" width="30.41015625" customWidth="1"/>
    <col min="4793" max="4793" width="13.703125" customWidth="1"/>
    <col min="4794" max="4794" width="15.29296875" customWidth="1"/>
    <col min="4795" max="4795" width="13.29296875" customWidth="1"/>
    <col min="4796" max="4796" width="13.5859375" customWidth="1"/>
    <col min="4797" max="4797" width="13.29296875" customWidth="1"/>
    <col min="4798" max="4798" width="14" customWidth="1"/>
    <col min="4799" max="4799" width="13.29296875" customWidth="1"/>
    <col min="4800" max="4800" width="14.703125" customWidth="1"/>
    <col min="4801" max="4801" width="15.29296875" customWidth="1"/>
    <col min="4802" max="4802" width="12.29296875" customWidth="1"/>
    <col min="4803" max="4803" width="13.703125" customWidth="1"/>
    <col min="4804" max="4805" width="14.29296875" customWidth="1"/>
    <col min="4806" max="4818" width="15.29296875" customWidth="1"/>
    <col min="4819" max="4864" width="14" customWidth="1"/>
    <col min="4865" max="4865" width="15.5859375" customWidth="1"/>
    <col min="4866" max="4909" width="16.41015625" customWidth="1"/>
    <col min="4910" max="4910" width="13.703125" customWidth="1"/>
    <col min="4911" max="4911" width="17.5859375" customWidth="1"/>
    <col min="4912" max="4912" width="11.703125" customWidth="1"/>
    <col min="4913" max="4913" width="14.29296875" customWidth="1"/>
    <col min="4914" max="4914" width="16.703125" customWidth="1"/>
    <col min="4915" max="4915" width="6" customWidth="1"/>
    <col min="4916" max="4916" width="8.41015625" customWidth="1"/>
    <col min="4917" max="4917" width="10" customWidth="1"/>
    <col min="4918" max="4918" width="9.5859375" customWidth="1"/>
    <col min="4919" max="4919" width="6" customWidth="1"/>
    <col min="4920" max="4920" width="11.29296875" bestFit="1" customWidth="1"/>
    <col min="4921" max="4921" width="11.29296875" customWidth="1"/>
    <col min="4922" max="4922" width="10.5859375" customWidth="1"/>
    <col min="4923" max="4924" width="10.29296875" bestFit="1" customWidth="1"/>
    <col min="4925" max="4926" width="6" customWidth="1"/>
    <col min="4930" max="4930" width="14.703125" customWidth="1"/>
    <col min="4931" max="4931" width="14" customWidth="1"/>
    <col min="4932" max="4932" width="13.703125" customWidth="1"/>
    <col min="4933" max="4933" width="11.5859375" customWidth="1"/>
    <col min="4934" max="4935" width="10.703125" customWidth="1"/>
    <col min="4936" max="4936" width="12.29296875" bestFit="1" customWidth="1"/>
    <col min="4937" max="4937" width="2.29296875" customWidth="1"/>
    <col min="4938" max="4938" width="12.29296875" bestFit="1" customWidth="1"/>
    <col min="4939" max="4939" width="1.703125" customWidth="1"/>
    <col min="4940" max="4940" width="12.5859375" bestFit="1" customWidth="1"/>
    <col min="5046" max="5046" width="14.5859375" customWidth="1"/>
    <col min="5047" max="5047" width="31.703125" customWidth="1"/>
    <col min="5048" max="5048" width="30.41015625" customWidth="1"/>
    <col min="5049" max="5049" width="13.703125" customWidth="1"/>
    <col min="5050" max="5050" width="15.29296875" customWidth="1"/>
    <col min="5051" max="5051" width="13.29296875" customWidth="1"/>
    <col min="5052" max="5052" width="13.5859375" customWidth="1"/>
    <col min="5053" max="5053" width="13.29296875" customWidth="1"/>
    <col min="5054" max="5054" width="14" customWidth="1"/>
    <col min="5055" max="5055" width="13.29296875" customWidth="1"/>
    <col min="5056" max="5056" width="14.703125" customWidth="1"/>
    <col min="5057" max="5057" width="15.29296875" customWidth="1"/>
    <col min="5058" max="5058" width="12.29296875" customWidth="1"/>
    <col min="5059" max="5059" width="13.703125" customWidth="1"/>
    <col min="5060" max="5061" width="14.29296875" customWidth="1"/>
    <col min="5062" max="5074" width="15.29296875" customWidth="1"/>
    <col min="5075" max="5120" width="14" customWidth="1"/>
    <col min="5121" max="5121" width="15.5859375" customWidth="1"/>
    <col min="5122" max="5165" width="16.41015625" customWidth="1"/>
    <col min="5166" max="5166" width="13.703125" customWidth="1"/>
    <col min="5167" max="5167" width="17.5859375" customWidth="1"/>
    <col min="5168" max="5168" width="11.703125" customWidth="1"/>
    <col min="5169" max="5169" width="14.29296875" customWidth="1"/>
    <col min="5170" max="5170" width="16.703125" customWidth="1"/>
    <col min="5171" max="5171" width="6" customWidth="1"/>
    <col min="5172" max="5172" width="8.41015625" customWidth="1"/>
    <col min="5173" max="5173" width="10" customWidth="1"/>
    <col min="5174" max="5174" width="9.5859375" customWidth="1"/>
    <col min="5175" max="5175" width="6" customWidth="1"/>
    <col min="5176" max="5176" width="11.29296875" bestFit="1" customWidth="1"/>
    <col min="5177" max="5177" width="11.29296875" customWidth="1"/>
    <col min="5178" max="5178" width="10.5859375" customWidth="1"/>
    <col min="5179" max="5180" width="10.29296875" bestFit="1" customWidth="1"/>
    <col min="5181" max="5182" width="6" customWidth="1"/>
    <col min="5186" max="5186" width="14.703125" customWidth="1"/>
    <col min="5187" max="5187" width="14" customWidth="1"/>
    <col min="5188" max="5188" width="13.703125" customWidth="1"/>
    <col min="5189" max="5189" width="11.5859375" customWidth="1"/>
    <col min="5190" max="5191" width="10.703125" customWidth="1"/>
    <col min="5192" max="5192" width="12.29296875" bestFit="1" customWidth="1"/>
    <col min="5193" max="5193" width="2.29296875" customWidth="1"/>
    <col min="5194" max="5194" width="12.29296875" bestFit="1" customWidth="1"/>
    <col min="5195" max="5195" width="1.703125" customWidth="1"/>
    <col min="5196" max="5196" width="12.5859375" bestFit="1" customWidth="1"/>
    <col min="5302" max="5302" width="14.5859375" customWidth="1"/>
    <col min="5303" max="5303" width="31.703125" customWidth="1"/>
    <col min="5304" max="5304" width="30.41015625" customWidth="1"/>
    <col min="5305" max="5305" width="13.703125" customWidth="1"/>
    <col min="5306" max="5306" width="15.29296875" customWidth="1"/>
    <col min="5307" max="5307" width="13.29296875" customWidth="1"/>
    <col min="5308" max="5308" width="13.5859375" customWidth="1"/>
    <col min="5309" max="5309" width="13.29296875" customWidth="1"/>
    <col min="5310" max="5310" width="14" customWidth="1"/>
    <col min="5311" max="5311" width="13.29296875" customWidth="1"/>
    <col min="5312" max="5312" width="14.703125" customWidth="1"/>
    <col min="5313" max="5313" width="15.29296875" customWidth="1"/>
    <col min="5314" max="5314" width="12.29296875" customWidth="1"/>
    <col min="5315" max="5315" width="13.703125" customWidth="1"/>
    <col min="5316" max="5317" width="14.29296875" customWidth="1"/>
    <col min="5318" max="5330" width="15.29296875" customWidth="1"/>
    <col min="5331" max="5376" width="14" customWidth="1"/>
    <col min="5377" max="5377" width="15.5859375" customWidth="1"/>
    <col min="5378" max="5421" width="16.41015625" customWidth="1"/>
    <col min="5422" max="5422" width="13.703125" customWidth="1"/>
    <col min="5423" max="5423" width="17.5859375" customWidth="1"/>
    <col min="5424" max="5424" width="11.703125" customWidth="1"/>
    <col min="5425" max="5425" width="14.29296875" customWidth="1"/>
    <col min="5426" max="5426" width="16.703125" customWidth="1"/>
    <col min="5427" max="5427" width="6" customWidth="1"/>
    <col min="5428" max="5428" width="8.41015625" customWidth="1"/>
    <col min="5429" max="5429" width="10" customWidth="1"/>
    <col min="5430" max="5430" width="9.5859375" customWidth="1"/>
    <col min="5431" max="5431" width="6" customWidth="1"/>
    <col min="5432" max="5432" width="11.29296875" bestFit="1" customWidth="1"/>
    <col min="5433" max="5433" width="11.29296875" customWidth="1"/>
    <col min="5434" max="5434" width="10.5859375" customWidth="1"/>
    <col min="5435" max="5436" width="10.29296875" bestFit="1" customWidth="1"/>
    <col min="5437" max="5438" width="6" customWidth="1"/>
    <col min="5442" max="5442" width="14.703125" customWidth="1"/>
    <col min="5443" max="5443" width="14" customWidth="1"/>
    <col min="5444" max="5444" width="13.703125" customWidth="1"/>
    <col min="5445" max="5445" width="11.5859375" customWidth="1"/>
    <col min="5446" max="5447" width="10.703125" customWidth="1"/>
    <col min="5448" max="5448" width="12.29296875" bestFit="1" customWidth="1"/>
    <col min="5449" max="5449" width="2.29296875" customWidth="1"/>
    <col min="5450" max="5450" width="12.29296875" bestFit="1" customWidth="1"/>
    <col min="5451" max="5451" width="1.703125" customWidth="1"/>
    <col min="5452" max="5452" width="12.5859375" bestFit="1" customWidth="1"/>
    <col min="5558" max="5558" width="14.5859375" customWidth="1"/>
    <col min="5559" max="5559" width="31.703125" customWidth="1"/>
    <col min="5560" max="5560" width="30.41015625" customWidth="1"/>
    <col min="5561" max="5561" width="13.703125" customWidth="1"/>
    <col min="5562" max="5562" width="15.29296875" customWidth="1"/>
    <col min="5563" max="5563" width="13.29296875" customWidth="1"/>
    <col min="5564" max="5564" width="13.5859375" customWidth="1"/>
    <col min="5565" max="5565" width="13.29296875" customWidth="1"/>
    <col min="5566" max="5566" width="14" customWidth="1"/>
    <col min="5567" max="5567" width="13.29296875" customWidth="1"/>
    <col min="5568" max="5568" width="14.703125" customWidth="1"/>
    <col min="5569" max="5569" width="15.29296875" customWidth="1"/>
    <col min="5570" max="5570" width="12.29296875" customWidth="1"/>
    <col min="5571" max="5571" width="13.703125" customWidth="1"/>
    <col min="5572" max="5573" width="14.29296875" customWidth="1"/>
    <col min="5574" max="5586" width="15.29296875" customWidth="1"/>
    <col min="5587" max="5632" width="14" customWidth="1"/>
    <col min="5633" max="5633" width="15.5859375" customWidth="1"/>
    <col min="5634" max="5677" width="16.41015625" customWidth="1"/>
    <col min="5678" max="5678" width="13.703125" customWidth="1"/>
    <col min="5679" max="5679" width="17.5859375" customWidth="1"/>
    <col min="5680" max="5680" width="11.703125" customWidth="1"/>
    <col min="5681" max="5681" width="14.29296875" customWidth="1"/>
    <col min="5682" max="5682" width="16.703125" customWidth="1"/>
    <col min="5683" max="5683" width="6" customWidth="1"/>
    <col min="5684" max="5684" width="8.41015625" customWidth="1"/>
    <col min="5685" max="5685" width="10" customWidth="1"/>
    <col min="5686" max="5686" width="9.5859375" customWidth="1"/>
    <col min="5687" max="5687" width="6" customWidth="1"/>
    <col min="5688" max="5688" width="11.29296875" bestFit="1" customWidth="1"/>
    <col min="5689" max="5689" width="11.29296875" customWidth="1"/>
    <col min="5690" max="5690" width="10.5859375" customWidth="1"/>
    <col min="5691" max="5692" width="10.29296875" bestFit="1" customWidth="1"/>
    <col min="5693" max="5694" width="6" customWidth="1"/>
    <col min="5698" max="5698" width="14.703125" customWidth="1"/>
    <col min="5699" max="5699" width="14" customWidth="1"/>
    <col min="5700" max="5700" width="13.703125" customWidth="1"/>
    <col min="5701" max="5701" width="11.5859375" customWidth="1"/>
    <col min="5702" max="5703" width="10.703125" customWidth="1"/>
    <col min="5704" max="5704" width="12.29296875" bestFit="1" customWidth="1"/>
    <col min="5705" max="5705" width="2.29296875" customWidth="1"/>
    <col min="5706" max="5706" width="12.29296875" bestFit="1" customWidth="1"/>
    <col min="5707" max="5707" width="1.703125" customWidth="1"/>
    <col min="5708" max="5708" width="12.5859375" bestFit="1" customWidth="1"/>
    <col min="5814" max="5814" width="14.5859375" customWidth="1"/>
    <col min="5815" max="5815" width="31.703125" customWidth="1"/>
    <col min="5816" max="5816" width="30.41015625" customWidth="1"/>
    <col min="5817" max="5817" width="13.703125" customWidth="1"/>
    <col min="5818" max="5818" width="15.29296875" customWidth="1"/>
    <col min="5819" max="5819" width="13.29296875" customWidth="1"/>
    <col min="5820" max="5820" width="13.5859375" customWidth="1"/>
    <col min="5821" max="5821" width="13.29296875" customWidth="1"/>
    <col min="5822" max="5822" width="14" customWidth="1"/>
    <col min="5823" max="5823" width="13.29296875" customWidth="1"/>
    <col min="5824" max="5824" width="14.703125" customWidth="1"/>
    <col min="5825" max="5825" width="15.29296875" customWidth="1"/>
    <col min="5826" max="5826" width="12.29296875" customWidth="1"/>
    <col min="5827" max="5827" width="13.703125" customWidth="1"/>
    <col min="5828" max="5829" width="14.29296875" customWidth="1"/>
    <col min="5830" max="5842" width="15.29296875" customWidth="1"/>
    <col min="5843" max="5888" width="14" customWidth="1"/>
    <col min="5889" max="5889" width="15.5859375" customWidth="1"/>
    <col min="5890" max="5933" width="16.41015625" customWidth="1"/>
    <col min="5934" max="5934" width="13.703125" customWidth="1"/>
    <col min="5935" max="5935" width="17.5859375" customWidth="1"/>
    <col min="5936" max="5936" width="11.703125" customWidth="1"/>
    <col min="5937" max="5937" width="14.29296875" customWidth="1"/>
    <col min="5938" max="5938" width="16.703125" customWidth="1"/>
    <col min="5939" max="5939" width="6" customWidth="1"/>
    <col min="5940" max="5940" width="8.41015625" customWidth="1"/>
    <col min="5941" max="5941" width="10" customWidth="1"/>
    <col min="5942" max="5942" width="9.5859375" customWidth="1"/>
    <col min="5943" max="5943" width="6" customWidth="1"/>
    <col min="5944" max="5944" width="11.29296875" bestFit="1" customWidth="1"/>
    <col min="5945" max="5945" width="11.29296875" customWidth="1"/>
    <col min="5946" max="5946" width="10.5859375" customWidth="1"/>
    <col min="5947" max="5948" width="10.29296875" bestFit="1" customWidth="1"/>
    <col min="5949" max="5950" width="6" customWidth="1"/>
    <col min="5954" max="5954" width="14.703125" customWidth="1"/>
    <col min="5955" max="5955" width="14" customWidth="1"/>
    <col min="5956" max="5956" width="13.703125" customWidth="1"/>
    <col min="5957" max="5957" width="11.5859375" customWidth="1"/>
    <col min="5958" max="5959" width="10.703125" customWidth="1"/>
    <col min="5960" max="5960" width="12.29296875" bestFit="1" customWidth="1"/>
    <col min="5961" max="5961" width="2.29296875" customWidth="1"/>
    <col min="5962" max="5962" width="12.29296875" bestFit="1" customWidth="1"/>
    <col min="5963" max="5963" width="1.703125" customWidth="1"/>
    <col min="5964" max="5964" width="12.5859375" bestFit="1" customWidth="1"/>
    <col min="6070" max="6070" width="14.5859375" customWidth="1"/>
    <col min="6071" max="6071" width="31.703125" customWidth="1"/>
    <col min="6072" max="6072" width="30.41015625" customWidth="1"/>
    <col min="6073" max="6073" width="13.703125" customWidth="1"/>
    <col min="6074" max="6074" width="15.29296875" customWidth="1"/>
    <col min="6075" max="6075" width="13.29296875" customWidth="1"/>
    <col min="6076" max="6076" width="13.5859375" customWidth="1"/>
    <col min="6077" max="6077" width="13.29296875" customWidth="1"/>
    <col min="6078" max="6078" width="14" customWidth="1"/>
    <col min="6079" max="6079" width="13.29296875" customWidth="1"/>
    <col min="6080" max="6080" width="14.703125" customWidth="1"/>
    <col min="6081" max="6081" width="15.29296875" customWidth="1"/>
    <col min="6082" max="6082" width="12.29296875" customWidth="1"/>
    <col min="6083" max="6083" width="13.703125" customWidth="1"/>
    <col min="6084" max="6085" width="14.29296875" customWidth="1"/>
    <col min="6086" max="6098" width="15.29296875" customWidth="1"/>
    <col min="6099" max="6144" width="14" customWidth="1"/>
    <col min="6145" max="6145" width="15.5859375" customWidth="1"/>
    <col min="6146" max="6189" width="16.41015625" customWidth="1"/>
    <col min="6190" max="6190" width="13.703125" customWidth="1"/>
    <col min="6191" max="6191" width="17.5859375" customWidth="1"/>
    <col min="6192" max="6192" width="11.703125" customWidth="1"/>
    <col min="6193" max="6193" width="14.29296875" customWidth="1"/>
    <col min="6194" max="6194" width="16.703125" customWidth="1"/>
    <col min="6195" max="6195" width="6" customWidth="1"/>
    <col min="6196" max="6196" width="8.41015625" customWidth="1"/>
    <col min="6197" max="6197" width="10" customWidth="1"/>
    <col min="6198" max="6198" width="9.5859375" customWidth="1"/>
    <col min="6199" max="6199" width="6" customWidth="1"/>
    <col min="6200" max="6200" width="11.29296875" bestFit="1" customWidth="1"/>
    <col min="6201" max="6201" width="11.29296875" customWidth="1"/>
    <col min="6202" max="6202" width="10.5859375" customWidth="1"/>
    <col min="6203" max="6204" width="10.29296875" bestFit="1" customWidth="1"/>
    <col min="6205" max="6206" width="6" customWidth="1"/>
    <col min="6210" max="6210" width="14.703125" customWidth="1"/>
    <col min="6211" max="6211" width="14" customWidth="1"/>
    <col min="6212" max="6212" width="13.703125" customWidth="1"/>
    <col min="6213" max="6213" width="11.5859375" customWidth="1"/>
    <col min="6214" max="6215" width="10.703125" customWidth="1"/>
    <col min="6216" max="6216" width="12.29296875" bestFit="1" customWidth="1"/>
    <col min="6217" max="6217" width="2.29296875" customWidth="1"/>
    <col min="6218" max="6218" width="12.29296875" bestFit="1" customWidth="1"/>
    <col min="6219" max="6219" width="1.703125" customWidth="1"/>
    <col min="6220" max="6220" width="12.5859375" bestFit="1" customWidth="1"/>
    <col min="6326" max="6326" width="14.5859375" customWidth="1"/>
    <col min="6327" max="6327" width="31.703125" customWidth="1"/>
    <col min="6328" max="6328" width="30.41015625" customWidth="1"/>
    <col min="6329" max="6329" width="13.703125" customWidth="1"/>
    <col min="6330" max="6330" width="15.29296875" customWidth="1"/>
    <col min="6331" max="6331" width="13.29296875" customWidth="1"/>
    <col min="6332" max="6332" width="13.5859375" customWidth="1"/>
    <col min="6333" max="6333" width="13.29296875" customWidth="1"/>
    <col min="6334" max="6334" width="14" customWidth="1"/>
    <col min="6335" max="6335" width="13.29296875" customWidth="1"/>
    <col min="6336" max="6336" width="14.703125" customWidth="1"/>
    <col min="6337" max="6337" width="15.29296875" customWidth="1"/>
    <col min="6338" max="6338" width="12.29296875" customWidth="1"/>
    <col min="6339" max="6339" width="13.703125" customWidth="1"/>
    <col min="6340" max="6341" width="14.29296875" customWidth="1"/>
    <col min="6342" max="6354" width="15.29296875" customWidth="1"/>
    <col min="6355" max="6400" width="14" customWidth="1"/>
    <col min="6401" max="6401" width="15.5859375" customWidth="1"/>
    <col min="6402" max="6445" width="16.41015625" customWidth="1"/>
    <col min="6446" max="6446" width="13.703125" customWidth="1"/>
    <col min="6447" max="6447" width="17.5859375" customWidth="1"/>
    <col min="6448" max="6448" width="11.703125" customWidth="1"/>
    <col min="6449" max="6449" width="14.29296875" customWidth="1"/>
    <col min="6450" max="6450" width="16.703125" customWidth="1"/>
    <col min="6451" max="6451" width="6" customWidth="1"/>
    <col min="6452" max="6452" width="8.41015625" customWidth="1"/>
    <col min="6453" max="6453" width="10" customWidth="1"/>
    <col min="6454" max="6454" width="9.5859375" customWidth="1"/>
    <col min="6455" max="6455" width="6" customWidth="1"/>
    <col min="6456" max="6456" width="11.29296875" bestFit="1" customWidth="1"/>
    <col min="6457" max="6457" width="11.29296875" customWidth="1"/>
    <col min="6458" max="6458" width="10.5859375" customWidth="1"/>
    <col min="6459" max="6460" width="10.29296875" bestFit="1" customWidth="1"/>
    <col min="6461" max="6462" width="6" customWidth="1"/>
    <col min="6466" max="6466" width="14.703125" customWidth="1"/>
    <col min="6467" max="6467" width="14" customWidth="1"/>
    <col min="6468" max="6468" width="13.703125" customWidth="1"/>
    <col min="6469" max="6469" width="11.5859375" customWidth="1"/>
    <col min="6470" max="6471" width="10.703125" customWidth="1"/>
    <col min="6472" max="6472" width="12.29296875" bestFit="1" customWidth="1"/>
    <col min="6473" max="6473" width="2.29296875" customWidth="1"/>
    <col min="6474" max="6474" width="12.29296875" bestFit="1" customWidth="1"/>
    <col min="6475" max="6475" width="1.703125" customWidth="1"/>
    <col min="6476" max="6476" width="12.5859375" bestFit="1" customWidth="1"/>
    <col min="6582" max="6582" width="14.5859375" customWidth="1"/>
    <col min="6583" max="6583" width="31.703125" customWidth="1"/>
    <col min="6584" max="6584" width="30.41015625" customWidth="1"/>
    <col min="6585" max="6585" width="13.703125" customWidth="1"/>
    <col min="6586" max="6586" width="15.29296875" customWidth="1"/>
    <col min="6587" max="6587" width="13.29296875" customWidth="1"/>
    <col min="6588" max="6588" width="13.5859375" customWidth="1"/>
    <col min="6589" max="6589" width="13.29296875" customWidth="1"/>
    <col min="6590" max="6590" width="14" customWidth="1"/>
    <col min="6591" max="6591" width="13.29296875" customWidth="1"/>
    <col min="6592" max="6592" width="14.703125" customWidth="1"/>
    <col min="6593" max="6593" width="15.29296875" customWidth="1"/>
    <col min="6594" max="6594" width="12.29296875" customWidth="1"/>
    <col min="6595" max="6595" width="13.703125" customWidth="1"/>
    <col min="6596" max="6597" width="14.29296875" customWidth="1"/>
    <col min="6598" max="6610" width="15.29296875" customWidth="1"/>
    <col min="6611" max="6656" width="14" customWidth="1"/>
    <col min="6657" max="6657" width="15.5859375" customWidth="1"/>
    <col min="6658" max="6701" width="16.41015625" customWidth="1"/>
    <col min="6702" max="6702" width="13.703125" customWidth="1"/>
    <col min="6703" max="6703" width="17.5859375" customWidth="1"/>
    <col min="6704" max="6704" width="11.703125" customWidth="1"/>
    <col min="6705" max="6705" width="14.29296875" customWidth="1"/>
    <col min="6706" max="6706" width="16.703125" customWidth="1"/>
    <col min="6707" max="6707" width="6" customWidth="1"/>
    <col min="6708" max="6708" width="8.41015625" customWidth="1"/>
    <col min="6709" max="6709" width="10" customWidth="1"/>
    <col min="6710" max="6710" width="9.5859375" customWidth="1"/>
    <col min="6711" max="6711" width="6" customWidth="1"/>
    <col min="6712" max="6712" width="11.29296875" bestFit="1" customWidth="1"/>
    <col min="6713" max="6713" width="11.29296875" customWidth="1"/>
    <col min="6714" max="6714" width="10.5859375" customWidth="1"/>
    <col min="6715" max="6716" width="10.29296875" bestFit="1" customWidth="1"/>
    <col min="6717" max="6718" width="6" customWidth="1"/>
    <col min="6722" max="6722" width="14.703125" customWidth="1"/>
    <col min="6723" max="6723" width="14" customWidth="1"/>
    <col min="6724" max="6724" width="13.703125" customWidth="1"/>
    <col min="6725" max="6725" width="11.5859375" customWidth="1"/>
    <col min="6726" max="6727" width="10.703125" customWidth="1"/>
    <col min="6728" max="6728" width="12.29296875" bestFit="1" customWidth="1"/>
    <col min="6729" max="6729" width="2.29296875" customWidth="1"/>
    <col min="6730" max="6730" width="12.29296875" bestFit="1" customWidth="1"/>
    <col min="6731" max="6731" width="1.703125" customWidth="1"/>
    <col min="6732" max="6732" width="12.5859375" bestFit="1" customWidth="1"/>
    <col min="6838" max="6838" width="14.5859375" customWidth="1"/>
    <col min="6839" max="6839" width="31.703125" customWidth="1"/>
    <col min="6840" max="6840" width="30.41015625" customWidth="1"/>
    <col min="6841" max="6841" width="13.703125" customWidth="1"/>
    <col min="6842" max="6842" width="15.29296875" customWidth="1"/>
    <col min="6843" max="6843" width="13.29296875" customWidth="1"/>
    <col min="6844" max="6844" width="13.5859375" customWidth="1"/>
    <col min="6845" max="6845" width="13.29296875" customWidth="1"/>
    <col min="6846" max="6846" width="14" customWidth="1"/>
    <col min="6847" max="6847" width="13.29296875" customWidth="1"/>
    <col min="6848" max="6848" width="14.703125" customWidth="1"/>
    <col min="6849" max="6849" width="15.29296875" customWidth="1"/>
    <col min="6850" max="6850" width="12.29296875" customWidth="1"/>
    <col min="6851" max="6851" width="13.703125" customWidth="1"/>
    <col min="6852" max="6853" width="14.29296875" customWidth="1"/>
    <col min="6854" max="6866" width="15.29296875" customWidth="1"/>
    <col min="6867" max="6912" width="14" customWidth="1"/>
    <col min="6913" max="6913" width="15.5859375" customWidth="1"/>
    <col min="6914" max="6957" width="16.41015625" customWidth="1"/>
    <col min="6958" max="6958" width="13.703125" customWidth="1"/>
    <col min="6959" max="6959" width="17.5859375" customWidth="1"/>
    <col min="6960" max="6960" width="11.703125" customWidth="1"/>
    <col min="6961" max="6961" width="14.29296875" customWidth="1"/>
    <col min="6962" max="6962" width="16.703125" customWidth="1"/>
    <col min="6963" max="6963" width="6" customWidth="1"/>
    <col min="6964" max="6964" width="8.41015625" customWidth="1"/>
    <col min="6965" max="6965" width="10" customWidth="1"/>
    <col min="6966" max="6966" width="9.5859375" customWidth="1"/>
    <col min="6967" max="6967" width="6" customWidth="1"/>
    <col min="6968" max="6968" width="11.29296875" bestFit="1" customWidth="1"/>
    <col min="6969" max="6969" width="11.29296875" customWidth="1"/>
    <col min="6970" max="6970" width="10.5859375" customWidth="1"/>
    <col min="6971" max="6972" width="10.29296875" bestFit="1" customWidth="1"/>
    <col min="6973" max="6974" width="6" customWidth="1"/>
    <col min="6978" max="6978" width="14.703125" customWidth="1"/>
    <col min="6979" max="6979" width="14" customWidth="1"/>
    <col min="6980" max="6980" width="13.703125" customWidth="1"/>
    <col min="6981" max="6981" width="11.5859375" customWidth="1"/>
    <col min="6982" max="6983" width="10.703125" customWidth="1"/>
    <col min="6984" max="6984" width="12.29296875" bestFit="1" customWidth="1"/>
    <col min="6985" max="6985" width="2.29296875" customWidth="1"/>
    <col min="6986" max="6986" width="12.29296875" bestFit="1" customWidth="1"/>
    <col min="6987" max="6987" width="1.703125" customWidth="1"/>
    <col min="6988" max="6988" width="12.5859375" bestFit="1" customWidth="1"/>
    <col min="7094" max="7094" width="14.5859375" customWidth="1"/>
    <col min="7095" max="7095" width="31.703125" customWidth="1"/>
    <col min="7096" max="7096" width="30.41015625" customWidth="1"/>
    <col min="7097" max="7097" width="13.703125" customWidth="1"/>
    <col min="7098" max="7098" width="15.29296875" customWidth="1"/>
    <col min="7099" max="7099" width="13.29296875" customWidth="1"/>
    <col min="7100" max="7100" width="13.5859375" customWidth="1"/>
    <col min="7101" max="7101" width="13.29296875" customWidth="1"/>
    <col min="7102" max="7102" width="14" customWidth="1"/>
    <col min="7103" max="7103" width="13.29296875" customWidth="1"/>
    <col min="7104" max="7104" width="14.703125" customWidth="1"/>
    <col min="7105" max="7105" width="15.29296875" customWidth="1"/>
    <col min="7106" max="7106" width="12.29296875" customWidth="1"/>
    <col min="7107" max="7107" width="13.703125" customWidth="1"/>
    <col min="7108" max="7109" width="14.29296875" customWidth="1"/>
    <col min="7110" max="7122" width="15.29296875" customWidth="1"/>
    <col min="7123" max="7168" width="14" customWidth="1"/>
    <col min="7169" max="7169" width="15.5859375" customWidth="1"/>
    <col min="7170" max="7213" width="16.41015625" customWidth="1"/>
    <col min="7214" max="7214" width="13.703125" customWidth="1"/>
    <col min="7215" max="7215" width="17.5859375" customWidth="1"/>
    <col min="7216" max="7216" width="11.703125" customWidth="1"/>
    <col min="7217" max="7217" width="14.29296875" customWidth="1"/>
    <col min="7218" max="7218" width="16.703125" customWidth="1"/>
    <col min="7219" max="7219" width="6" customWidth="1"/>
    <col min="7220" max="7220" width="8.41015625" customWidth="1"/>
    <col min="7221" max="7221" width="10" customWidth="1"/>
    <col min="7222" max="7222" width="9.5859375" customWidth="1"/>
    <col min="7223" max="7223" width="6" customWidth="1"/>
    <col min="7224" max="7224" width="11.29296875" bestFit="1" customWidth="1"/>
    <col min="7225" max="7225" width="11.29296875" customWidth="1"/>
    <col min="7226" max="7226" width="10.5859375" customWidth="1"/>
    <col min="7227" max="7228" width="10.29296875" bestFit="1" customWidth="1"/>
    <col min="7229" max="7230" width="6" customWidth="1"/>
    <col min="7234" max="7234" width="14.703125" customWidth="1"/>
    <col min="7235" max="7235" width="14" customWidth="1"/>
    <col min="7236" max="7236" width="13.703125" customWidth="1"/>
    <col min="7237" max="7237" width="11.5859375" customWidth="1"/>
    <col min="7238" max="7239" width="10.703125" customWidth="1"/>
    <col min="7240" max="7240" width="12.29296875" bestFit="1" customWidth="1"/>
    <col min="7241" max="7241" width="2.29296875" customWidth="1"/>
    <col min="7242" max="7242" width="12.29296875" bestFit="1" customWidth="1"/>
    <col min="7243" max="7243" width="1.703125" customWidth="1"/>
    <col min="7244" max="7244" width="12.5859375" bestFit="1" customWidth="1"/>
    <col min="7350" max="7350" width="14.5859375" customWidth="1"/>
    <col min="7351" max="7351" width="31.703125" customWidth="1"/>
    <col min="7352" max="7352" width="30.41015625" customWidth="1"/>
    <col min="7353" max="7353" width="13.703125" customWidth="1"/>
    <col min="7354" max="7354" width="15.29296875" customWidth="1"/>
    <col min="7355" max="7355" width="13.29296875" customWidth="1"/>
    <col min="7356" max="7356" width="13.5859375" customWidth="1"/>
    <col min="7357" max="7357" width="13.29296875" customWidth="1"/>
    <col min="7358" max="7358" width="14" customWidth="1"/>
    <col min="7359" max="7359" width="13.29296875" customWidth="1"/>
    <col min="7360" max="7360" width="14.703125" customWidth="1"/>
    <col min="7361" max="7361" width="15.29296875" customWidth="1"/>
    <col min="7362" max="7362" width="12.29296875" customWidth="1"/>
    <col min="7363" max="7363" width="13.703125" customWidth="1"/>
    <col min="7364" max="7365" width="14.29296875" customWidth="1"/>
    <col min="7366" max="7378" width="15.29296875" customWidth="1"/>
    <col min="7379" max="7424" width="14" customWidth="1"/>
    <col min="7425" max="7425" width="15.5859375" customWidth="1"/>
    <col min="7426" max="7469" width="16.41015625" customWidth="1"/>
    <col min="7470" max="7470" width="13.703125" customWidth="1"/>
    <col min="7471" max="7471" width="17.5859375" customWidth="1"/>
    <col min="7472" max="7472" width="11.703125" customWidth="1"/>
    <col min="7473" max="7473" width="14.29296875" customWidth="1"/>
    <col min="7474" max="7474" width="16.703125" customWidth="1"/>
    <col min="7475" max="7475" width="6" customWidth="1"/>
    <col min="7476" max="7476" width="8.41015625" customWidth="1"/>
    <col min="7477" max="7477" width="10" customWidth="1"/>
    <col min="7478" max="7478" width="9.5859375" customWidth="1"/>
    <col min="7479" max="7479" width="6" customWidth="1"/>
    <col min="7480" max="7480" width="11.29296875" bestFit="1" customWidth="1"/>
    <col min="7481" max="7481" width="11.29296875" customWidth="1"/>
    <col min="7482" max="7482" width="10.5859375" customWidth="1"/>
    <col min="7483" max="7484" width="10.29296875" bestFit="1" customWidth="1"/>
    <col min="7485" max="7486" width="6" customWidth="1"/>
    <col min="7490" max="7490" width="14.703125" customWidth="1"/>
    <col min="7491" max="7491" width="14" customWidth="1"/>
    <col min="7492" max="7492" width="13.703125" customWidth="1"/>
    <col min="7493" max="7493" width="11.5859375" customWidth="1"/>
    <col min="7494" max="7495" width="10.703125" customWidth="1"/>
    <col min="7496" max="7496" width="12.29296875" bestFit="1" customWidth="1"/>
    <col min="7497" max="7497" width="2.29296875" customWidth="1"/>
    <col min="7498" max="7498" width="12.29296875" bestFit="1" customWidth="1"/>
    <col min="7499" max="7499" width="1.703125" customWidth="1"/>
    <col min="7500" max="7500" width="12.5859375" bestFit="1" customWidth="1"/>
    <col min="7606" max="7606" width="14.5859375" customWidth="1"/>
    <col min="7607" max="7607" width="31.703125" customWidth="1"/>
    <col min="7608" max="7608" width="30.41015625" customWidth="1"/>
    <col min="7609" max="7609" width="13.703125" customWidth="1"/>
    <col min="7610" max="7610" width="15.29296875" customWidth="1"/>
    <col min="7611" max="7611" width="13.29296875" customWidth="1"/>
    <col min="7612" max="7612" width="13.5859375" customWidth="1"/>
    <col min="7613" max="7613" width="13.29296875" customWidth="1"/>
    <col min="7614" max="7614" width="14" customWidth="1"/>
    <col min="7615" max="7615" width="13.29296875" customWidth="1"/>
    <col min="7616" max="7616" width="14.703125" customWidth="1"/>
    <col min="7617" max="7617" width="15.29296875" customWidth="1"/>
    <col min="7618" max="7618" width="12.29296875" customWidth="1"/>
    <col min="7619" max="7619" width="13.703125" customWidth="1"/>
    <col min="7620" max="7621" width="14.29296875" customWidth="1"/>
    <col min="7622" max="7634" width="15.29296875" customWidth="1"/>
    <col min="7635" max="7680" width="14" customWidth="1"/>
    <col min="7681" max="7681" width="15.5859375" customWidth="1"/>
    <col min="7682" max="7725" width="16.41015625" customWidth="1"/>
    <col min="7726" max="7726" width="13.703125" customWidth="1"/>
    <col min="7727" max="7727" width="17.5859375" customWidth="1"/>
    <col min="7728" max="7728" width="11.703125" customWidth="1"/>
    <col min="7729" max="7729" width="14.29296875" customWidth="1"/>
    <col min="7730" max="7730" width="16.703125" customWidth="1"/>
    <col min="7731" max="7731" width="6" customWidth="1"/>
    <col min="7732" max="7732" width="8.41015625" customWidth="1"/>
    <col min="7733" max="7733" width="10" customWidth="1"/>
    <col min="7734" max="7734" width="9.5859375" customWidth="1"/>
    <col min="7735" max="7735" width="6" customWidth="1"/>
    <col min="7736" max="7736" width="11.29296875" bestFit="1" customWidth="1"/>
    <col min="7737" max="7737" width="11.29296875" customWidth="1"/>
    <col min="7738" max="7738" width="10.5859375" customWidth="1"/>
    <col min="7739" max="7740" width="10.29296875" bestFit="1" customWidth="1"/>
    <col min="7741" max="7742" width="6" customWidth="1"/>
    <col min="7746" max="7746" width="14.703125" customWidth="1"/>
    <col min="7747" max="7747" width="14" customWidth="1"/>
    <col min="7748" max="7748" width="13.703125" customWidth="1"/>
    <col min="7749" max="7749" width="11.5859375" customWidth="1"/>
    <col min="7750" max="7751" width="10.703125" customWidth="1"/>
    <col min="7752" max="7752" width="12.29296875" bestFit="1" customWidth="1"/>
    <col min="7753" max="7753" width="2.29296875" customWidth="1"/>
    <col min="7754" max="7754" width="12.29296875" bestFit="1" customWidth="1"/>
    <col min="7755" max="7755" width="1.703125" customWidth="1"/>
    <col min="7756" max="7756" width="12.5859375" bestFit="1" customWidth="1"/>
    <col min="7862" max="7862" width="14.5859375" customWidth="1"/>
    <col min="7863" max="7863" width="31.703125" customWidth="1"/>
    <col min="7864" max="7864" width="30.41015625" customWidth="1"/>
    <col min="7865" max="7865" width="13.703125" customWidth="1"/>
    <col min="7866" max="7866" width="15.29296875" customWidth="1"/>
    <col min="7867" max="7867" width="13.29296875" customWidth="1"/>
    <col min="7868" max="7868" width="13.5859375" customWidth="1"/>
    <col min="7869" max="7869" width="13.29296875" customWidth="1"/>
    <col min="7870" max="7870" width="14" customWidth="1"/>
    <col min="7871" max="7871" width="13.29296875" customWidth="1"/>
    <col min="7872" max="7872" width="14.703125" customWidth="1"/>
    <col min="7873" max="7873" width="15.29296875" customWidth="1"/>
    <col min="7874" max="7874" width="12.29296875" customWidth="1"/>
    <col min="7875" max="7875" width="13.703125" customWidth="1"/>
    <col min="7876" max="7877" width="14.29296875" customWidth="1"/>
    <col min="7878" max="7890" width="15.29296875" customWidth="1"/>
    <col min="7891" max="7936" width="14" customWidth="1"/>
    <col min="7937" max="7937" width="15.5859375" customWidth="1"/>
    <col min="7938" max="7981" width="16.41015625" customWidth="1"/>
    <col min="7982" max="7982" width="13.703125" customWidth="1"/>
    <col min="7983" max="7983" width="17.5859375" customWidth="1"/>
    <col min="7984" max="7984" width="11.703125" customWidth="1"/>
    <col min="7985" max="7985" width="14.29296875" customWidth="1"/>
    <col min="7986" max="7986" width="16.703125" customWidth="1"/>
    <col min="7987" max="7987" width="6" customWidth="1"/>
    <col min="7988" max="7988" width="8.41015625" customWidth="1"/>
    <col min="7989" max="7989" width="10" customWidth="1"/>
    <col min="7990" max="7990" width="9.5859375" customWidth="1"/>
    <col min="7991" max="7991" width="6" customWidth="1"/>
    <col min="7992" max="7992" width="11.29296875" bestFit="1" customWidth="1"/>
    <col min="7993" max="7993" width="11.29296875" customWidth="1"/>
    <col min="7994" max="7994" width="10.5859375" customWidth="1"/>
    <col min="7995" max="7996" width="10.29296875" bestFit="1" customWidth="1"/>
    <col min="7997" max="7998" width="6" customWidth="1"/>
    <col min="8002" max="8002" width="14.703125" customWidth="1"/>
    <col min="8003" max="8003" width="14" customWidth="1"/>
    <col min="8004" max="8004" width="13.703125" customWidth="1"/>
    <col min="8005" max="8005" width="11.5859375" customWidth="1"/>
    <col min="8006" max="8007" width="10.703125" customWidth="1"/>
    <col min="8008" max="8008" width="12.29296875" bestFit="1" customWidth="1"/>
    <col min="8009" max="8009" width="2.29296875" customWidth="1"/>
    <col min="8010" max="8010" width="12.29296875" bestFit="1" customWidth="1"/>
    <col min="8011" max="8011" width="1.703125" customWidth="1"/>
    <col min="8012" max="8012" width="12.5859375" bestFit="1" customWidth="1"/>
    <col min="8118" max="8118" width="14.5859375" customWidth="1"/>
    <col min="8119" max="8119" width="31.703125" customWidth="1"/>
    <col min="8120" max="8120" width="30.41015625" customWidth="1"/>
    <col min="8121" max="8121" width="13.703125" customWidth="1"/>
    <col min="8122" max="8122" width="15.29296875" customWidth="1"/>
    <col min="8123" max="8123" width="13.29296875" customWidth="1"/>
    <col min="8124" max="8124" width="13.5859375" customWidth="1"/>
    <col min="8125" max="8125" width="13.29296875" customWidth="1"/>
    <col min="8126" max="8126" width="14" customWidth="1"/>
    <col min="8127" max="8127" width="13.29296875" customWidth="1"/>
    <col min="8128" max="8128" width="14.703125" customWidth="1"/>
    <col min="8129" max="8129" width="15.29296875" customWidth="1"/>
    <col min="8130" max="8130" width="12.29296875" customWidth="1"/>
    <col min="8131" max="8131" width="13.703125" customWidth="1"/>
    <col min="8132" max="8133" width="14.29296875" customWidth="1"/>
    <col min="8134" max="8146" width="15.29296875" customWidth="1"/>
    <col min="8147" max="8192" width="14" customWidth="1"/>
    <col min="8193" max="8193" width="15.5859375" customWidth="1"/>
    <col min="8194" max="8237" width="16.41015625" customWidth="1"/>
    <col min="8238" max="8238" width="13.703125" customWidth="1"/>
    <col min="8239" max="8239" width="17.5859375" customWidth="1"/>
    <col min="8240" max="8240" width="11.703125" customWidth="1"/>
    <col min="8241" max="8241" width="14.29296875" customWidth="1"/>
    <col min="8242" max="8242" width="16.703125" customWidth="1"/>
    <col min="8243" max="8243" width="6" customWidth="1"/>
    <col min="8244" max="8244" width="8.41015625" customWidth="1"/>
    <col min="8245" max="8245" width="10" customWidth="1"/>
    <col min="8246" max="8246" width="9.5859375" customWidth="1"/>
    <col min="8247" max="8247" width="6" customWidth="1"/>
    <col min="8248" max="8248" width="11.29296875" bestFit="1" customWidth="1"/>
    <col min="8249" max="8249" width="11.29296875" customWidth="1"/>
    <col min="8250" max="8250" width="10.5859375" customWidth="1"/>
    <col min="8251" max="8252" width="10.29296875" bestFit="1" customWidth="1"/>
    <col min="8253" max="8254" width="6" customWidth="1"/>
    <col min="8258" max="8258" width="14.703125" customWidth="1"/>
    <col min="8259" max="8259" width="14" customWidth="1"/>
    <col min="8260" max="8260" width="13.703125" customWidth="1"/>
    <col min="8261" max="8261" width="11.5859375" customWidth="1"/>
    <col min="8262" max="8263" width="10.703125" customWidth="1"/>
    <col min="8264" max="8264" width="12.29296875" bestFit="1" customWidth="1"/>
    <col min="8265" max="8265" width="2.29296875" customWidth="1"/>
    <col min="8266" max="8266" width="12.29296875" bestFit="1" customWidth="1"/>
    <col min="8267" max="8267" width="1.703125" customWidth="1"/>
    <col min="8268" max="8268" width="12.5859375" bestFit="1" customWidth="1"/>
    <col min="8374" max="8374" width="14.5859375" customWidth="1"/>
    <col min="8375" max="8375" width="31.703125" customWidth="1"/>
    <col min="8376" max="8376" width="30.41015625" customWidth="1"/>
    <col min="8377" max="8377" width="13.703125" customWidth="1"/>
    <col min="8378" max="8378" width="15.29296875" customWidth="1"/>
    <col min="8379" max="8379" width="13.29296875" customWidth="1"/>
    <col min="8380" max="8380" width="13.5859375" customWidth="1"/>
    <col min="8381" max="8381" width="13.29296875" customWidth="1"/>
    <col min="8382" max="8382" width="14" customWidth="1"/>
    <col min="8383" max="8383" width="13.29296875" customWidth="1"/>
    <col min="8384" max="8384" width="14.703125" customWidth="1"/>
    <col min="8385" max="8385" width="15.29296875" customWidth="1"/>
    <col min="8386" max="8386" width="12.29296875" customWidth="1"/>
    <col min="8387" max="8387" width="13.703125" customWidth="1"/>
    <col min="8388" max="8389" width="14.29296875" customWidth="1"/>
    <col min="8390" max="8402" width="15.29296875" customWidth="1"/>
    <col min="8403" max="8448" width="14" customWidth="1"/>
    <col min="8449" max="8449" width="15.5859375" customWidth="1"/>
    <col min="8450" max="8493" width="16.41015625" customWidth="1"/>
    <col min="8494" max="8494" width="13.703125" customWidth="1"/>
    <col min="8495" max="8495" width="17.5859375" customWidth="1"/>
    <col min="8496" max="8496" width="11.703125" customWidth="1"/>
    <col min="8497" max="8497" width="14.29296875" customWidth="1"/>
    <col min="8498" max="8498" width="16.703125" customWidth="1"/>
    <col min="8499" max="8499" width="6" customWidth="1"/>
    <col min="8500" max="8500" width="8.41015625" customWidth="1"/>
    <col min="8501" max="8501" width="10" customWidth="1"/>
    <col min="8502" max="8502" width="9.5859375" customWidth="1"/>
    <col min="8503" max="8503" width="6" customWidth="1"/>
    <col min="8504" max="8504" width="11.29296875" bestFit="1" customWidth="1"/>
    <col min="8505" max="8505" width="11.29296875" customWidth="1"/>
    <col min="8506" max="8506" width="10.5859375" customWidth="1"/>
    <col min="8507" max="8508" width="10.29296875" bestFit="1" customWidth="1"/>
    <col min="8509" max="8510" width="6" customWidth="1"/>
    <col min="8514" max="8514" width="14.703125" customWidth="1"/>
    <col min="8515" max="8515" width="14" customWidth="1"/>
    <col min="8516" max="8516" width="13.703125" customWidth="1"/>
    <col min="8517" max="8517" width="11.5859375" customWidth="1"/>
    <col min="8518" max="8519" width="10.703125" customWidth="1"/>
    <col min="8520" max="8520" width="12.29296875" bestFit="1" customWidth="1"/>
    <col min="8521" max="8521" width="2.29296875" customWidth="1"/>
    <col min="8522" max="8522" width="12.29296875" bestFit="1" customWidth="1"/>
    <col min="8523" max="8523" width="1.703125" customWidth="1"/>
    <col min="8524" max="8524" width="12.5859375" bestFit="1" customWidth="1"/>
    <col min="8630" max="8630" width="14.5859375" customWidth="1"/>
    <col min="8631" max="8631" width="31.703125" customWidth="1"/>
    <col min="8632" max="8632" width="30.41015625" customWidth="1"/>
    <col min="8633" max="8633" width="13.703125" customWidth="1"/>
    <col min="8634" max="8634" width="15.29296875" customWidth="1"/>
    <col min="8635" max="8635" width="13.29296875" customWidth="1"/>
    <col min="8636" max="8636" width="13.5859375" customWidth="1"/>
    <col min="8637" max="8637" width="13.29296875" customWidth="1"/>
    <col min="8638" max="8638" width="14" customWidth="1"/>
    <col min="8639" max="8639" width="13.29296875" customWidth="1"/>
    <col min="8640" max="8640" width="14.703125" customWidth="1"/>
    <col min="8641" max="8641" width="15.29296875" customWidth="1"/>
    <col min="8642" max="8642" width="12.29296875" customWidth="1"/>
    <col min="8643" max="8643" width="13.703125" customWidth="1"/>
    <col min="8644" max="8645" width="14.29296875" customWidth="1"/>
    <col min="8646" max="8658" width="15.29296875" customWidth="1"/>
    <col min="8659" max="8704" width="14" customWidth="1"/>
    <col min="8705" max="8705" width="15.5859375" customWidth="1"/>
    <col min="8706" max="8749" width="16.41015625" customWidth="1"/>
    <col min="8750" max="8750" width="13.703125" customWidth="1"/>
    <col min="8751" max="8751" width="17.5859375" customWidth="1"/>
    <col min="8752" max="8752" width="11.703125" customWidth="1"/>
    <col min="8753" max="8753" width="14.29296875" customWidth="1"/>
    <col min="8754" max="8754" width="16.703125" customWidth="1"/>
    <col min="8755" max="8755" width="6" customWidth="1"/>
    <col min="8756" max="8756" width="8.41015625" customWidth="1"/>
    <col min="8757" max="8757" width="10" customWidth="1"/>
    <col min="8758" max="8758" width="9.5859375" customWidth="1"/>
    <col min="8759" max="8759" width="6" customWidth="1"/>
    <col min="8760" max="8760" width="11.29296875" bestFit="1" customWidth="1"/>
    <col min="8761" max="8761" width="11.29296875" customWidth="1"/>
    <col min="8762" max="8762" width="10.5859375" customWidth="1"/>
    <col min="8763" max="8764" width="10.29296875" bestFit="1" customWidth="1"/>
    <col min="8765" max="8766" width="6" customWidth="1"/>
    <col min="8770" max="8770" width="14.703125" customWidth="1"/>
    <col min="8771" max="8771" width="14" customWidth="1"/>
    <col min="8772" max="8772" width="13.703125" customWidth="1"/>
    <col min="8773" max="8773" width="11.5859375" customWidth="1"/>
    <col min="8774" max="8775" width="10.703125" customWidth="1"/>
    <col min="8776" max="8776" width="12.29296875" bestFit="1" customWidth="1"/>
    <col min="8777" max="8777" width="2.29296875" customWidth="1"/>
    <col min="8778" max="8778" width="12.29296875" bestFit="1" customWidth="1"/>
    <col min="8779" max="8779" width="1.703125" customWidth="1"/>
    <col min="8780" max="8780" width="12.5859375" bestFit="1" customWidth="1"/>
    <col min="8886" max="8886" width="14.5859375" customWidth="1"/>
    <col min="8887" max="8887" width="31.703125" customWidth="1"/>
    <col min="8888" max="8888" width="30.41015625" customWidth="1"/>
    <col min="8889" max="8889" width="13.703125" customWidth="1"/>
    <col min="8890" max="8890" width="15.29296875" customWidth="1"/>
    <col min="8891" max="8891" width="13.29296875" customWidth="1"/>
    <col min="8892" max="8892" width="13.5859375" customWidth="1"/>
    <col min="8893" max="8893" width="13.29296875" customWidth="1"/>
    <col min="8894" max="8894" width="14" customWidth="1"/>
    <col min="8895" max="8895" width="13.29296875" customWidth="1"/>
    <col min="8896" max="8896" width="14.703125" customWidth="1"/>
    <col min="8897" max="8897" width="15.29296875" customWidth="1"/>
    <col min="8898" max="8898" width="12.29296875" customWidth="1"/>
    <col min="8899" max="8899" width="13.703125" customWidth="1"/>
    <col min="8900" max="8901" width="14.29296875" customWidth="1"/>
    <col min="8902" max="8914" width="15.29296875" customWidth="1"/>
    <col min="8915" max="8960" width="14" customWidth="1"/>
    <col min="8961" max="8961" width="15.5859375" customWidth="1"/>
    <col min="8962" max="9005" width="16.41015625" customWidth="1"/>
    <col min="9006" max="9006" width="13.703125" customWidth="1"/>
    <col min="9007" max="9007" width="17.5859375" customWidth="1"/>
    <col min="9008" max="9008" width="11.703125" customWidth="1"/>
    <col min="9009" max="9009" width="14.29296875" customWidth="1"/>
    <col min="9010" max="9010" width="16.703125" customWidth="1"/>
    <col min="9011" max="9011" width="6" customWidth="1"/>
    <col min="9012" max="9012" width="8.41015625" customWidth="1"/>
    <col min="9013" max="9013" width="10" customWidth="1"/>
    <col min="9014" max="9014" width="9.5859375" customWidth="1"/>
    <col min="9015" max="9015" width="6" customWidth="1"/>
    <col min="9016" max="9016" width="11.29296875" bestFit="1" customWidth="1"/>
    <col min="9017" max="9017" width="11.29296875" customWidth="1"/>
    <col min="9018" max="9018" width="10.5859375" customWidth="1"/>
    <col min="9019" max="9020" width="10.29296875" bestFit="1" customWidth="1"/>
    <col min="9021" max="9022" width="6" customWidth="1"/>
    <col min="9026" max="9026" width="14.703125" customWidth="1"/>
    <col min="9027" max="9027" width="14" customWidth="1"/>
    <col min="9028" max="9028" width="13.703125" customWidth="1"/>
    <col min="9029" max="9029" width="11.5859375" customWidth="1"/>
    <col min="9030" max="9031" width="10.703125" customWidth="1"/>
    <col min="9032" max="9032" width="12.29296875" bestFit="1" customWidth="1"/>
    <col min="9033" max="9033" width="2.29296875" customWidth="1"/>
    <col min="9034" max="9034" width="12.29296875" bestFit="1" customWidth="1"/>
    <col min="9035" max="9035" width="1.703125" customWidth="1"/>
    <col min="9036" max="9036" width="12.5859375" bestFit="1" customWidth="1"/>
    <col min="9142" max="9142" width="14.5859375" customWidth="1"/>
    <col min="9143" max="9143" width="31.703125" customWidth="1"/>
    <col min="9144" max="9144" width="30.41015625" customWidth="1"/>
    <col min="9145" max="9145" width="13.703125" customWidth="1"/>
    <col min="9146" max="9146" width="15.29296875" customWidth="1"/>
    <col min="9147" max="9147" width="13.29296875" customWidth="1"/>
    <col min="9148" max="9148" width="13.5859375" customWidth="1"/>
    <col min="9149" max="9149" width="13.29296875" customWidth="1"/>
    <col min="9150" max="9150" width="14" customWidth="1"/>
    <col min="9151" max="9151" width="13.29296875" customWidth="1"/>
    <col min="9152" max="9152" width="14.703125" customWidth="1"/>
    <col min="9153" max="9153" width="15.29296875" customWidth="1"/>
    <col min="9154" max="9154" width="12.29296875" customWidth="1"/>
    <col min="9155" max="9155" width="13.703125" customWidth="1"/>
    <col min="9156" max="9157" width="14.29296875" customWidth="1"/>
    <col min="9158" max="9170" width="15.29296875" customWidth="1"/>
    <col min="9171" max="9216" width="14" customWidth="1"/>
    <col min="9217" max="9217" width="15.5859375" customWidth="1"/>
    <col min="9218" max="9261" width="16.41015625" customWidth="1"/>
    <col min="9262" max="9262" width="13.703125" customWidth="1"/>
    <col min="9263" max="9263" width="17.5859375" customWidth="1"/>
    <col min="9264" max="9264" width="11.703125" customWidth="1"/>
    <col min="9265" max="9265" width="14.29296875" customWidth="1"/>
    <col min="9266" max="9266" width="16.703125" customWidth="1"/>
    <col min="9267" max="9267" width="6" customWidth="1"/>
    <col min="9268" max="9268" width="8.41015625" customWidth="1"/>
    <col min="9269" max="9269" width="10" customWidth="1"/>
    <col min="9270" max="9270" width="9.5859375" customWidth="1"/>
    <col min="9271" max="9271" width="6" customWidth="1"/>
    <col min="9272" max="9272" width="11.29296875" bestFit="1" customWidth="1"/>
    <col min="9273" max="9273" width="11.29296875" customWidth="1"/>
    <col min="9274" max="9274" width="10.5859375" customWidth="1"/>
    <col min="9275" max="9276" width="10.29296875" bestFit="1" customWidth="1"/>
    <col min="9277" max="9278" width="6" customWidth="1"/>
    <col min="9282" max="9282" width="14.703125" customWidth="1"/>
    <col min="9283" max="9283" width="14" customWidth="1"/>
    <col min="9284" max="9284" width="13.703125" customWidth="1"/>
    <col min="9285" max="9285" width="11.5859375" customWidth="1"/>
    <col min="9286" max="9287" width="10.703125" customWidth="1"/>
    <col min="9288" max="9288" width="12.29296875" bestFit="1" customWidth="1"/>
    <col min="9289" max="9289" width="2.29296875" customWidth="1"/>
    <col min="9290" max="9290" width="12.29296875" bestFit="1" customWidth="1"/>
    <col min="9291" max="9291" width="1.703125" customWidth="1"/>
    <col min="9292" max="9292" width="12.5859375" bestFit="1" customWidth="1"/>
    <col min="9398" max="9398" width="14.5859375" customWidth="1"/>
    <col min="9399" max="9399" width="31.703125" customWidth="1"/>
    <col min="9400" max="9400" width="30.41015625" customWidth="1"/>
    <col min="9401" max="9401" width="13.703125" customWidth="1"/>
    <col min="9402" max="9402" width="15.29296875" customWidth="1"/>
    <col min="9403" max="9403" width="13.29296875" customWidth="1"/>
    <col min="9404" max="9404" width="13.5859375" customWidth="1"/>
    <col min="9405" max="9405" width="13.29296875" customWidth="1"/>
    <col min="9406" max="9406" width="14" customWidth="1"/>
    <col min="9407" max="9407" width="13.29296875" customWidth="1"/>
    <col min="9408" max="9408" width="14.703125" customWidth="1"/>
    <col min="9409" max="9409" width="15.29296875" customWidth="1"/>
    <col min="9410" max="9410" width="12.29296875" customWidth="1"/>
    <col min="9411" max="9411" width="13.703125" customWidth="1"/>
    <col min="9412" max="9413" width="14.29296875" customWidth="1"/>
    <col min="9414" max="9426" width="15.29296875" customWidth="1"/>
    <col min="9427" max="9472" width="14" customWidth="1"/>
    <col min="9473" max="9473" width="15.5859375" customWidth="1"/>
    <col min="9474" max="9517" width="16.41015625" customWidth="1"/>
    <col min="9518" max="9518" width="13.703125" customWidth="1"/>
    <col min="9519" max="9519" width="17.5859375" customWidth="1"/>
    <col min="9520" max="9520" width="11.703125" customWidth="1"/>
    <col min="9521" max="9521" width="14.29296875" customWidth="1"/>
    <col min="9522" max="9522" width="16.703125" customWidth="1"/>
    <col min="9523" max="9523" width="6" customWidth="1"/>
    <col min="9524" max="9524" width="8.41015625" customWidth="1"/>
    <col min="9525" max="9525" width="10" customWidth="1"/>
    <col min="9526" max="9526" width="9.5859375" customWidth="1"/>
    <col min="9527" max="9527" width="6" customWidth="1"/>
    <col min="9528" max="9528" width="11.29296875" bestFit="1" customWidth="1"/>
    <col min="9529" max="9529" width="11.29296875" customWidth="1"/>
    <col min="9530" max="9530" width="10.5859375" customWidth="1"/>
    <col min="9531" max="9532" width="10.29296875" bestFit="1" customWidth="1"/>
    <col min="9533" max="9534" width="6" customWidth="1"/>
    <col min="9538" max="9538" width="14.703125" customWidth="1"/>
    <col min="9539" max="9539" width="14" customWidth="1"/>
    <col min="9540" max="9540" width="13.703125" customWidth="1"/>
    <col min="9541" max="9541" width="11.5859375" customWidth="1"/>
    <col min="9542" max="9543" width="10.703125" customWidth="1"/>
    <col min="9544" max="9544" width="12.29296875" bestFit="1" customWidth="1"/>
    <col min="9545" max="9545" width="2.29296875" customWidth="1"/>
    <col min="9546" max="9546" width="12.29296875" bestFit="1" customWidth="1"/>
    <col min="9547" max="9547" width="1.703125" customWidth="1"/>
    <col min="9548" max="9548" width="12.5859375" bestFit="1" customWidth="1"/>
    <col min="9654" max="9654" width="14.5859375" customWidth="1"/>
    <col min="9655" max="9655" width="31.703125" customWidth="1"/>
    <col min="9656" max="9656" width="30.41015625" customWidth="1"/>
    <col min="9657" max="9657" width="13.703125" customWidth="1"/>
    <col min="9658" max="9658" width="15.29296875" customWidth="1"/>
    <col min="9659" max="9659" width="13.29296875" customWidth="1"/>
    <col min="9660" max="9660" width="13.5859375" customWidth="1"/>
    <col min="9661" max="9661" width="13.29296875" customWidth="1"/>
    <col min="9662" max="9662" width="14" customWidth="1"/>
    <col min="9663" max="9663" width="13.29296875" customWidth="1"/>
    <col min="9664" max="9664" width="14.703125" customWidth="1"/>
    <col min="9665" max="9665" width="15.29296875" customWidth="1"/>
    <col min="9666" max="9666" width="12.29296875" customWidth="1"/>
    <col min="9667" max="9667" width="13.703125" customWidth="1"/>
    <col min="9668" max="9669" width="14.29296875" customWidth="1"/>
    <col min="9670" max="9682" width="15.29296875" customWidth="1"/>
    <col min="9683" max="9728" width="14" customWidth="1"/>
    <col min="9729" max="9729" width="15.5859375" customWidth="1"/>
    <col min="9730" max="9773" width="16.41015625" customWidth="1"/>
    <col min="9774" max="9774" width="13.703125" customWidth="1"/>
    <col min="9775" max="9775" width="17.5859375" customWidth="1"/>
    <col min="9776" max="9776" width="11.703125" customWidth="1"/>
    <col min="9777" max="9777" width="14.29296875" customWidth="1"/>
    <col min="9778" max="9778" width="16.703125" customWidth="1"/>
    <col min="9779" max="9779" width="6" customWidth="1"/>
    <col min="9780" max="9780" width="8.41015625" customWidth="1"/>
    <col min="9781" max="9781" width="10" customWidth="1"/>
    <col min="9782" max="9782" width="9.5859375" customWidth="1"/>
    <col min="9783" max="9783" width="6" customWidth="1"/>
    <col min="9784" max="9784" width="11.29296875" bestFit="1" customWidth="1"/>
    <col min="9785" max="9785" width="11.29296875" customWidth="1"/>
    <col min="9786" max="9786" width="10.5859375" customWidth="1"/>
    <col min="9787" max="9788" width="10.29296875" bestFit="1" customWidth="1"/>
    <col min="9789" max="9790" width="6" customWidth="1"/>
    <col min="9794" max="9794" width="14.703125" customWidth="1"/>
    <col min="9795" max="9795" width="14" customWidth="1"/>
    <col min="9796" max="9796" width="13.703125" customWidth="1"/>
    <col min="9797" max="9797" width="11.5859375" customWidth="1"/>
    <col min="9798" max="9799" width="10.703125" customWidth="1"/>
    <col min="9800" max="9800" width="12.29296875" bestFit="1" customWidth="1"/>
    <col min="9801" max="9801" width="2.29296875" customWidth="1"/>
    <col min="9802" max="9802" width="12.29296875" bestFit="1" customWidth="1"/>
    <col min="9803" max="9803" width="1.703125" customWidth="1"/>
    <col min="9804" max="9804" width="12.5859375" bestFit="1" customWidth="1"/>
    <col min="9910" max="9910" width="14.5859375" customWidth="1"/>
    <col min="9911" max="9911" width="31.703125" customWidth="1"/>
    <col min="9912" max="9912" width="30.41015625" customWidth="1"/>
    <col min="9913" max="9913" width="13.703125" customWidth="1"/>
    <col min="9914" max="9914" width="15.29296875" customWidth="1"/>
    <col min="9915" max="9915" width="13.29296875" customWidth="1"/>
    <col min="9916" max="9916" width="13.5859375" customWidth="1"/>
    <col min="9917" max="9917" width="13.29296875" customWidth="1"/>
    <col min="9918" max="9918" width="14" customWidth="1"/>
    <col min="9919" max="9919" width="13.29296875" customWidth="1"/>
    <col min="9920" max="9920" width="14.703125" customWidth="1"/>
    <col min="9921" max="9921" width="15.29296875" customWidth="1"/>
    <col min="9922" max="9922" width="12.29296875" customWidth="1"/>
    <col min="9923" max="9923" width="13.703125" customWidth="1"/>
    <col min="9924" max="9925" width="14.29296875" customWidth="1"/>
    <col min="9926" max="9938" width="15.29296875" customWidth="1"/>
    <col min="9939" max="9984" width="14" customWidth="1"/>
    <col min="9985" max="9985" width="15.5859375" customWidth="1"/>
    <col min="9986" max="10029" width="16.41015625" customWidth="1"/>
    <col min="10030" max="10030" width="13.703125" customWidth="1"/>
    <col min="10031" max="10031" width="17.5859375" customWidth="1"/>
    <col min="10032" max="10032" width="11.703125" customWidth="1"/>
    <col min="10033" max="10033" width="14.29296875" customWidth="1"/>
    <col min="10034" max="10034" width="16.703125" customWidth="1"/>
    <col min="10035" max="10035" width="6" customWidth="1"/>
    <col min="10036" max="10036" width="8.41015625" customWidth="1"/>
    <col min="10037" max="10037" width="10" customWidth="1"/>
    <col min="10038" max="10038" width="9.5859375" customWidth="1"/>
    <col min="10039" max="10039" width="6" customWidth="1"/>
    <col min="10040" max="10040" width="11.29296875" bestFit="1" customWidth="1"/>
    <col min="10041" max="10041" width="11.29296875" customWidth="1"/>
    <col min="10042" max="10042" width="10.5859375" customWidth="1"/>
    <col min="10043" max="10044" width="10.29296875" bestFit="1" customWidth="1"/>
    <col min="10045" max="10046" width="6" customWidth="1"/>
    <col min="10050" max="10050" width="14.703125" customWidth="1"/>
    <col min="10051" max="10051" width="14" customWidth="1"/>
    <col min="10052" max="10052" width="13.703125" customWidth="1"/>
    <col min="10053" max="10053" width="11.5859375" customWidth="1"/>
    <col min="10054" max="10055" width="10.703125" customWidth="1"/>
    <col min="10056" max="10056" width="12.29296875" bestFit="1" customWidth="1"/>
    <col min="10057" max="10057" width="2.29296875" customWidth="1"/>
    <col min="10058" max="10058" width="12.29296875" bestFit="1" customWidth="1"/>
    <col min="10059" max="10059" width="1.703125" customWidth="1"/>
    <col min="10060" max="10060" width="12.5859375" bestFit="1" customWidth="1"/>
    <col min="10166" max="10166" width="14.5859375" customWidth="1"/>
    <col min="10167" max="10167" width="31.703125" customWidth="1"/>
    <col min="10168" max="10168" width="30.41015625" customWidth="1"/>
    <col min="10169" max="10169" width="13.703125" customWidth="1"/>
    <col min="10170" max="10170" width="15.29296875" customWidth="1"/>
    <col min="10171" max="10171" width="13.29296875" customWidth="1"/>
    <col min="10172" max="10172" width="13.5859375" customWidth="1"/>
    <col min="10173" max="10173" width="13.29296875" customWidth="1"/>
    <col min="10174" max="10174" width="14" customWidth="1"/>
    <col min="10175" max="10175" width="13.29296875" customWidth="1"/>
    <col min="10176" max="10176" width="14.703125" customWidth="1"/>
    <col min="10177" max="10177" width="15.29296875" customWidth="1"/>
    <col min="10178" max="10178" width="12.29296875" customWidth="1"/>
    <col min="10179" max="10179" width="13.703125" customWidth="1"/>
    <col min="10180" max="10181" width="14.29296875" customWidth="1"/>
    <col min="10182" max="10194" width="15.29296875" customWidth="1"/>
    <col min="10195" max="10240" width="14" customWidth="1"/>
    <col min="10241" max="10241" width="15.5859375" customWidth="1"/>
    <col min="10242" max="10285" width="16.41015625" customWidth="1"/>
    <col min="10286" max="10286" width="13.703125" customWidth="1"/>
    <col min="10287" max="10287" width="17.5859375" customWidth="1"/>
    <col min="10288" max="10288" width="11.703125" customWidth="1"/>
    <col min="10289" max="10289" width="14.29296875" customWidth="1"/>
    <col min="10290" max="10290" width="16.703125" customWidth="1"/>
    <col min="10291" max="10291" width="6" customWidth="1"/>
    <col min="10292" max="10292" width="8.41015625" customWidth="1"/>
    <col min="10293" max="10293" width="10" customWidth="1"/>
    <col min="10294" max="10294" width="9.5859375" customWidth="1"/>
    <col min="10295" max="10295" width="6" customWidth="1"/>
    <col min="10296" max="10296" width="11.29296875" bestFit="1" customWidth="1"/>
    <col min="10297" max="10297" width="11.29296875" customWidth="1"/>
    <col min="10298" max="10298" width="10.5859375" customWidth="1"/>
    <col min="10299" max="10300" width="10.29296875" bestFit="1" customWidth="1"/>
    <col min="10301" max="10302" width="6" customWidth="1"/>
    <col min="10306" max="10306" width="14.703125" customWidth="1"/>
    <col min="10307" max="10307" width="14" customWidth="1"/>
    <col min="10308" max="10308" width="13.703125" customWidth="1"/>
    <col min="10309" max="10309" width="11.5859375" customWidth="1"/>
    <col min="10310" max="10311" width="10.703125" customWidth="1"/>
    <col min="10312" max="10312" width="12.29296875" bestFit="1" customWidth="1"/>
    <col min="10313" max="10313" width="2.29296875" customWidth="1"/>
    <col min="10314" max="10314" width="12.29296875" bestFit="1" customWidth="1"/>
    <col min="10315" max="10315" width="1.703125" customWidth="1"/>
    <col min="10316" max="10316" width="12.5859375" bestFit="1" customWidth="1"/>
    <col min="10422" max="10422" width="14.5859375" customWidth="1"/>
    <col min="10423" max="10423" width="31.703125" customWidth="1"/>
    <col min="10424" max="10424" width="30.41015625" customWidth="1"/>
    <col min="10425" max="10425" width="13.703125" customWidth="1"/>
    <col min="10426" max="10426" width="15.29296875" customWidth="1"/>
    <col min="10427" max="10427" width="13.29296875" customWidth="1"/>
    <col min="10428" max="10428" width="13.5859375" customWidth="1"/>
    <col min="10429" max="10429" width="13.29296875" customWidth="1"/>
    <col min="10430" max="10430" width="14" customWidth="1"/>
    <col min="10431" max="10431" width="13.29296875" customWidth="1"/>
    <col min="10432" max="10432" width="14.703125" customWidth="1"/>
    <col min="10433" max="10433" width="15.29296875" customWidth="1"/>
    <col min="10434" max="10434" width="12.29296875" customWidth="1"/>
    <col min="10435" max="10435" width="13.703125" customWidth="1"/>
    <col min="10436" max="10437" width="14.29296875" customWidth="1"/>
    <col min="10438" max="10450" width="15.29296875" customWidth="1"/>
    <col min="10451" max="10496" width="14" customWidth="1"/>
    <col min="10497" max="10497" width="15.5859375" customWidth="1"/>
    <col min="10498" max="10541" width="16.41015625" customWidth="1"/>
    <col min="10542" max="10542" width="13.703125" customWidth="1"/>
    <col min="10543" max="10543" width="17.5859375" customWidth="1"/>
    <col min="10544" max="10544" width="11.703125" customWidth="1"/>
    <col min="10545" max="10545" width="14.29296875" customWidth="1"/>
    <col min="10546" max="10546" width="16.703125" customWidth="1"/>
    <col min="10547" max="10547" width="6" customWidth="1"/>
    <col min="10548" max="10548" width="8.41015625" customWidth="1"/>
    <col min="10549" max="10549" width="10" customWidth="1"/>
    <col min="10550" max="10550" width="9.5859375" customWidth="1"/>
    <col min="10551" max="10551" width="6" customWidth="1"/>
    <col min="10552" max="10552" width="11.29296875" bestFit="1" customWidth="1"/>
    <col min="10553" max="10553" width="11.29296875" customWidth="1"/>
    <col min="10554" max="10554" width="10.5859375" customWidth="1"/>
    <col min="10555" max="10556" width="10.29296875" bestFit="1" customWidth="1"/>
    <col min="10557" max="10558" width="6" customWidth="1"/>
    <col min="10562" max="10562" width="14.703125" customWidth="1"/>
    <col min="10563" max="10563" width="14" customWidth="1"/>
    <col min="10564" max="10564" width="13.703125" customWidth="1"/>
    <col min="10565" max="10565" width="11.5859375" customWidth="1"/>
    <col min="10566" max="10567" width="10.703125" customWidth="1"/>
    <col min="10568" max="10568" width="12.29296875" bestFit="1" customWidth="1"/>
    <col min="10569" max="10569" width="2.29296875" customWidth="1"/>
    <col min="10570" max="10570" width="12.29296875" bestFit="1" customWidth="1"/>
    <col min="10571" max="10571" width="1.703125" customWidth="1"/>
    <col min="10572" max="10572" width="12.5859375" bestFit="1" customWidth="1"/>
    <col min="10678" max="10678" width="14.5859375" customWidth="1"/>
    <col min="10679" max="10679" width="31.703125" customWidth="1"/>
    <col min="10680" max="10680" width="30.41015625" customWidth="1"/>
    <col min="10681" max="10681" width="13.703125" customWidth="1"/>
    <col min="10682" max="10682" width="15.29296875" customWidth="1"/>
    <col min="10683" max="10683" width="13.29296875" customWidth="1"/>
    <col min="10684" max="10684" width="13.5859375" customWidth="1"/>
    <col min="10685" max="10685" width="13.29296875" customWidth="1"/>
    <col min="10686" max="10686" width="14" customWidth="1"/>
    <col min="10687" max="10687" width="13.29296875" customWidth="1"/>
    <col min="10688" max="10688" width="14.703125" customWidth="1"/>
    <col min="10689" max="10689" width="15.29296875" customWidth="1"/>
    <col min="10690" max="10690" width="12.29296875" customWidth="1"/>
    <col min="10691" max="10691" width="13.703125" customWidth="1"/>
    <col min="10692" max="10693" width="14.29296875" customWidth="1"/>
    <col min="10694" max="10706" width="15.29296875" customWidth="1"/>
    <col min="10707" max="10752" width="14" customWidth="1"/>
    <col min="10753" max="10753" width="15.5859375" customWidth="1"/>
    <col min="10754" max="10797" width="16.41015625" customWidth="1"/>
    <col min="10798" max="10798" width="13.703125" customWidth="1"/>
    <col min="10799" max="10799" width="17.5859375" customWidth="1"/>
    <col min="10800" max="10800" width="11.703125" customWidth="1"/>
    <col min="10801" max="10801" width="14.29296875" customWidth="1"/>
    <col min="10802" max="10802" width="16.703125" customWidth="1"/>
    <col min="10803" max="10803" width="6" customWidth="1"/>
    <col min="10804" max="10804" width="8.41015625" customWidth="1"/>
    <col min="10805" max="10805" width="10" customWidth="1"/>
    <col min="10806" max="10806" width="9.5859375" customWidth="1"/>
    <col min="10807" max="10807" width="6" customWidth="1"/>
    <col min="10808" max="10808" width="11.29296875" bestFit="1" customWidth="1"/>
    <col min="10809" max="10809" width="11.29296875" customWidth="1"/>
    <col min="10810" max="10810" width="10.5859375" customWidth="1"/>
    <col min="10811" max="10812" width="10.29296875" bestFit="1" customWidth="1"/>
    <col min="10813" max="10814" width="6" customWidth="1"/>
    <col min="10818" max="10818" width="14.703125" customWidth="1"/>
    <col min="10819" max="10819" width="14" customWidth="1"/>
    <col min="10820" max="10820" width="13.703125" customWidth="1"/>
    <col min="10821" max="10821" width="11.5859375" customWidth="1"/>
    <col min="10822" max="10823" width="10.703125" customWidth="1"/>
    <col min="10824" max="10824" width="12.29296875" bestFit="1" customWidth="1"/>
    <col min="10825" max="10825" width="2.29296875" customWidth="1"/>
    <col min="10826" max="10826" width="12.29296875" bestFit="1" customWidth="1"/>
    <col min="10827" max="10827" width="1.703125" customWidth="1"/>
    <col min="10828" max="10828" width="12.5859375" bestFit="1" customWidth="1"/>
    <col min="10934" max="10934" width="14.5859375" customWidth="1"/>
    <col min="10935" max="10935" width="31.703125" customWidth="1"/>
    <col min="10936" max="10936" width="30.41015625" customWidth="1"/>
    <col min="10937" max="10937" width="13.703125" customWidth="1"/>
    <col min="10938" max="10938" width="15.29296875" customWidth="1"/>
    <col min="10939" max="10939" width="13.29296875" customWidth="1"/>
    <col min="10940" max="10940" width="13.5859375" customWidth="1"/>
    <col min="10941" max="10941" width="13.29296875" customWidth="1"/>
    <col min="10942" max="10942" width="14" customWidth="1"/>
    <col min="10943" max="10943" width="13.29296875" customWidth="1"/>
    <col min="10944" max="10944" width="14.703125" customWidth="1"/>
    <col min="10945" max="10945" width="15.29296875" customWidth="1"/>
    <col min="10946" max="10946" width="12.29296875" customWidth="1"/>
    <col min="10947" max="10947" width="13.703125" customWidth="1"/>
    <col min="10948" max="10949" width="14.29296875" customWidth="1"/>
    <col min="10950" max="10962" width="15.29296875" customWidth="1"/>
    <col min="10963" max="11008" width="14" customWidth="1"/>
    <col min="11009" max="11009" width="15.5859375" customWidth="1"/>
    <col min="11010" max="11053" width="16.41015625" customWidth="1"/>
    <col min="11054" max="11054" width="13.703125" customWidth="1"/>
    <col min="11055" max="11055" width="17.5859375" customWidth="1"/>
    <col min="11056" max="11056" width="11.703125" customWidth="1"/>
    <col min="11057" max="11057" width="14.29296875" customWidth="1"/>
    <col min="11058" max="11058" width="16.703125" customWidth="1"/>
    <col min="11059" max="11059" width="6" customWidth="1"/>
    <col min="11060" max="11060" width="8.41015625" customWidth="1"/>
    <col min="11061" max="11061" width="10" customWidth="1"/>
    <col min="11062" max="11062" width="9.5859375" customWidth="1"/>
    <col min="11063" max="11063" width="6" customWidth="1"/>
    <col min="11064" max="11064" width="11.29296875" bestFit="1" customWidth="1"/>
    <col min="11065" max="11065" width="11.29296875" customWidth="1"/>
    <col min="11066" max="11066" width="10.5859375" customWidth="1"/>
    <col min="11067" max="11068" width="10.29296875" bestFit="1" customWidth="1"/>
    <col min="11069" max="11070" width="6" customWidth="1"/>
    <col min="11074" max="11074" width="14.703125" customWidth="1"/>
    <col min="11075" max="11075" width="14" customWidth="1"/>
    <col min="11076" max="11076" width="13.703125" customWidth="1"/>
    <col min="11077" max="11077" width="11.5859375" customWidth="1"/>
    <col min="11078" max="11079" width="10.703125" customWidth="1"/>
    <col min="11080" max="11080" width="12.29296875" bestFit="1" customWidth="1"/>
    <col min="11081" max="11081" width="2.29296875" customWidth="1"/>
    <col min="11082" max="11082" width="12.29296875" bestFit="1" customWidth="1"/>
    <col min="11083" max="11083" width="1.703125" customWidth="1"/>
    <col min="11084" max="11084" width="12.5859375" bestFit="1" customWidth="1"/>
    <col min="11190" max="11190" width="14.5859375" customWidth="1"/>
    <col min="11191" max="11191" width="31.703125" customWidth="1"/>
    <col min="11192" max="11192" width="30.41015625" customWidth="1"/>
    <col min="11193" max="11193" width="13.703125" customWidth="1"/>
    <col min="11194" max="11194" width="15.29296875" customWidth="1"/>
    <col min="11195" max="11195" width="13.29296875" customWidth="1"/>
    <col min="11196" max="11196" width="13.5859375" customWidth="1"/>
    <col min="11197" max="11197" width="13.29296875" customWidth="1"/>
    <col min="11198" max="11198" width="14" customWidth="1"/>
    <col min="11199" max="11199" width="13.29296875" customWidth="1"/>
    <col min="11200" max="11200" width="14.703125" customWidth="1"/>
    <col min="11201" max="11201" width="15.29296875" customWidth="1"/>
    <col min="11202" max="11202" width="12.29296875" customWidth="1"/>
    <col min="11203" max="11203" width="13.703125" customWidth="1"/>
    <col min="11204" max="11205" width="14.29296875" customWidth="1"/>
    <col min="11206" max="11218" width="15.29296875" customWidth="1"/>
    <col min="11219" max="11264" width="14" customWidth="1"/>
    <col min="11265" max="11265" width="15.5859375" customWidth="1"/>
    <col min="11266" max="11309" width="16.41015625" customWidth="1"/>
    <col min="11310" max="11310" width="13.703125" customWidth="1"/>
    <col min="11311" max="11311" width="17.5859375" customWidth="1"/>
    <col min="11312" max="11312" width="11.703125" customWidth="1"/>
    <col min="11313" max="11313" width="14.29296875" customWidth="1"/>
    <col min="11314" max="11314" width="16.703125" customWidth="1"/>
    <col min="11315" max="11315" width="6" customWidth="1"/>
    <col min="11316" max="11316" width="8.41015625" customWidth="1"/>
    <col min="11317" max="11317" width="10" customWidth="1"/>
    <col min="11318" max="11318" width="9.5859375" customWidth="1"/>
    <col min="11319" max="11319" width="6" customWidth="1"/>
    <col min="11320" max="11320" width="11.29296875" bestFit="1" customWidth="1"/>
    <col min="11321" max="11321" width="11.29296875" customWidth="1"/>
    <col min="11322" max="11322" width="10.5859375" customWidth="1"/>
    <col min="11323" max="11324" width="10.29296875" bestFit="1" customWidth="1"/>
    <col min="11325" max="11326" width="6" customWidth="1"/>
    <col min="11330" max="11330" width="14.703125" customWidth="1"/>
    <col min="11331" max="11331" width="14" customWidth="1"/>
    <col min="11332" max="11332" width="13.703125" customWidth="1"/>
    <col min="11333" max="11333" width="11.5859375" customWidth="1"/>
    <col min="11334" max="11335" width="10.703125" customWidth="1"/>
    <col min="11336" max="11336" width="12.29296875" bestFit="1" customWidth="1"/>
    <col min="11337" max="11337" width="2.29296875" customWidth="1"/>
    <col min="11338" max="11338" width="12.29296875" bestFit="1" customWidth="1"/>
    <col min="11339" max="11339" width="1.703125" customWidth="1"/>
    <col min="11340" max="11340" width="12.5859375" bestFit="1" customWidth="1"/>
    <col min="11446" max="11446" width="14.5859375" customWidth="1"/>
    <col min="11447" max="11447" width="31.703125" customWidth="1"/>
    <col min="11448" max="11448" width="30.41015625" customWidth="1"/>
    <col min="11449" max="11449" width="13.703125" customWidth="1"/>
    <col min="11450" max="11450" width="15.29296875" customWidth="1"/>
    <col min="11451" max="11451" width="13.29296875" customWidth="1"/>
    <col min="11452" max="11452" width="13.5859375" customWidth="1"/>
    <col min="11453" max="11453" width="13.29296875" customWidth="1"/>
    <col min="11454" max="11454" width="14" customWidth="1"/>
    <col min="11455" max="11455" width="13.29296875" customWidth="1"/>
    <col min="11456" max="11456" width="14.703125" customWidth="1"/>
    <col min="11457" max="11457" width="15.29296875" customWidth="1"/>
    <col min="11458" max="11458" width="12.29296875" customWidth="1"/>
    <col min="11459" max="11459" width="13.703125" customWidth="1"/>
    <col min="11460" max="11461" width="14.29296875" customWidth="1"/>
    <col min="11462" max="11474" width="15.29296875" customWidth="1"/>
    <col min="11475" max="11520" width="14" customWidth="1"/>
    <col min="11521" max="11521" width="15.5859375" customWidth="1"/>
    <col min="11522" max="11565" width="16.41015625" customWidth="1"/>
    <col min="11566" max="11566" width="13.703125" customWidth="1"/>
    <col min="11567" max="11567" width="17.5859375" customWidth="1"/>
    <col min="11568" max="11568" width="11.703125" customWidth="1"/>
    <col min="11569" max="11569" width="14.29296875" customWidth="1"/>
    <col min="11570" max="11570" width="16.703125" customWidth="1"/>
    <col min="11571" max="11571" width="6" customWidth="1"/>
    <col min="11572" max="11572" width="8.41015625" customWidth="1"/>
    <col min="11573" max="11573" width="10" customWidth="1"/>
    <col min="11574" max="11574" width="9.5859375" customWidth="1"/>
    <col min="11575" max="11575" width="6" customWidth="1"/>
    <col min="11576" max="11576" width="11.29296875" bestFit="1" customWidth="1"/>
    <col min="11577" max="11577" width="11.29296875" customWidth="1"/>
    <col min="11578" max="11578" width="10.5859375" customWidth="1"/>
    <col min="11579" max="11580" width="10.29296875" bestFit="1" customWidth="1"/>
    <col min="11581" max="11582" width="6" customWidth="1"/>
    <col min="11586" max="11586" width="14.703125" customWidth="1"/>
    <col min="11587" max="11587" width="14" customWidth="1"/>
    <col min="11588" max="11588" width="13.703125" customWidth="1"/>
    <col min="11589" max="11589" width="11.5859375" customWidth="1"/>
    <col min="11590" max="11591" width="10.703125" customWidth="1"/>
    <col min="11592" max="11592" width="12.29296875" bestFit="1" customWidth="1"/>
    <col min="11593" max="11593" width="2.29296875" customWidth="1"/>
    <col min="11594" max="11594" width="12.29296875" bestFit="1" customWidth="1"/>
    <col min="11595" max="11595" width="1.703125" customWidth="1"/>
    <col min="11596" max="11596" width="12.5859375" bestFit="1" customWidth="1"/>
    <col min="11702" max="11702" width="14.5859375" customWidth="1"/>
    <col min="11703" max="11703" width="31.703125" customWidth="1"/>
    <col min="11704" max="11704" width="30.41015625" customWidth="1"/>
    <col min="11705" max="11705" width="13.703125" customWidth="1"/>
    <col min="11706" max="11706" width="15.29296875" customWidth="1"/>
    <col min="11707" max="11707" width="13.29296875" customWidth="1"/>
    <col min="11708" max="11708" width="13.5859375" customWidth="1"/>
    <col min="11709" max="11709" width="13.29296875" customWidth="1"/>
    <col min="11710" max="11710" width="14" customWidth="1"/>
    <col min="11711" max="11711" width="13.29296875" customWidth="1"/>
    <col min="11712" max="11712" width="14.703125" customWidth="1"/>
    <col min="11713" max="11713" width="15.29296875" customWidth="1"/>
    <col min="11714" max="11714" width="12.29296875" customWidth="1"/>
    <col min="11715" max="11715" width="13.703125" customWidth="1"/>
    <col min="11716" max="11717" width="14.29296875" customWidth="1"/>
    <col min="11718" max="11730" width="15.29296875" customWidth="1"/>
    <col min="11731" max="11776" width="14" customWidth="1"/>
    <col min="11777" max="11777" width="15.5859375" customWidth="1"/>
    <col min="11778" max="11821" width="16.41015625" customWidth="1"/>
    <col min="11822" max="11822" width="13.703125" customWidth="1"/>
    <col min="11823" max="11823" width="17.5859375" customWidth="1"/>
    <col min="11824" max="11824" width="11.703125" customWidth="1"/>
    <col min="11825" max="11825" width="14.29296875" customWidth="1"/>
    <col min="11826" max="11826" width="16.703125" customWidth="1"/>
    <col min="11827" max="11827" width="6" customWidth="1"/>
    <col min="11828" max="11828" width="8.41015625" customWidth="1"/>
    <col min="11829" max="11829" width="10" customWidth="1"/>
    <col min="11830" max="11830" width="9.5859375" customWidth="1"/>
    <col min="11831" max="11831" width="6" customWidth="1"/>
    <col min="11832" max="11832" width="11.29296875" bestFit="1" customWidth="1"/>
    <col min="11833" max="11833" width="11.29296875" customWidth="1"/>
    <col min="11834" max="11834" width="10.5859375" customWidth="1"/>
    <col min="11835" max="11836" width="10.29296875" bestFit="1" customWidth="1"/>
    <col min="11837" max="11838" width="6" customWidth="1"/>
    <col min="11842" max="11842" width="14.703125" customWidth="1"/>
    <col min="11843" max="11843" width="14" customWidth="1"/>
    <col min="11844" max="11844" width="13.703125" customWidth="1"/>
    <col min="11845" max="11845" width="11.5859375" customWidth="1"/>
    <col min="11846" max="11847" width="10.703125" customWidth="1"/>
    <col min="11848" max="11848" width="12.29296875" bestFit="1" customWidth="1"/>
    <col min="11849" max="11849" width="2.29296875" customWidth="1"/>
    <col min="11850" max="11850" width="12.29296875" bestFit="1" customWidth="1"/>
    <col min="11851" max="11851" width="1.703125" customWidth="1"/>
    <col min="11852" max="11852" width="12.5859375" bestFit="1" customWidth="1"/>
    <col min="11958" max="11958" width="14.5859375" customWidth="1"/>
    <col min="11959" max="11959" width="31.703125" customWidth="1"/>
    <col min="11960" max="11960" width="30.41015625" customWidth="1"/>
    <col min="11961" max="11961" width="13.703125" customWidth="1"/>
    <col min="11962" max="11962" width="15.29296875" customWidth="1"/>
    <col min="11963" max="11963" width="13.29296875" customWidth="1"/>
    <col min="11964" max="11964" width="13.5859375" customWidth="1"/>
    <col min="11965" max="11965" width="13.29296875" customWidth="1"/>
    <col min="11966" max="11966" width="14" customWidth="1"/>
    <col min="11967" max="11967" width="13.29296875" customWidth="1"/>
    <col min="11968" max="11968" width="14.703125" customWidth="1"/>
    <col min="11969" max="11969" width="15.29296875" customWidth="1"/>
    <col min="11970" max="11970" width="12.29296875" customWidth="1"/>
    <col min="11971" max="11971" width="13.703125" customWidth="1"/>
    <col min="11972" max="11973" width="14.29296875" customWidth="1"/>
    <col min="11974" max="11986" width="15.29296875" customWidth="1"/>
    <col min="11987" max="12032" width="14" customWidth="1"/>
    <col min="12033" max="12033" width="15.5859375" customWidth="1"/>
    <col min="12034" max="12077" width="16.41015625" customWidth="1"/>
    <col min="12078" max="12078" width="13.703125" customWidth="1"/>
    <col min="12079" max="12079" width="17.5859375" customWidth="1"/>
    <col min="12080" max="12080" width="11.703125" customWidth="1"/>
    <col min="12081" max="12081" width="14.29296875" customWidth="1"/>
    <col min="12082" max="12082" width="16.703125" customWidth="1"/>
    <col min="12083" max="12083" width="6" customWidth="1"/>
    <col min="12084" max="12084" width="8.41015625" customWidth="1"/>
    <col min="12085" max="12085" width="10" customWidth="1"/>
    <col min="12086" max="12086" width="9.5859375" customWidth="1"/>
    <col min="12087" max="12087" width="6" customWidth="1"/>
    <col min="12088" max="12088" width="11.29296875" bestFit="1" customWidth="1"/>
    <col min="12089" max="12089" width="11.29296875" customWidth="1"/>
    <col min="12090" max="12090" width="10.5859375" customWidth="1"/>
    <col min="12091" max="12092" width="10.29296875" bestFit="1" customWidth="1"/>
    <col min="12093" max="12094" width="6" customWidth="1"/>
    <col min="12098" max="12098" width="14.703125" customWidth="1"/>
    <col min="12099" max="12099" width="14" customWidth="1"/>
    <col min="12100" max="12100" width="13.703125" customWidth="1"/>
    <col min="12101" max="12101" width="11.5859375" customWidth="1"/>
    <col min="12102" max="12103" width="10.703125" customWidth="1"/>
    <col min="12104" max="12104" width="12.29296875" bestFit="1" customWidth="1"/>
    <col min="12105" max="12105" width="2.29296875" customWidth="1"/>
    <col min="12106" max="12106" width="12.29296875" bestFit="1" customWidth="1"/>
    <col min="12107" max="12107" width="1.703125" customWidth="1"/>
    <col min="12108" max="12108" width="12.5859375" bestFit="1" customWidth="1"/>
    <col min="12214" max="12214" width="14.5859375" customWidth="1"/>
    <col min="12215" max="12215" width="31.703125" customWidth="1"/>
    <col min="12216" max="12216" width="30.41015625" customWidth="1"/>
    <col min="12217" max="12217" width="13.703125" customWidth="1"/>
    <col min="12218" max="12218" width="15.29296875" customWidth="1"/>
    <col min="12219" max="12219" width="13.29296875" customWidth="1"/>
    <col min="12220" max="12220" width="13.5859375" customWidth="1"/>
    <col min="12221" max="12221" width="13.29296875" customWidth="1"/>
    <col min="12222" max="12222" width="14" customWidth="1"/>
    <col min="12223" max="12223" width="13.29296875" customWidth="1"/>
    <col min="12224" max="12224" width="14.703125" customWidth="1"/>
    <col min="12225" max="12225" width="15.29296875" customWidth="1"/>
    <col min="12226" max="12226" width="12.29296875" customWidth="1"/>
    <col min="12227" max="12227" width="13.703125" customWidth="1"/>
    <col min="12228" max="12229" width="14.29296875" customWidth="1"/>
    <col min="12230" max="12242" width="15.29296875" customWidth="1"/>
    <col min="12243" max="12288" width="14" customWidth="1"/>
    <col min="12289" max="12289" width="15.5859375" customWidth="1"/>
    <col min="12290" max="12333" width="16.41015625" customWidth="1"/>
    <col min="12334" max="12334" width="13.703125" customWidth="1"/>
    <col min="12335" max="12335" width="17.5859375" customWidth="1"/>
    <col min="12336" max="12336" width="11.703125" customWidth="1"/>
    <col min="12337" max="12337" width="14.29296875" customWidth="1"/>
    <col min="12338" max="12338" width="16.703125" customWidth="1"/>
    <col min="12339" max="12339" width="6" customWidth="1"/>
    <col min="12340" max="12340" width="8.41015625" customWidth="1"/>
    <col min="12341" max="12341" width="10" customWidth="1"/>
    <col min="12342" max="12342" width="9.5859375" customWidth="1"/>
    <col min="12343" max="12343" width="6" customWidth="1"/>
    <col min="12344" max="12344" width="11.29296875" bestFit="1" customWidth="1"/>
    <col min="12345" max="12345" width="11.29296875" customWidth="1"/>
    <col min="12346" max="12346" width="10.5859375" customWidth="1"/>
    <col min="12347" max="12348" width="10.29296875" bestFit="1" customWidth="1"/>
    <col min="12349" max="12350" width="6" customWidth="1"/>
    <col min="12354" max="12354" width="14.703125" customWidth="1"/>
    <col min="12355" max="12355" width="14" customWidth="1"/>
    <col min="12356" max="12356" width="13.703125" customWidth="1"/>
    <col min="12357" max="12357" width="11.5859375" customWidth="1"/>
    <col min="12358" max="12359" width="10.703125" customWidth="1"/>
    <col min="12360" max="12360" width="12.29296875" bestFit="1" customWidth="1"/>
    <col min="12361" max="12361" width="2.29296875" customWidth="1"/>
    <col min="12362" max="12362" width="12.29296875" bestFit="1" customWidth="1"/>
    <col min="12363" max="12363" width="1.703125" customWidth="1"/>
    <col min="12364" max="12364" width="12.5859375" bestFit="1" customWidth="1"/>
    <col min="12470" max="12470" width="14.5859375" customWidth="1"/>
    <col min="12471" max="12471" width="31.703125" customWidth="1"/>
    <col min="12472" max="12472" width="30.41015625" customWidth="1"/>
    <col min="12473" max="12473" width="13.703125" customWidth="1"/>
    <col min="12474" max="12474" width="15.29296875" customWidth="1"/>
    <col min="12475" max="12475" width="13.29296875" customWidth="1"/>
    <col min="12476" max="12476" width="13.5859375" customWidth="1"/>
    <col min="12477" max="12477" width="13.29296875" customWidth="1"/>
    <col min="12478" max="12478" width="14" customWidth="1"/>
    <col min="12479" max="12479" width="13.29296875" customWidth="1"/>
    <col min="12480" max="12480" width="14.703125" customWidth="1"/>
    <col min="12481" max="12481" width="15.29296875" customWidth="1"/>
    <col min="12482" max="12482" width="12.29296875" customWidth="1"/>
    <col min="12483" max="12483" width="13.703125" customWidth="1"/>
    <col min="12484" max="12485" width="14.29296875" customWidth="1"/>
    <col min="12486" max="12498" width="15.29296875" customWidth="1"/>
    <col min="12499" max="12544" width="14" customWidth="1"/>
    <col min="12545" max="12545" width="15.5859375" customWidth="1"/>
    <col min="12546" max="12589" width="16.41015625" customWidth="1"/>
    <col min="12590" max="12590" width="13.703125" customWidth="1"/>
    <col min="12591" max="12591" width="17.5859375" customWidth="1"/>
    <col min="12592" max="12592" width="11.703125" customWidth="1"/>
    <col min="12593" max="12593" width="14.29296875" customWidth="1"/>
    <col min="12594" max="12594" width="16.703125" customWidth="1"/>
    <col min="12595" max="12595" width="6" customWidth="1"/>
    <col min="12596" max="12596" width="8.41015625" customWidth="1"/>
    <col min="12597" max="12597" width="10" customWidth="1"/>
    <col min="12598" max="12598" width="9.5859375" customWidth="1"/>
    <col min="12599" max="12599" width="6" customWidth="1"/>
    <col min="12600" max="12600" width="11.29296875" bestFit="1" customWidth="1"/>
    <col min="12601" max="12601" width="11.29296875" customWidth="1"/>
    <col min="12602" max="12602" width="10.5859375" customWidth="1"/>
    <col min="12603" max="12604" width="10.29296875" bestFit="1" customWidth="1"/>
    <col min="12605" max="12606" width="6" customWidth="1"/>
    <col min="12610" max="12610" width="14.703125" customWidth="1"/>
    <col min="12611" max="12611" width="14" customWidth="1"/>
    <col min="12612" max="12612" width="13.703125" customWidth="1"/>
    <col min="12613" max="12613" width="11.5859375" customWidth="1"/>
    <col min="12614" max="12615" width="10.703125" customWidth="1"/>
    <col min="12616" max="12616" width="12.29296875" bestFit="1" customWidth="1"/>
    <col min="12617" max="12617" width="2.29296875" customWidth="1"/>
    <col min="12618" max="12618" width="12.29296875" bestFit="1" customWidth="1"/>
    <col min="12619" max="12619" width="1.703125" customWidth="1"/>
    <col min="12620" max="12620" width="12.5859375" bestFit="1" customWidth="1"/>
    <col min="12726" max="12726" width="14.5859375" customWidth="1"/>
    <col min="12727" max="12727" width="31.703125" customWidth="1"/>
    <col min="12728" max="12728" width="30.41015625" customWidth="1"/>
    <col min="12729" max="12729" width="13.703125" customWidth="1"/>
    <col min="12730" max="12730" width="15.29296875" customWidth="1"/>
    <col min="12731" max="12731" width="13.29296875" customWidth="1"/>
    <col min="12732" max="12732" width="13.5859375" customWidth="1"/>
    <col min="12733" max="12733" width="13.29296875" customWidth="1"/>
    <col min="12734" max="12734" width="14" customWidth="1"/>
    <col min="12735" max="12735" width="13.29296875" customWidth="1"/>
    <col min="12736" max="12736" width="14.703125" customWidth="1"/>
    <col min="12737" max="12737" width="15.29296875" customWidth="1"/>
    <col min="12738" max="12738" width="12.29296875" customWidth="1"/>
    <col min="12739" max="12739" width="13.703125" customWidth="1"/>
    <col min="12740" max="12741" width="14.29296875" customWidth="1"/>
    <col min="12742" max="12754" width="15.29296875" customWidth="1"/>
    <col min="12755" max="12800" width="14" customWidth="1"/>
    <col min="12801" max="12801" width="15.5859375" customWidth="1"/>
    <col min="12802" max="12845" width="16.41015625" customWidth="1"/>
    <col min="12846" max="12846" width="13.703125" customWidth="1"/>
    <col min="12847" max="12847" width="17.5859375" customWidth="1"/>
    <col min="12848" max="12848" width="11.703125" customWidth="1"/>
    <col min="12849" max="12849" width="14.29296875" customWidth="1"/>
    <col min="12850" max="12850" width="16.703125" customWidth="1"/>
    <col min="12851" max="12851" width="6" customWidth="1"/>
    <col min="12852" max="12852" width="8.41015625" customWidth="1"/>
    <col min="12853" max="12853" width="10" customWidth="1"/>
    <col min="12854" max="12854" width="9.5859375" customWidth="1"/>
    <col min="12855" max="12855" width="6" customWidth="1"/>
    <col min="12856" max="12856" width="11.29296875" bestFit="1" customWidth="1"/>
    <col min="12857" max="12857" width="11.29296875" customWidth="1"/>
    <col min="12858" max="12858" width="10.5859375" customWidth="1"/>
    <col min="12859" max="12860" width="10.29296875" bestFit="1" customWidth="1"/>
    <col min="12861" max="12862" width="6" customWidth="1"/>
    <col min="12866" max="12866" width="14.703125" customWidth="1"/>
    <col min="12867" max="12867" width="14" customWidth="1"/>
    <col min="12868" max="12868" width="13.703125" customWidth="1"/>
    <col min="12869" max="12869" width="11.5859375" customWidth="1"/>
    <col min="12870" max="12871" width="10.703125" customWidth="1"/>
    <col min="12872" max="12872" width="12.29296875" bestFit="1" customWidth="1"/>
    <col min="12873" max="12873" width="2.29296875" customWidth="1"/>
    <col min="12874" max="12874" width="12.29296875" bestFit="1" customWidth="1"/>
    <col min="12875" max="12875" width="1.703125" customWidth="1"/>
    <col min="12876" max="12876" width="12.5859375" bestFit="1" customWidth="1"/>
    <col min="12982" max="12982" width="14.5859375" customWidth="1"/>
    <col min="12983" max="12983" width="31.703125" customWidth="1"/>
    <col min="12984" max="12984" width="30.41015625" customWidth="1"/>
    <col min="12985" max="12985" width="13.703125" customWidth="1"/>
    <col min="12986" max="12986" width="15.29296875" customWidth="1"/>
    <col min="12987" max="12987" width="13.29296875" customWidth="1"/>
    <col min="12988" max="12988" width="13.5859375" customWidth="1"/>
    <col min="12989" max="12989" width="13.29296875" customWidth="1"/>
    <col min="12990" max="12990" width="14" customWidth="1"/>
    <col min="12991" max="12991" width="13.29296875" customWidth="1"/>
    <col min="12992" max="12992" width="14.703125" customWidth="1"/>
    <col min="12993" max="12993" width="15.29296875" customWidth="1"/>
    <col min="12994" max="12994" width="12.29296875" customWidth="1"/>
    <col min="12995" max="12995" width="13.703125" customWidth="1"/>
    <col min="12996" max="12997" width="14.29296875" customWidth="1"/>
    <col min="12998" max="13010" width="15.29296875" customWidth="1"/>
    <col min="13011" max="13056" width="14" customWidth="1"/>
    <col min="13057" max="13057" width="15.5859375" customWidth="1"/>
    <col min="13058" max="13101" width="16.41015625" customWidth="1"/>
    <col min="13102" max="13102" width="13.703125" customWidth="1"/>
    <col min="13103" max="13103" width="17.5859375" customWidth="1"/>
    <col min="13104" max="13104" width="11.703125" customWidth="1"/>
    <col min="13105" max="13105" width="14.29296875" customWidth="1"/>
    <col min="13106" max="13106" width="16.703125" customWidth="1"/>
    <col min="13107" max="13107" width="6" customWidth="1"/>
    <col min="13108" max="13108" width="8.41015625" customWidth="1"/>
    <col min="13109" max="13109" width="10" customWidth="1"/>
    <col min="13110" max="13110" width="9.5859375" customWidth="1"/>
    <col min="13111" max="13111" width="6" customWidth="1"/>
    <col min="13112" max="13112" width="11.29296875" bestFit="1" customWidth="1"/>
    <col min="13113" max="13113" width="11.29296875" customWidth="1"/>
    <col min="13114" max="13114" width="10.5859375" customWidth="1"/>
    <col min="13115" max="13116" width="10.29296875" bestFit="1" customWidth="1"/>
    <col min="13117" max="13118" width="6" customWidth="1"/>
    <col min="13122" max="13122" width="14.703125" customWidth="1"/>
    <col min="13123" max="13123" width="14" customWidth="1"/>
    <col min="13124" max="13124" width="13.703125" customWidth="1"/>
    <col min="13125" max="13125" width="11.5859375" customWidth="1"/>
    <col min="13126" max="13127" width="10.703125" customWidth="1"/>
    <col min="13128" max="13128" width="12.29296875" bestFit="1" customWidth="1"/>
    <col min="13129" max="13129" width="2.29296875" customWidth="1"/>
    <col min="13130" max="13130" width="12.29296875" bestFit="1" customWidth="1"/>
    <col min="13131" max="13131" width="1.703125" customWidth="1"/>
    <col min="13132" max="13132" width="12.5859375" bestFit="1" customWidth="1"/>
    <col min="13238" max="13238" width="14.5859375" customWidth="1"/>
    <col min="13239" max="13239" width="31.703125" customWidth="1"/>
    <col min="13240" max="13240" width="30.41015625" customWidth="1"/>
    <col min="13241" max="13241" width="13.703125" customWidth="1"/>
    <col min="13242" max="13242" width="15.29296875" customWidth="1"/>
    <col min="13243" max="13243" width="13.29296875" customWidth="1"/>
    <col min="13244" max="13244" width="13.5859375" customWidth="1"/>
    <col min="13245" max="13245" width="13.29296875" customWidth="1"/>
    <col min="13246" max="13246" width="14" customWidth="1"/>
    <col min="13247" max="13247" width="13.29296875" customWidth="1"/>
    <col min="13248" max="13248" width="14.703125" customWidth="1"/>
    <col min="13249" max="13249" width="15.29296875" customWidth="1"/>
    <col min="13250" max="13250" width="12.29296875" customWidth="1"/>
    <col min="13251" max="13251" width="13.703125" customWidth="1"/>
    <col min="13252" max="13253" width="14.29296875" customWidth="1"/>
    <col min="13254" max="13266" width="15.29296875" customWidth="1"/>
    <col min="13267" max="13312" width="14" customWidth="1"/>
    <col min="13313" max="13313" width="15.5859375" customWidth="1"/>
    <col min="13314" max="13357" width="16.41015625" customWidth="1"/>
    <col min="13358" max="13358" width="13.703125" customWidth="1"/>
    <col min="13359" max="13359" width="17.5859375" customWidth="1"/>
    <col min="13360" max="13360" width="11.703125" customWidth="1"/>
    <col min="13361" max="13361" width="14.29296875" customWidth="1"/>
    <col min="13362" max="13362" width="16.703125" customWidth="1"/>
    <col min="13363" max="13363" width="6" customWidth="1"/>
    <col min="13364" max="13364" width="8.41015625" customWidth="1"/>
    <col min="13365" max="13365" width="10" customWidth="1"/>
    <col min="13366" max="13366" width="9.5859375" customWidth="1"/>
    <col min="13367" max="13367" width="6" customWidth="1"/>
    <col min="13368" max="13368" width="11.29296875" bestFit="1" customWidth="1"/>
    <col min="13369" max="13369" width="11.29296875" customWidth="1"/>
    <col min="13370" max="13370" width="10.5859375" customWidth="1"/>
    <col min="13371" max="13372" width="10.29296875" bestFit="1" customWidth="1"/>
    <col min="13373" max="13374" width="6" customWidth="1"/>
    <col min="13378" max="13378" width="14.703125" customWidth="1"/>
    <col min="13379" max="13379" width="14" customWidth="1"/>
    <col min="13380" max="13380" width="13.703125" customWidth="1"/>
    <col min="13381" max="13381" width="11.5859375" customWidth="1"/>
    <col min="13382" max="13383" width="10.703125" customWidth="1"/>
    <col min="13384" max="13384" width="12.29296875" bestFit="1" customWidth="1"/>
    <col min="13385" max="13385" width="2.29296875" customWidth="1"/>
    <col min="13386" max="13386" width="12.29296875" bestFit="1" customWidth="1"/>
    <col min="13387" max="13387" width="1.703125" customWidth="1"/>
    <col min="13388" max="13388" width="12.5859375" bestFit="1" customWidth="1"/>
    <col min="13494" max="13494" width="14.5859375" customWidth="1"/>
    <col min="13495" max="13495" width="31.703125" customWidth="1"/>
    <col min="13496" max="13496" width="30.41015625" customWidth="1"/>
    <col min="13497" max="13497" width="13.703125" customWidth="1"/>
    <col min="13498" max="13498" width="15.29296875" customWidth="1"/>
    <col min="13499" max="13499" width="13.29296875" customWidth="1"/>
    <col min="13500" max="13500" width="13.5859375" customWidth="1"/>
    <col min="13501" max="13501" width="13.29296875" customWidth="1"/>
    <col min="13502" max="13502" width="14" customWidth="1"/>
    <col min="13503" max="13503" width="13.29296875" customWidth="1"/>
    <col min="13504" max="13504" width="14.703125" customWidth="1"/>
    <col min="13505" max="13505" width="15.29296875" customWidth="1"/>
    <col min="13506" max="13506" width="12.29296875" customWidth="1"/>
    <col min="13507" max="13507" width="13.703125" customWidth="1"/>
    <col min="13508" max="13509" width="14.29296875" customWidth="1"/>
    <col min="13510" max="13522" width="15.29296875" customWidth="1"/>
    <col min="13523" max="13568" width="14" customWidth="1"/>
    <col min="13569" max="13569" width="15.5859375" customWidth="1"/>
    <col min="13570" max="13613" width="16.41015625" customWidth="1"/>
    <col min="13614" max="13614" width="13.703125" customWidth="1"/>
    <col min="13615" max="13615" width="17.5859375" customWidth="1"/>
    <col min="13616" max="13616" width="11.703125" customWidth="1"/>
    <col min="13617" max="13617" width="14.29296875" customWidth="1"/>
    <col min="13618" max="13618" width="16.703125" customWidth="1"/>
    <col min="13619" max="13619" width="6" customWidth="1"/>
    <col min="13620" max="13620" width="8.41015625" customWidth="1"/>
    <col min="13621" max="13621" width="10" customWidth="1"/>
    <col min="13622" max="13622" width="9.5859375" customWidth="1"/>
    <col min="13623" max="13623" width="6" customWidth="1"/>
    <col min="13624" max="13624" width="11.29296875" bestFit="1" customWidth="1"/>
    <col min="13625" max="13625" width="11.29296875" customWidth="1"/>
    <col min="13626" max="13626" width="10.5859375" customWidth="1"/>
    <col min="13627" max="13628" width="10.29296875" bestFit="1" customWidth="1"/>
    <col min="13629" max="13630" width="6" customWidth="1"/>
    <col min="13634" max="13634" width="14.703125" customWidth="1"/>
    <col min="13635" max="13635" width="14" customWidth="1"/>
    <col min="13636" max="13636" width="13.703125" customWidth="1"/>
    <col min="13637" max="13637" width="11.5859375" customWidth="1"/>
    <col min="13638" max="13639" width="10.703125" customWidth="1"/>
    <col min="13640" max="13640" width="12.29296875" bestFit="1" customWidth="1"/>
    <col min="13641" max="13641" width="2.29296875" customWidth="1"/>
    <col min="13642" max="13642" width="12.29296875" bestFit="1" customWidth="1"/>
    <col min="13643" max="13643" width="1.703125" customWidth="1"/>
    <col min="13644" max="13644" width="12.5859375" bestFit="1" customWidth="1"/>
    <col min="13750" max="13750" width="14.5859375" customWidth="1"/>
    <col min="13751" max="13751" width="31.703125" customWidth="1"/>
    <col min="13752" max="13752" width="30.41015625" customWidth="1"/>
    <col min="13753" max="13753" width="13.703125" customWidth="1"/>
    <col min="13754" max="13754" width="15.29296875" customWidth="1"/>
    <col min="13755" max="13755" width="13.29296875" customWidth="1"/>
    <col min="13756" max="13756" width="13.5859375" customWidth="1"/>
    <col min="13757" max="13757" width="13.29296875" customWidth="1"/>
    <col min="13758" max="13758" width="14" customWidth="1"/>
    <col min="13759" max="13759" width="13.29296875" customWidth="1"/>
    <col min="13760" max="13760" width="14.703125" customWidth="1"/>
    <col min="13761" max="13761" width="15.29296875" customWidth="1"/>
    <col min="13762" max="13762" width="12.29296875" customWidth="1"/>
    <col min="13763" max="13763" width="13.703125" customWidth="1"/>
    <col min="13764" max="13765" width="14.29296875" customWidth="1"/>
    <col min="13766" max="13778" width="15.29296875" customWidth="1"/>
    <col min="13779" max="13824" width="14" customWidth="1"/>
    <col min="13825" max="13825" width="15.5859375" customWidth="1"/>
    <col min="13826" max="13869" width="16.41015625" customWidth="1"/>
    <col min="13870" max="13870" width="13.703125" customWidth="1"/>
    <col min="13871" max="13871" width="17.5859375" customWidth="1"/>
    <col min="13872" max="13872" width="11.703125" customWidth="1"/>
    <col min="13873" max="13873" width="14.29296875" customWidth="1"/>
    <col min="13874" max="13874" width="16.703125" customWidth="1"/>
    <col min="13875" max="13875" width="6" customWidth="1"/>
    <col min="13876" max="13876" width="8.41015625" customWidth="1"/>
    <col min="13877" max="13877" width="10" customWidth="1"/>
    <col min="13878" max="13878" width="9.5859375" customWidth="1"/>
    <col min="13879" max="13879" width="6" customWidth="1"/>
    <col min="13880" max="13880" width="11.29296875" bestFit="1" customWidth="1"/>
    <col min="13881" max="13881" width="11.29296875" customWidth="1"/>
    <col min="13882" max="13882" width="10.5859375" customWidth="1"/>
    <col min="13883" max="13884" width="10.29296875" bestFit="1" customWidth="1"/>
    <col min="13885" max="13886" width="6" customWidth="1"/>
    <col min="13890" max="13890" width="14.703125" customWidth="1"/>
    <col min="13891" max="13891" width="14" customWidth="1"/>
    <col min="13892" max="13892" width="13.703125" customWidth="1"/>
    <col min="13893" max="13893" width="11.5859375" customWidth="1"/>
    <col min="13894" max="13895" width="10.703125" customWidth="1"/>
    <col min="13896" max="13896" width="12.29296875" bestFit="1" customWidth="1"/>
    <col min="13897" max="13897" width="2.29296875" customWidth="1"/>
    <col min="13898" max="13898" width="12.29296875" bestFit="1" customWidth="1"/>
    <col min="13899" max="13899" width="1.703125" customWidth="1"/>
    <col min="13900" max="13900" width="12.5859375" bestFit="1" customWidth="1"/>
    <col min="14006" max="14006" width="14.5859375" customWidth="1"/>
    <col min="14007" max="14007" width="31.703125" customWidth="1"/>
    <col min="14008" max="14008" width="30.41015625" customWidth="1"/>
    <col min="14009" max="14009" width="13.703125" customWidth="1"/>
    <col min="14010" max="14010" width="15.29296875" customWidth="1"/>
    <col min="14011" max="14011" width="13.29296875" customWidth="1"/>
    <col min="14012" max="14012" width="13.5859375" customWidth="1"/>
    <col min="14013" max="14013" width="13.29296875" customWidth="1"/>
    <col min="14014" max="14014" width="14" customWidth="1"/>
    <col min="14015" max="14015" width="13.29296875" customWidth="1"/>
    <col min="14016" max="14016" width="14.703125" customWidth="1"/>
    <col min="14017" max="14017" width="15.29296875" customWidth="1"/>
    <col min="14018" max="14018" width="12.29296875" customWidth="1"/>
    <col min="14019" max="14019" width="13.703125" customWidth="1"/>
    <col min="14020" max="14021" width="14.29296875" customWidth="1"/>
    <col min="14022" max="14034" width="15.29296875" customWidth="1"/>
    <col min="14035" max="14080" width="14" customWidth="1"/>
    <col min="14081" max="14081" width="15.5859375" customWidth="1"/>
    <col min="14082" max="14125" width="16.41015625" customWidth="1"/>
    <col min="14126" max="14126" width="13.703125" customWidth="1"/>
    <col min="14127" max="14127" width="17.5859375" customWidth="1"/>
    <col min="14128" max="14128" width="11.703125" customWidth="1"/>
    <col min="14129" max="14129" width="14.29296875" customWidth="1"/>
    <col min="14130" max="14130" width="16.703125" customWidth="1"/>
    <col min="14131" max="14131" width="6" customWidth="1"/>
    <col min="14132" max="14132" width="8.41015625" customWidth="1"/>
    <col min="14133" max="14133" width="10" customWidth="1"/>
    <col min="14134" max="14134" width="9.5859375" customWidth="1"/>
    <col min="14135" max="14135" width="6" customWidth="1"/>
    <col min="14136" max="14136" width="11.29296875" bestFit="1" customWidth="1"/>
    <col min="14137" max="14137" width="11.29296875" customWidth="1"/>
    <col min="14138" max="14138" width="10.5859375" customWidth="1"/>
    <col min="14139" max="14140" width="10.29296875" bestFit="1" customWidth="1"/>
    <col min="14141" max="14142" width="6" customWidth="1"/>
    <col min="14146" max="14146" width="14.703125" customWidth="1"/>
    <col min="14147" max="14147" width="14" customWidth="1"/>
    <col min="14148" max="14148" width="13.703125" customWidth="1"/>
    <col min="14149" max="14149" width="11.5859375" customWidth="1"/>
    <col min="14150" max="14151" width="10.703125" customWidth="1"/>
    <col min="14152" max="14152" width="12.29296875" bestFit="1" customWidth="1"/>
    <col min="14153" max="14153" width="2.29296875" customWidth="1"/>
    <col min="14154" max="14154" width="12.29296875" bestFit="1" customWidth="1"/>
    <col min="14155" max="14155" width="1.703125" customWidth="1"/>
    <col min="14156" max="14156" width="12.5859375" bestFit="1" customWidth="1"/>
    <col min="14262" max="14262" width="14.5859375" customWidth="1"/>
    <col min="14263" max="14263" width="31.703125" customWidth="1"/>
    <col min="14264" max="14264" width="30.41015625" customWidth="1"/>
    <col min="14265" max="14265" width="13.703125" customWidth="1"/>
    <col min="14266" max="14266" width="15.29296875" customWidth="1"/>
    <col min="14267" max="14267" width="13.29296875" customWidth="1"/>
    <col min="14268" max="14268" width="13.5859375" customWidth="1"/>
    <col min="14269" max="14269" width="13.29296875" customWidth="1"/>
    <col min="14270" max="14270" width="14" customWidth="1"/>
    <col min="14271" max="14271" width="13.29296875" customWidth="1"/>
    <col min="14272" max="14272" width="14.703125" customWidth="1"/>
    <col min="14273" max="14273" width="15.29296875" customWidth="1"/>
    <col min="14274" max="14274" width="12.29296875" customWidth="1"/>
    <col min="14275" max="14275" width="13.703125" customWidth="1"/>
    <col min="14276" max="14277" width="14.29296875" customWidth="1"/>
    <col min="14278" max="14290" width="15.29296875" customWidth="1"/>
    <col min="14291" max="14336" width="14" customWidth="1"/>
    <col min="14337" max="14337" width="15.5859375" customWidth="1"/>
    <col min="14338" max="14381" width="16.41015625" customWidth="1"/>
    <col min="14382" max="14382" width="13.703125" customWidth="1"/>
    <col min="14383" max="14383" width="17.5859375" customWidth="1"/>
    <col min="14384" max="14384" width="11.703125" customWidth="1"/>
    <col min="14385" max="14385" width="14.29296875" customWidth="1"/>
    <col min="14386" max="14386" width="16.703125" customWidth="1"/>
    <col min="14387" max="14387" width="6" customWidth="1"/>
    <col min="14388" max="14388" width="8.41015625" customWidth="1"/>
    <col min="14389" max="14389" width="10" customWidth="1"/>
    <col min="14390" max="14390" width="9.5859375" customWidth="1"/>
    <col min="14391" max="14391" width="6" customWidth="1"/>
    <col min="14392" max="14392" width="11.29296875" bestFit="1" customWidth="1"/>
    <col min="14393" max="14393" width="11.29296875" customWidth="1"/>
    <col min="14394" max="14394" width="10.5859375" customWidth="1"/>
    <col min="14395" max="14396" width="10.29296875" bestFit="1" customWidth="1"/>
    <col min="14397" max="14398" width="6" customWidth="1"/>
    <col min="14402" max="14402" width="14.703125" customWidth="1"/>
    <col min="14403" max="14403" width="14" customWidth="1"/>
    <col min="14404" max="14404" width="13.703125" customWidth="1"/>
    <col min="14405" max="14405" width="11.5859375" customWidth="1"/>
    <col min="14406" max="14407" width="10.703125" customWidth="1"/>
    <col min="14408" max="14408" width="12.29296875" bestFit="1" customWidth="1"/>
    <col min="14409" max="14409" width="2.29296875" customWidth="1"/>
    <col min="14410" max="14410" width="12.29296875" bestFit="1" customWidth="1"/>
    <col min="14411" max="14411" width="1.703125" customWidth="1"/>
    <col min="14412" max="14412" width="12.5859375" bestFit="1" customWidth="1"/>
    <col min="14518" max="14518" width="14.5859375" customWidth="1"/>
    <col min="14519" max="14519" width="31.703125" customWidth="1"/>
    <col min="14520" max="14520" width="30.41015625" customWidth="1"/>
    <col min="14521" max="14521" width="13.703125" customWidth="1"/>
    <col min="14522" max="14522" width="15.29296875" customWidth="1"/>
    <col min="14523" max="14523" width="13.29296875" customWidth="1"/>
    <col min="14524" max="14524" width="13.5859375" customWidth="1"/>
    <col min="14525" max="14525" width="13.29296875" customWidth="1"/>
    <col min="14526" max="14526" width="14" customWidth="1"/>
    <col min="14527" max="14527" width="13.29296875" customWidth="1"/>
    <col min="14528" max="14528" width="14.703125" customWidth="1"/>
    <col min="14529" max="14529" width="15.29296875" customWidth="1"/>
    <col min="14530" max="14530" width="12.29296875" customWidth="1"/>
    <col min="14531" max="14531" width="13.703125" customWidth="1"/>
    <col min="14532" max="14533" width="14.29296875" customWidth="1"/>
    <col min="14534" max="14546" width="15.29296875" customWidth="1"/>
    <col min="14547" max="14592" width="14" customWidth="1"/>
    <col min="14593" max="14593" width="15.5859375" customWidth="1"/>
    <col min="14594" max="14637" width="16.41015625" customWidth="1"/>
    <col min="14638" max="14638" width="13.703125" customWidth="1"/>
    <col min="14639" max="14639" width="17.5859375" customWidth="1"/>
    <col min="14640" max="14640" width="11.703125" customWidth="1"/>
    <col min="14641" max="14641" width="14.29296875" customWidth="1"/>
    <col min="14642" max="14642" width="16.703125" customWidth="1"/>
    <col min="14643" max="14643" width="6" customWidth="1"/>
    <col min="14644" max="14644" width="8.41015625" customWidth="1"/>
    <col min="14645" max="14645" width="10" customWidth="1"/>
    <col min="14646" max="14646" width="9.5859375" customWidth="1"/>
    <col min="14647" max="14647" width="6" customWidth="1"/>
    <col min="14648" max="14648" width="11.29296875" bestFit="1" customWidth="1"/>
    <col min="14649" max="14649" width="11.29296875" customWidth="1"/>
    <col min="14650" max="14650" width="10.5859375" customWidth="1"/>
    <col min="14651" max="14652" width="10.29296875" bestFit="1" customWidth="1"/>
    <col min="14653" max="14654" width="6" customWidth="1"/>
    <col min="14658" max="14658" width="14.703125" customWidth="1"/>
    <col min="14659" max="14659" width="14" customWidth="1"/>
    <col min="14660" max="14660" width="13.703125" customWidth="1"/>
    <col min="14661" max="14661" width="11.5859375" customWidth="1"/>
    <col min="14662" max="14663" width="10.703125" customWidth="1"/>
    <col min="14664" max="14664" width="12.29296875" bestFit="1" customWidth="1"/>
    <col min="14665" max="14665" width="2.29296875" customWidth="1"/>
    <col min="14666" max="14666" width="12.29296875" bestFit="1" customWidth="1"/>
    <col min="14667" max="14667" width="1.703125" customWidth="1"/>
    <col min="14668" max="14668" width="12.5859375" bestFit="1" customWidth="1"/>
    <col min="14774" max="14774" width="14.5859375" customWidth="1"/>
    <col min="14775" max="14775" width="31.703125" customWidth="1"/>
    <col min="14776" max="14776" width="30.41015625" customWidth="1"/>
    <col min="14777" max="14777" width="13.703125" customWidth="1"/>
    <col min="14778" max="14778" width="15.29296875" customWidth="1"/>
    <col min="14779" max="14779" width="13.29296875" customWidth="1"/>
    <col min="14780" max="14780" width="13.5859375" customWidth="1"/>
    <col min="14781" max="14781" width="13.29296875" customWidth="1"/>
    <col min="14782" max="14782" width="14" customWidth="1"/>
    <col min="14783" max="14783" width="13.29296875" customWidth="1"/>
    <col min="14784" max="14784" width="14.703125" customWidth="1"/>
    <col min="14785" max="14785" width="15.29296875" customWidth="1"/>
    <col min="14786" max="14786" width="12.29296875" customWidth="1"/>
    <col min="14787" max="14787" width="13.703125" customWidth="1"/>
    <col min="14788" max="14789" width="14.29296875" customWidth="1"/>
    <col min="14790" max="14802" width="15.29296875" customWidth="1"/>
    <col min="14803" max="14848" width="14" customWidth="1"/>
    <col min="14849" max="14849" width="15.5859375" customWidth="1"/>
    <col min="14850" max="14893" width="16.41015625" customWidth="1"/>
    <col min="14894" max="14894" width="13.703125" customWidth="1"/>
    <col min="14895" max="14895" width="17.5859375" customWidth="1"/>
    <col min="14896" max="14896" width="11.703125" customWidth="1"/>
    <col min="14897" max="14897" width="14.29296875" customWidth="1"/>
    <col min="14898" max="14898" width="16.703125" customWidth="1"/>
    <col min="14899" max="14899" width="6" customWidth="1"/>
    <col min="14900" max="14900" width="8.41015625" customWidth="1"/>
    <col min="14901" max="14901" width="10" customWidth="1"/>
    <col min="14902" max="14902" width="9.5859375" customWidth="1"/>
    <col min="14903" max="14903" width="6" customWidth="1"/>
    <col min="14904" max="14904" width="11.29296875" bestFit="1" customWidth="1"/>
    <col min="14905" max="14905" width="11.29296875" customWidth="1"/>
    <col min="14906" max="14906" width="10.5859375" customWidth="1"/>
    <col min="14907" max="14908" width="10.29296875" bestFit="1" customWidth="1"/>
    <col min="14909" max="14910" width="6" customWidth="1"/>
    <col min="14914" max="14914" width="14.703125" customWidth="1"/>
    <col min="14915" max="14915" width="14" customWidth="1"/>
    <col min="14916" max="14916" width="13.703125" customWidth="1"/>
    <col min="14917" max="14917" width="11.5859375" customWidth="1"/>
    <col min="14918" max="14919" width="10.703125" customWidth="1"/>
    <col min="14920" max="14920" width="12.29296875" bestFit="1" customWidth="1"/>
    <col min="14921" max="14921" width="2.29296875" customWidth="1"/>
    <col min="14922" max="14922" width="12.29296875" bestFit="1" customWidth="1"/>
    <col min="14923" max="14923" width="1.703125" customWidth="1"/>
    <col min="14924" max="14924" width="12.5859375" bestFit="1" customWidth="1"/>
    <col min="15030" max="15030" width="14.5859375" customWidth="1"/>
    <col min="15031" max="15031" width="31.703125" customWidth="1"/>
    <col min="15032" max="15032" width="30.41015625" customWidth="1"/>
    <col min="15033" max="15033" width="13.703125" customWidth="1"/>
    <col min="15034" max="15034" width="15.29296875" customWidth="1"/>
    <col min="15035" max="15035" width="13.29296875" customWidth="1"/>
    <col min="15036" max="15036" width="13.5859375" customWidth="1"/>
    <col min="15037" max="15037" width="13.29296875" customWidth="1"/>
    <col min="15038" max="15038" width="14" customWidth="1"/>
    <col min="15039" max="15039" width="13.29296875" customWidth="1"/>
    <col min="15040" max="15040" width="14.703125" customWidth="1"/>
    <col min="15041" max="15041" width="15.29296875" customWidth="1"/>
    <col min="15042" max="15042" width="12.29296875" customWidth="1"/>
    <col min="15043" max="15043" width="13.703125" customWidth="1"/>
    <col min="15044" max="15045" width="14.29296875" customWidth="1"/>
    <col min="15046" max="15058" width="15.29296875" customWidth="1"/>
    <col min="15059" max="15104" width="14" customWidth="1"/>
    <col min="15105" max="15105" width="15.5859375" customWidth="1"/>
    <col min="15106" max="15149" width="16.41015625" customWidth="1"/>
    <col min="15150" max="15150" width="13.703125" customWidth="1"/>
    <col min="15151" max="15151" width="17.5859375" customWidth="1"/>
    <col min="15152" max="15152" width="11.703125" customWidth="1"/>
    <col min="15153" max="15153" width="14.29296875" customWidth="1"/>
    <col min="15154" max="15154" width="16.703125" customWidth="1"/>
    <col min="15155" max="15155" width="6" customWidth="1"/>
    <col min="15156" max="15156" width="8.41015625" customWidth="1"/>
    <col min="15157" max="15157" width="10" customWidth="1"/>
    <col min="15158" max="15158" width="9.5859375" customWidth="1"/>
    <col min="15159" max="15159" width="6" customWidth="1"/>
    <col min="15160" max="15160" width="11.29296875" bestFit="1" customWidth="1"/>
    <col min="15161" max="15161" width="11.29296875" customWidth="1"/>
    <col min="15162" max="15162" width="10.5859375" customWidth="1"/>
    <col min="15163" max="15164" width="10.29296875" bestFit="1" customWidth="1"/>
    <col min="15165" max="15166" width="6" customWidth="1"/>
    <col min="15170" max="15170" width="14.703125" customWidth="1"/>
    <col min="15171" max="15171" width="14" customWidth="1"/>
    <col min="15172" max="15172" width="13.703125" customWidth="1"/>
    <col min="15173" max="15173" width="11.5859375" customWidth="1"/>
    <col min="15174" max="15175" width="10.703125" customWidth="1"/>
    <col min="15176" max="15176" width="12.29296875" bestFit="1" customWidth="1"/>
    <col min="15177" max="15177" width="2.29296875" customWidth="1"/>
    <col min="15178" max="15178" width="12.29296875" bestFit="1" customWidth="1"/>
    <col min="15179" max="15179" width="1.703125" customWidth="1"/>
    <col min="15180" max="15180" width="12.5859375" bestFit="1" customWidth="1"/>
    <col min="15286" max="15286" width="14.5859375" customWidth="1"/>
    <col min="15287" max="15287" width="31.703125" customWidth="1"/>
    <col min="15288" max="15288" width="30.41015625" customWidth="1"/>
    <col min="15289" max="15289" width="13.703125" customWidth="1"/>
    <col min="15290" max="15290" width="15.29296875" customWidth="1"/>
    <col min="15291" max="15291" width="13.29296875" customWidth="1"/>
    <col min="15292" max="15292" width="13.5859375" customWidth="1"/>
    <col min="15293" max="15293" width="13.29296875" customWidth="1"/>
    <col min="15294" max="15294" width="14" customWidth="1"/>
    <col min="15295" max="15295" width="13.29296875" customWidth="1"/>
    <col min="15296" max="15296" width="14.703125" customWidth="1"/>
    <col min="15297" max="15297" width="15.29296875" customWidth="1"/>
    <col min="15298" max="15298" width="12.29296875" customWidth="1"/>
    <col min="15299" max="15299" width="13.703125" customWidth="1"/>
    <col min="15300" max="15301" width="14.29296875" customWidth="1"/>
    <col min="15302" max="15314" width="15.29296875" customWidth="1"/>
    <col min="15315" max="15360" width="14" customWidth="1"/>
    <col min="15361" max="15361" width="15.5859375" customWidth="1"/>
    <col min="15362" max="15405" width="16.41015625" customWidth="1"/>
    <col min="15406" max="15406" width="13.703125" customWidth="1"/>
    <col min="15407" max="15407" width="17.5859375" customWidth="1"/>
    <col min="15408" max="15408" width="11.703125" customWidth="1"/>
    <col min="15409" max="15409" width="14.29296875" customWidth="1"/>
    <col min="15410" max="15410" width="16.703125" customWidth="1"/>
    <col min="15411" max="15411" width="6" customWidth="1"/>
    <col min="15412" max="15412" width="8.41015625" customWidth="1"/>
    <col min="15413" max="15413" width="10" customWidth="1"/>
    <col min="15414" max="15414" width="9.5859375" customWidth="1"/>
    <col min="15415" max="15415" width="6" customWidth="1"/>
    <col min="15416" max="15416" width="11.29296875" bestFit="1" customWidth="1"/>
    <col min="15417" max="15417" width="11.29296875" customWidth="1"/>
    <col min="15418" max="15418" width="10.5859375" customWidth="1"/>
    <col min="15419" max="15420" width="10.29296875" bestFit="1" customWidth="1"/>
    <col min="15421" max="15422" width="6" customWidth="1"/>
    <col min="15426" max="15426" width="14.703125" customWidth="1"/>
    <col min="15427" max="15427" width="14" customWidth="1"/>
    <col min="15428" max="15428" width="13.703125" customWidth="1"/>
    <col min="15429" max="15429" width="11.5859375" customWidth="1"/>
    <col min="15430" max="15431" width="10.703125" customWidth="1"/>
    <col min="15432" max="15432" width="12.29296875" bestFit="1" customWidth="1"/>
    <col min="15433" max="15433" width="2.29296875" customWidth="1"/>
    <col min="15434" max="15434" width="12.29296875" bestFit="1" customWidth="1"/>
    <col min="15435" max="15435" width="1.703125" customWidth="1"/>
    <col min="15436" max="15436" width="12.5859375" bestFit="1" customWidth="1"/>
    <col min="15542" max="15542" width="14.5859375" customWidth="1"/>
    <col min="15543" max="15543" width="31.703125" customWidth="1"/>
    <col min="15544" max="15544" width="30.41015625" customWidth="1"/>
    <col min="15545" max="15545" width="13.703125" customWidth="1"/>
    <col min="15546" max="15546" width="15.29296875" customWidth="1"/>
    <col min="15547" max="15547" width="13.29296875" customWidth="1"/>
    <col min="15548" max="15548" width="13.5859375" customWidth="1"/>
    <col min="15549" max="15549" width="13.29296875" customWidth="1"/>
    <col min="15550" max="15550" width="14" customWidth="1"/>
    <col min="15551" max="15551" width="13.29296875" customWidth="1"/>
    <col min="15552" max="15552" width="14.703125" customWidth="1"/>
    <col min="15553" max="15553" width="15.29296875" customWidth="1"/>
    <col min="15554" max="15554" width="12.29296875" customWidth="1"/>
    <col min="15555" max="15555" width="13.703125" customWidth="1"/>
    <col min="15556" max="15557" width="14.29296875" customWidth="1"/>
    <col min="15558" max="15570" width="15.29296875" customWidth="1"/>
    <col min="15571" max="15616" width="14" customWidth="1"/>
    <col min="15617" max="15617" width="15.5859375" customWidth="1"/>
    <col min="15618" max="15661" width="16.41015625" customWidth="1"/>
    <col min="15662" max="15662" width="13.703125" customWidth="1"/>
    <col min="15663" max="15663" width="17.5859375" customWidth="1"/>
    <col min="15664" max="15664" width="11.703125" customWidth="1"/>
    <col min="15665" max="15665" width="14.29296875" customWidth="1"/>
    <col min="15666" max="15666" width="16.703125" customWidth="1"/>
    <col min="15667" max="15667" width="6" customWidth="1"/>
    <col min="15668" max="15668" width="8.41015625" customWidth="1"/>
    <col min="15669" max="15669" width="10" customWidth="1"/>
    <col min="15670" max="15670" width="9.5859375" customWidth="1"/>
    <col min="15671" max="15671" width="6" customWidth="1"/>
    <col min="15672" max="15672" width="11.29296875" bestFit="1" customWidth="1"/>
    <col min="15673" max="15673" width="11.29296875" customWidth="1"/>
    <col min="15674" max="15674" width="10.5859375" customWidth="1"/>
    <col min="15675" max="15676" width="10.29296875" bestFit="1" customWidth="1"/>
    <col min="15677" max="15678" width="6" customWidth="1"/>
    <col min="15682" max="15682" width="14.703125" customWidth="1"/>
    <col min="15683" max="15683" width="14" customWidth="1"/>
    <col min="15684" max="15684" width="13.703125" customWidth="1"/>
    <col min="15685" max="15685" width="11.5859375" customWidth="1"/>
    <col min="15686" max="15687" width="10.703125" customWidth="1"/>
    <col min="15688" max="15688" width="12.29296875" bestFit="1" customWidth="1"/>
    <col min="15689" max="15689" width="2.29296875" customWidth="1"/>
    <col min="15690" max="15690" width="12.29296875" bestFit="1" customWidth="1"/>
    <col min="15691" max="15691" width="1.703125" customWidth="1"/>
    <col min="15692" max="15692" width="12.5859375" bestFit="1" customWidth="1"/>
    <col min="15798" max="15798" width="14.5859375" customWidth="1"/>
    <col min="15799" max="15799" width="31.703125" customWidth="1"/>
    <col min="15800" max="15800" width="30.41015625" customWidth="1"/>
    <col min="15801" max="15801" width="13.703125" customWidth="1"/>
    <col min="15802" max="15802" width="15.29296875" customWidth="1"/>
    <col min="15803" max="15803" width="13.29296875" customWidth="1"/>
    <col min="15804" max="15804" width="13.5859375" customWidth="1"/>
    <col min="15805" max="15805" width="13.29296875" customWidth="1"/>
    <col min="15806" max="15806" width="14" customWidth="1"/>
    <col min="15807" max="15807" width="13.29296875" customWidth="1"/>
    <col min="15808" max="15808" width="14.703125" customWidth="1"/>
    <col min="15809" max="15809" width="15.29296875" customWidth="1"/>
    <col min="15810" max="15810" width="12.29296875" customWidth="1"/>
    <col min="15811" max="15811" width="13.703125" customWidth="1"/>
    <col min="15812" max="15813" width="14.29296875" customWidth="1"/>
    <col min="15814" max="15826" width="15.29296875" customWidth="1"/>
    <col min="15827" max="15872" width="14" customWidth="1"/>
    <col min="15873" max="15873" width="15.5859375" customWidth="1"/>
    <col min="15874" max="15917" width="16.41015625" customWidth="1"/>
    <col min="15918" max="15918" width="13.703125" customWidth="1"/>
    <col min="15919" max="15919" width="17.5859375" customWidth="1"/>
    <col min="15920" max="15920" width="11.703125" customWidth="1"/>
    <col min="15921" max="15921" width="14.29296875" customWidth="1"/>
    <col min="15922" max="15922" width="16.703125" customWidth="1"/>
    <col min="15923" max="15923" width="6" customWidth="1"/>
    <col min="15924" max="15924" width="8.41015625" customWidth="1"/>
    <col min="15925" max="15925" width="10" customWidth="1"/>
    <col min="15926" max="15926" width="9.5859375" customWidth="1"/>
    <col min="15927" max="15927" width="6" customWidth="1"/>
    <col min="15928" max="15928" width="11.29296875" bestFit="1" customWidth="1"/>
    <col min="15929" max="15929" width="11.29296875" customWidth="1"/>
    <col min="15930" max="15930" width="10.5859375" customWidth="1"/>
    <col min="15931" max="15932" width="10.29296875" bestFit="1" customWidth="1"/>
    <col min="15933" max="15934" width="6" customWidth="1"/>
    <col min="15938" max="15938" width="14.703125" customWidth="1"/>
    <col min="15939" max="15939" width="14" customWidth="1"/>
    <col min="15940" max="15940" width="13.703125" customWidth="1"/>
    <col min="15941" max="15941" width="11.5859375" customWidth="1"/>
    <col min="15942" max="15943" width="10.703125" customWidth="1"/>
    <col min="15944" max="15944" width="12.29296875" bestFit="1" customWidth="1"/>
    <col min="15945" max="15945" width="2.29296875" customWidth="1"/>
    <col min="15946" max="15946" width="12.29296875" bestFit="1" customWidth="1"/>
    <col min="15947" max="15947" width="1.703125" customWidth="1"/>
    <col min="15948" max="15948" width="12.5859375" bestFit="1" customWidth="1"/>
    <col min="16054" max="16054" width="14.5859375" customWidth="1"/>
    <col min="16055" max="16055" width="31.703125" customWidth="1"/>
    <col min="16056" max="16056" width="30.41015625" customWidth="1"/>
    <col min="16057" max="16057" width="13.703125" customWidth="1"/>
    <col min="16058" max="16058" width="15.29296875" customWidth="1"/>
    <col min="16059" max="16059" width="13.29296875" customWidth="1"/>
    <col min="16060" max="16060" width="13.5859375" customWidth="1"/>
    <col min="16061" max="16061" width="13.29296875" customWidth="1"/>
    <col min="16062" max="16062" width="14" customWidth="1"/>
    <col min="16063" max="16063" width="13.29296875" customWidth="1"/>
    <col min="16064" max="16064" width="14.703125" customWidth="1"/>
    <col min="16065" max="16065" width="15.29296875" customWidth="1"/>
    <col min="16066" max="16066" width="12.29296875" customWidth="1"/>
    <col min="16067" max="16067" width="13.703125" customWidth="1"/>
    <col min="16068" max="16069" width="14.29296875" customWidth="1"/>
    <col min="16070" max="16082" width="15.29296875" customWidth="1"/>
    <col min="16083" max="16128" width="14" customWidth="1"/>
    <col min="16129" max="16129" width="15.5859375" customWidth="1"/>
    <col min="16130" max="16173" width="16.41015625" customWidth="1"/>
    <col min="16174" max="16174" width="13.703125" customWidth="1"/>
    <col min="16175" max="16175" width="17.5859375" customWidth="1"/>
    <col min="16176" max="16176" width="11.703125" customWidth="1"/>
    <col min="16177" max="16177" width="14.29296875" customWidth="1"/>
    <col min="16178" max="16178" width="16.703125" customWidth="1"/>
    <col min="16179" max="16179" width="6" customWidth="1"/>
    <col min="16180" max="16180" width="8.41015625" customWidth="1"/>
    <col min="16181" max="16181" width="10" customWidth="1"/>
    <col min="16182" max="16182" width="9.5859375" customWidth="1"/>
    <col min="16183" max="16183" width="6" customWidth="1"/>
    <col min="16184" max="16184" width="11.29296875" bestFit="1" customWidth="1"/>
    <col min="16185" max="16185" width="11.29296875" customWidth="1"/>
    <col min="16186" max="16186" width="10.5859375" customWidth="1"/>
    <col min="16187" max="16188" width="10.29296875" bestFit="1" customWidth="1"/>
    <col min="16189" max="16190" width="6" customWidth="1"/>
    <col min="16194" max="16194" width="14.703125" customWidth="1"/>
    <col min="16195" max="16195" width="14" customWidth="1"/>
    <col min="16196" max="16196" width="13.703125" customWidth="1"/>
    <col min="16197" max="16197" width="11.5859375" customWidth="1"/>
    <col min="16198" max="16199" width="10.703125" customWidth="1"/>
    <col min="16200" max="16200" width="12.29296875" bestFit="1" customWidth="1"/>
    <col min="16201" max="16201" width="2.29296875" customWidth="1"/>
    <col min="16202" max="16202" width="12.29296875" bestFit="1" customWidth="1"/>
    <col min="16203" max="16203" width="1.703125" customWidth="1"/>
    <col min="16204" max="16204" width="12.5859375" bestFit="1" customWidth="1"/>
  </cols>
  <sheetData>
    <row r="1" spans="1:76" hidden="1" x14ac:dyDescent="0.5">
      <c r="O1" s="19" t="e">
        <f>SUM(#REF!)</f>
        <v>#REF!</v>
      </c>
      <c r="P1" s="19" t="e">
        <f>SUM(#REF!)</f>
        <v>#REF!</v>
      </c>
      <c r="Q1" s="19" t="e">
        <f>SUM(#REF!)</f>
        <v>#REF!</v>
      </c>
      <c r="R1" s="19" t="e">
        <f>SUM(#REF!)</f>
        <v>#REF!</v>
      </c>
      <c r="S1" s="19" t="e">
        <f>SUM(#REF!)</f>
        <v>#REF!</v>
      </c>
      <c r="T1" s="19" t="e">
        <f>SUM(#REF!)</f>
        <v>#REF!</v>
      </c>
      <c r="U1" s="19" t="e">
        <f>SUM(#REF!)</f>
        <v>#REF!</v>
      </c>
      <c r="V1" s="19" t="e">
        <f>SUM(#REF!)</f>
        <v>#REF!</v>
      </c>
      <c r="W1" s="19" t="e">
        <f>SUM(#REF!)</f>
        <v>#REF!</v>
      </c>
      <c r="X1" s="19" t="e">
        <f>SUM(#REF!)</f>
        <v>#REF!</v>
      </c>
      <c r="Y1" s="19" t="e">
        <f>SUM(#REF!)</f>
        <v>#REF!</v>
      </c>
      <c r="Z1" s="19" t="e">
        <f>SUM(#REF!)</f>
        <v>#REF!</v>
      </c>
      <c r="AA1" s="19" t="e">
        <f>SUM(#REF!)</f>
        <v>#REF!</v>
      </c>
      <c r="AB1" s="19" t="e">
        <f>SUM(#REF!)</f>
        <v>#REF!</v>
      </c>
      <c r="AC1" s="19" t="e">
        <f>SUM(#REF!)</f>
        <v>#REF!</v>
      </c>
      <c r="AD1" s="19" t="e">
        <f>SUM(#REF!)</f>
        <v>#REF!</v>
      </c>
      <c r="AE1" s="19" t="e">
        <f>SUM(#REF!)</f>
        <v>#REF!</v>
      </c>
      <c r="AF1" s="19" t="e">
        <f>SUM(#REF!)</f>
        <v>#REF!</v>
      </c>
      <c r="AG1" s="19" t="e">
        <f>SUM(#REF!)</f>
        <v>#REF!</v>
      </c>
      <c r="AH1" s="19" t="e">
        <f>SUM(#REF!)</f>
        <v>#REF!</v>
      </c>
      <c r="AI1" s="19" t="e">
        <f>SUM(#REF!)</f>
        <v>#REF!</v>
      </c>
      <c r="AJ1" s="19" t="e">
        <f>SUM(#REF!)</f>
        <v>#REF!</v>
      </c>
      <c r="AK1" s="19" t="e">
        <f>SUM(#REF!)</f>
        <v>#REF!</v>
      </c>
      <c r="AL1" s="19" t="e">
        <f>SUM(#REF!)</f>
        <v>#REF!</v>
      </c>
      <c r="AM1" s="19" t="e">
        <f>SUM(#REF!)</f>
        <v>#REF!</v>
      </c>
      <c r="AN1" s="19" t="e">
        <f>SUM(#REF!)</f>
        <v>#REF!</v>
      </c>
      <c r="AO1" s="19" t="e">
        <f>SUM(#REF!)</f>
        <v>#REF!</v>
      </c>
      <c r="AP1" s="19" t="e">
        <f>SUM(#REF!)</f>
        <v>#REF!</v>
      </c>
      <c r="AQ1" s="19" t="e">
        <f>SUM(#REF!)</f>
        <v>#REF!</v>
      </c>
      <c r="AR1" s="19" t="e">
        <f>SUM(#REF!)</f>
        <v>#REF!</v>
      </c>
      <c r="AS1" s="19" t="e">
        <f>SUM(#REF!)</f>
        <v>#REF!</v>
      </c>
      <c r="AU1" t="s">
        <v>86</v>
      </c>
      <c r="AW1" s="19" t="e">
        <f>+#REF!</f>
        <v>#REF!</v>
      </c>
      <c r="AY1" t="s">
        <v>87</v>
      </c>
      <c r="BN1" s="24"/>
    </row>
    <row r="2" spans="1:76" hidden="1" x14ac:dyDescent="0.5">
      <c r="A2" s="25" t="s">
        <v>88</v>
      </c>
      <c r="B2" s="25"/>
      <c r="C2" s="25"/>
      <c r="O2" s="19" t="e">
        <f>SUM(#REF!)</f>
        <v>#REF!</v>
      </c>
      <c r="P2" s="19" t="e">
        <f>SUM(#REF!)</f>
        <v>#REF!</v>
      </c>
      <c r="Q2" s="19" t="e">
        <f>SUM(#REF!)</f>
        <v>#REF!</v>
      </c>
      <c r="R2" s="19" t="e">
        <f>SUM(#REF!)</f>
        <v>#REF!</v>
      </c>
      <c r="S2" s="19" t="e">
        <f>SUM(#REF!)</f>
        <v>#REF!</v>
      </c>
      <c r="T2" s="19" t="e">
        <f>SUM(#REF!)</f>
        <v>#REF!</v>
      </c>
      <c r="U2" s="19" t="e">
        <f>SUM(#REF!)</f>
        <v>#REF!</v>
      </c>
      <c r="V2" s="19" t="e">
        <f>SUM(#REF!)</f>
        <v>#REF!</v>
      </c>
      <c r="W2" s="19" t="e">
        <f>SUM(#REF!)</f>
        <v>#REF!</v>
      </c>
      <c r="X2" s="19" t="e">
        <f>SUM(#REF!)</f>
        <v>#REF!</v>
      </c>
      <c r="Y2" s="19" t="e">
        <f>SUM(#REF!)</f>
        <v>#REF!</v>
      </c>
      <c r="Z2" s="19" t="e">
        <f>SUM(#REF!)</f>
        <v>#REF!</v>
      </c>
      <c r="AA2" s="19" t="e">
        <f>SUM(#REF!)</f>
        <v>#REF!</v>
      </c>
      <c r="AB2" s="19" t="e">
        <f>SUM(#REF!)</f>
        <v>#REF!</v>
      </c>
      <c r="AC2" s="19" t="e">
        <f>SUM(#REF!)</f>
        <v>#REF!</v>
      </c>
      <c r="AD2" s="19" t="e">
        <f>SUM(#REF!)</f>
        <v>#REF!</v>
      </c>
      <c r="AE2" s="19" t="e">
        <f>SUM(#REF!)</f>
        <v>#REF!</v>
      </c>
      <c r="AF2" s="19" t="e">
        <f>SUM(#REF!)</f>
        <v>#REF!</v>
      </c>
      <c r="AG2" s="19" t="e">
        <f>SUM(#REF!)</f>
        <v>#REF!</v>
      </c>
      <c r="AH2" s="19" t="e">
        <f>SUM(#REF!)</f>
        <v>#REF!</v>
      </c>
      <c r="AI2" s="19" t="e">
        <f>SUM(#REF!)</f>
        <v>#REF!</v>
      </c>
      <c r="AJ2" s="19" t="e">
        <f>SUM(#REF!)</f>
        <v>#REF!</v>
      </c>
      <c r="AK2" s="19" t="e">
        <f>SUM(#REF!)</f>
        <v>#REF!</v>
      </c>
      <c r="AL2" s="19" t="e">
        <f>SUM(#REF!)</f>
        <v>#REF!</v>
      </c>
      <c r="AM2" s="19" t="e">
        <f>SUM(#REF!)</f>
        <v>#REF!</v>
      </c>
      <c r="AN2" s="19" t="e">
        <f>SUM(#REF!)</f>
        <v>#REF!</v>
      </c>
      <c r="AO2" s="19" t="e">
        <f>SUM(#REF!)</f>
        <v>#REF!</v>
      </c>
      <c r="AP2" s="19" t="e">
        <f>SUM(#REF!)</f>
        <v>#REF!</v>
      </c>
      <c r="AQ2" s="19" t="e">
        <f>SUM(#REF!)</f>
        <v>#REF!</v>
      </c>
      <c r="AR2" s="19" t="e">
        <f>SUM(#REF!)</f>
        <v>#REF!</v>
      </c>
      <c r="AS2" s="19" t="e">
        <f>SUM(#REF!)</f>
        <v>#REF!</v>
      </c>
      <c r="AU2" t="s">
        <v>89</v>
      </c>
      <c r="AW2" s="19" t="e">
        <f>+#REF!</f>
        <v>#REF!</v>
      </c>
      <c r="AY2" t="s">
        <v>90</v>
      </c>
    </row>
    <row r="3" spans="1:76" hidden="1" x14ac:dyDescent="0.5">
      <c r="A3" s="25" t="s">
        <v>91</v>
      </c>
      <c r="B3" s="25"/>
      <c r="C3" s="25"/>
      <c r="O3" s="21" t="e">
        <f t="shared" ref="O3:AR3" si="0">+O1/O2</f>
        <v>#REF!</v>
      </c>
      <c r="P3" s="21" t="e">
        <f t="shared" si="0"/>
        <v>#REF!</v>
      </c>
      <c r="Q3" s="21" t="e">
        <f t="shared" si="0"/>
        <v>#REF!</v>
      </c>
      <c r="R3" s="21" t="e">
        <f t="shared" si="0"/>
        <v>#REF!</v>
      </c>
      <c r="S3" s="21" t="e">
        <f t="shared" si="0"/>
        <v>#REF!</v>
      </c>
      <c r="T3" s="21" t="e">
        <f t="shared" si="0"/>
        <v>#REF!</v>
      </c>
      <c r="U3" s="21" t="e">
        <f t="shared" si="0"/>
        <v>#REF!</v>
      </c>
      <c r="V3" s="21" t="e">
        <f t="shared" si="0"/>
        <v>#REF!</v>
      </c>
      <c r="W3" s="21" t="e">
        <f t="shared" si="0"/>
        <v>#REF!</v>
      </c>
      <c r="X3" s="21" t="e">
        <f t="shared" si="0"/>
        <v>#REF!</v>
      </c>
      <c r="Y3" s="21" t="e">
        <f t="shared" si="0"/>
        <v>#REF!</v>
      </c>
      <c r="Z3" s="21" t="e">
        <f t="shared" si="0"/>
        <v>#REF!</v>
      </c>
      <c r="AA3" s="21" t="e">
        <f t="shared" si="0"/>
        <v>#REF!</v>
      </c>
      <c r="AB3" s="21" t="e">
        <f t="shared" si="0"/>
        <v>#REF!</v>
      </c>
      <c r="AC3" s="21" t="e">
        <f t="shared" si="0"/>
        <v>#REF!</v>
      </c>
      <c r="AD3" s="21" t="e">
        <f t="shared" si="0"/>
        <v>#REF!</v>
      </c>
      <c r="AE3" s="21" t="e">
        <f t="shared" si="0"/>
        <v>#REF!</v>
      </c>
      <c r="AF3" s="21" t="e">
        <f t="shared" si="0"/>
        <v>#REF!</v>
      </c>
      <c r="AG3" s="21" t="e">
        <f t="shared" si="0"/>
        <v>#REF!</v>
      </c>
      <c r="AH3" s="21" t="e">
        <f t="shared" si="0"/>
        <v>#REF!</v>
      </c>
      <c r="AI3" s="21" t="e">
        <f t="shared" si="0"/>
        <v>#REF!</v>
      </c>
      <c r="AJ3" s="21" t="e">
        <f t="shared" si="0"/>
        <v>#REF!</v>
      </c>
      <c r="AK3" s="21" t="e">
        <f t="shared" si="0"/>
        <v>#REF!</v>
      </c>
      <c r="AL3" s="21" t="e">
        <f t="shared" si="0"/>
        <v>#REF!</v>
      </c>
      <c r="AM3" s="21" t="e">
        <f t="shared" si="0"/>
        <v>#REF!</v>
      </c>
      <c r="AN3" s="21" t="e">
        <f t="shared" si="0"/>
        <v>#REF!</v>
      </c>
      <c r="AO3" s="21" t="e">
        <f t="shared" si="0"/>
        <v>#REF!</v>
      </c>
      <c r="AP3" s="21" t="e">
        <f t="shared" si="0"/>
        <v>#REF!</v>
      </c>
      <c r="AQ3" s="21" t="e">
        <f t="shared" si="0"/>
        <v>#REF!</v>
      </c>
      <c r="AR3" s="21" t="e">
        <f t="shared" si="0"/>
        <v>#REF!</v>
      </c>
      <c r="AS3" s="21" t="e">
        <f>+AS1/AS2</f>
        <v>#REF!</v>
      </c>
      <c r="AU3" t="s">
        <v>92</v>
      </c>
      <c r="AW3" s="21" t="e">
        <f>+AW1/AW2</f>
        <v>#REF!</v>
      </c>
      <c r="AY3" t="s">
        <v>92</v>
      </c>
      <c r="BN3" s="24"/>
      <c r="BO3" s="24"/>
      <c r="BP3" s="24"/>
      <c r="BQ3" s="24"/>
      <c r="BR3" s="24"/>
      <c r="BS3" s="24"/>
      <c r="BT3" s="24"/>
      <c r="BV3" s="24"/>
    </row>
    <row r="4" spans="1:76" hidden="1" x14ac:dyDescent="0.5">
      <c r="A4" s="25" t="s">
        <v>93</v>
      </c>
      <c r="B4" s="25"/>
      <c r="C4" s="25"/>
      <c r="BN4" s="24"/>
      <c r="BO4" s="24"/>
      <c r="BP4" s="24"/>
      <c r="BQ4" s="24"/>
      <c r="BR4" s="24"/>
      <c r="BS4" s="24"/>
      <c r="BT4" s="24"/>
      <c r="BV4" s="24"/>
    </row>
    <row r="5" spans="1:76" hidden="1" x14ac:dyDescent="0.5">
      <c r="A5" s="25"/>
      <c r="B5" s="25"/>
      <c r="C5" s="25"/>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BN5" s="24"/>
      <c r="BQ5" s="24"/>
      <c r="BR5" s="24"/>
      <c r="BS5" s="24"/>
      <c r="BT5" s="24"/>
      <c r="BV5" s="24"/>
    </row>
    <row r="6" spans="1:76" ht="14.7" hidden="1" thickBot="1" x14ac:dyDescent="0.55000000000000004">
      <c r="A6" s="27"/>
      <c r="B6" s="27"/>
      <c r="C6" s="27"/>
      <c r="D6" s="71" t="s">
        <v>94</v>
      </c>
      <c r="E6" s="71" t="s">
        <v>94</v>
      </c>
      <c r="F6" s="71" t="s">
        <v>94</v>
      </c>
      <c r="G6" s="71" t="s">
        <v>94</v>
      </c>
      <c r="H6" s="71" t="s">
        <v>94</v>
      </c>
      <c r="I6" s="71" t="s">
        <v>94</v>
      </c>
      <c r="J6" s="71" t="s">
        <v>94</v>
      </c>
      <c r="K6" s="71" t="s">
        <v>94</v>
      </c>
      <c r="L6" s="71" t="s">
        <v>94</v>
      </c>
      <c r="M6" s="71" t="s">
        <v>94</v>
      </c>
      <c r="N6" s="71" t="s">
        <v>94</v>
      </c>
      <c r="O6" s="71" t="s">
        <v>94</v>
      </c>
      <c r="P6" s="71" t="s">
        <v>94</v>
      </c>
      <c r="Q6" s="71" t="s">
        <v>94</v>
      </c>
      <c r="R6" s="71" t="s">
        <v>94</v>
      </c>
      <c r="S6" s="71" t="s">
        <v>94</v>
      </c>
      <c r="T6" s="71" t="s">
        <v>94</v>
      </c>
      <c r="U6" s="71" t="s">
        <v>94</v>
      </c>
      <c r="V6" s="71" t="s">
        <v>94</v>
      </c>
      <c r="W6" s="71" t="s">
        <v>94</v>
      </c>
      <c r="X6" s="71" t="s">
        <v>94</v>
      </c>
      <c r="Y6" s="71" t="s">
        <v>94</v>
      </c>
      <c r="Z6" s="71" t="s">
        <v>94</v>
      </c>
      <c r="AA6" s="71" t="s">
        <v>94</v>
      </c>
      <c r="AB6" s="71" t="s">
        <v>94</v>
      </c>
      <c r="AC6" s="71" t="s">
        <v>94</v>
      </c>
      <c r="AD6" s="71" t="s">
        <v>94</v>
      </c>
      <c r="AE6" s="71" t="s">
        <v>94</v>
      </c>
      <c r="AF6" s="71" t="s">
        <v>94</v>
      </c>
      <c r="AG6" s="71" t="s">
        <v>94</v>
      </c>
      <c r="AH6" s="71" t="s">
        <v>94</v>
      </c>
      <c r="AI6" s="71" t="s">
        <v>94</v>
      </c>
      <c r="AJ6" s="71" t="s">
        <v>94</v>
      </c>
      <c r="AK6" s="71" t="s">
        <v>94</v>
      </c>
      <c r="AL6" s="71" t="s">
        <v>94</v>
      </c>
      <c r="AM6" s="71" t="s">
        <v>94</v>
      </c>
      <c r="AN6" s="71" t="s">
        <v>94</v>
      </c>
      <c r="AO6" s="71" t="s">
        <v>94</v>
      </c>
      <c r="AP6" s="71" t="s">
        <v>94</v>
      </c>
      <c r="AQ6" s="71" t="s">
        <v>94</v>
      </c>
      <c r="AR6" s="71" t="s">
        <v>94</v>
      </c>
      <c r="AS6" s="71" t="s">
        <v>94</v>
      </c>
      <c r="AX6" t="s">
        <v>95</v>
      </c>
      <c r="BN6" s="24"/>
      <c r="BO6" s="24"/>
      <c r="BP6" s="24"/>
      <c r="BQ6" s="24"/>
      <c r="BR6" s="24"/>
      <c r="BS6" s="24"/>
      <c r="BT6" s="24"/>
      <c r="BV6" s="24"/>
    </row>
    <row r="7" spans="1:76" ht="14.7" thickBot="1" x14ac:dyDescent="0.55000000000000004">
      <c r="A7" s="25"/>
      <c r="B7" s="25"/>
      <c r="C7" s="25"/>
      <c r="D7" s="71">
        <v>2017</v>
      </c>
      <c r="E7" s="71">
        <v>2017</v>
      </c>
      <c r="F7" s="71">
        <v>2017</v>
      </c>
      <c r="G7" s="71">
        <v>2017</v>
      </c>
      <c r="H7" s="71">
        <v>2017</v>
      </c>
      <c r="I7" s="71">
        <v>2017</v>
      </c>
      <c r="J7" s="71">
        <v>2017</v>
      </c>
      <c r="K7" s="71">
        <v>2017</v>
      </c>
      <c r="L7" s="71">
        <v>2017</v>
      </c>
      <c r="M7" s="71">
        <v>2017</v>
      </c>
      <c r="N7" s="71">
        <v>2017</v>
      </c>
      <c r="O7" s="71">
        <v>2017</v>
      </c>
      <c r="P7" s="71">
        <f>D7+1</f>
        <v>2018</v>
      </c>
      <c r="Q7" s="71">
        <f t="shared" ref="Q7:AS7" si="1">E7+1</f>
        <v>2018</v>
      </c>
      <c r="R7" s="71">
        <f t="shared" si="1"/>
        <v>2018</v>
      </c>
      <c r="S7" s="71">
        <f t="shared" si="1"/>
        <v>2018</v>
      </c>
      <c r="T7" s="71">
        <f t="shared" si="1"/>
        <v>2018</v>
      </c>
      <c r="U7" s="71">
        <f t="shared" si="1"/>
        <v>2018</v>
      </c>
      <c r="V7" s="71">
        <f t="shared" si="1"/>
        <v>2018</v>
      </c>
      <c r="W7" s="71">
        <f t="shared" si="1"/>
        <v>2018</v>
      </c>
      <c r="X7" s="71">
        <f t="shared" si="1"/>
        <v>2018</v>
      </c>
      <c r="Y7" s="71">
        <f t="shared" si="1"/>
        <v>2018</v>
      </c>
      <c r="Z7" s="71">
        <f t="shared" si="1"/>
        <v>2018</v>
      </c>
      <c r="AA7" s="71">
        <f t="shared" si="1"/>
        <v>2018</v>
      </c>
      <c r="AB7" s="71">
        <f t="shared" si="1"/>
        <v>2019</v>
      </c>
      <c r="AC7" s="71">
        <f t="shared" si="1"/>
        <v>2019</v>
      </c>
      <c r="AD7" s="71">
        <f t="shared" si="1"/>
        <v>2019</v>
      </c>
      <c r="AE7" s="71">
        <f t="shared" si="1"/>
        <v>2019</v>
      </c>
      <c r="AF7" s="71">
        <f t="shared" si="1"/>
        <v>2019</v>
      </c>
      <c r="AG7" s="71">
        <f t="shared" si="1"/>
        <v>2019</v>
      </c>
      <c r="AH7" s="71">
        <f t="shared" si="1"/>
        <v>2019</v>
      </c>
      <c r="AI7" s="71">
        <f t="shared" si="1"/>
        <v>2019</v>
      </c>
      <c r="AJ7" s="71">
        <f t="shared" si="1"/>
        <v>2019</v>
      </c>
      <c r="AK7" s="71">
        <f t="shared" si="1"/>
        <v>2019</v>
      </c>
      <c r="AL7" s="71">
        <f t="shared" si="1"/>
        <v>2019</v>
      </c>
      <c r="AM7" s="71">
        <f t="shared" si="1"/>
        <v>2019</v>
      </c>
      <c r="AN7" s="71">
        <f t="shared" si="1"/>
        <v>2020</v>
      </c>
      <c r="AO7" s="71">
        <f t="shared" si="1"/>
        <v>2020</v>
      </c>
      <c r="AP7" s="71">
        <f t="shared" si="1"/>
        <v>2020</v>
      </c>
      <c r="AQ7" s="71">
        <f t="shared" si="1"/>
        <v>2020</v>
      </c>
      <c r="AR7" s="71">
        <f t="shared" si="1"/>
        <v>2020</v>
      </c>
      <c r="AS7" s="71">
        <f t="shared" si="1"/>
        <v>2020</v>
      </c>
      <c r="BN7" s="24"/>
      <c r="BO7" s="24"/>
      <c r="BP7" s="24"/>
      <c r="BQ7" s="24"/>
      <c r="BR7" s="24"/>
      <c r="BS7" s="24"/>
      <c r="BT7" s="24"/>
      <c r="BV7" s="24"/>
    </row>
    <row r="8" spans="1:76" x14ac:dyDescent="0.5">
      <c r="A8" s="71" t="s">
        <v>96</v>
      </c>
      <c r="B8" s="71" t="s">
        <v>97</v>
      </c>
      <c r="C8" s="18" t="s">
        <v>98</v>
      </c>
      <c r="D8" s="29">
        <v>42552</v>
      </c>
      <c r="E8" s="29">
        <v>42583</v>
      </c>
      <c r="F8" s="29">
        <v>42614</v>
      </c>
      <c r="G8" s="29">
        <v>42644</v>
      </c>
      <c r="H8" s="29">
        <v>42675</v>
      </c>
      <c r="I8" s="29">
        <v>42705</v>
      </c>
      <c r="J8" s="29">
        <v>42736</v>
      </c>
      <c r="K8" s="29">
        <v>42767</v>
      </c>
      <c r="L8" s="29">
        <v>42795</v>
      </c>
      <c r="M8" s="29">
        <v>42826</v>
      </c>
      <c r="N8" s="29">
        <v>42856</v>
      </c>
      <c r="O8" s="29">
        <v>42887</v>
      </c>
      <c r="P8" s="29">
        <v>42917</v>
      </c>
      <c r="Q8" s="29">
        <v>42948</v>
      </c>
      <c r="R8" s="29">
        <v>42979</v>
      </c>
      <c r="S8" s="29">
        <v>43009</v>
      </c>
      <c r="T8" s="29">
        <v>43040</v>
      </c>
      <c r="U8" s="29">
        <v>43070</v>
      </c>
      <c r="V8" s="29">
        <v>43101</v>
      </c>
      <c r="W8" s="29">
        <v>43132</v>
      </c>
      <c r="X8" s="29">
        <v>43160</v>
      </c>
      <c r="Y8" s="29">
        <v>43191</v>
      </c>
      <c r="Z8" s="29">
        <v>43221</v>
      </c>
      <c r="AA8" s="29">
        <v>43252</v>
      </c>
      <c r="AB8" s="29">
        <v>43282</v>
      </c>
      <c r="AC8" s="29">
        <v>43313</v>
      </c>
      <c r="AD8" s="29">
        <v>43344</v>
      </c>
      <c r="AE8" s="29">
        <v>43374</v>
      </c>
      <c r="AF8" s="29">
        <v>43405</v>
      </c>
      <c r="AG8" s="29">
        <v>43435</v>
      </c>
      <c r="AH8" s="29">
        <v>43466</v>
      </c>
      <c r="AI8" s="29">
        <v>43497</v>
      </c>
      <c r="AJ8" s="29">
        <v>43525</v>
      </c>
      <c r="AK8" s="29">
        <v>43556</v>
      </c>
      <c r="AL8" s="29">
        <v>43586</v>
      </c>
      <c r="AM8" s="29">
        <v>43617</v>
      </c>
      <c r="AN8" s="29">
        <v>43647</v>
      </c>
      <c r="AO8" s="29">
        <v>43678</v>
      </c>
      <c r="AP8" s="29">
        <v>43709</v>
      </c>
      <c r="AQ8" s="29">
        <v>43739</v>
      </c>
      <c r="AR8" s="29">
        <v>43770</v>
      </c>
      <c r="AS8" s="29">
        <v>43800</v>
      </c>
      <c r="AT8" s="30"/>
      <c r="AU8" s="30" t="s">
        <v>77</v>
      </c>
      <c r="AV8" t="s">
        <v>99</v>
      </c>
      <c r="BN8" s="31"/>
      <c r="BO8" s="32"/>
      <c r="BP8" s="32"/>
      <c r="BQ8" s="32"/>
      <c r="BR8" s="32"/>
      <c r="BS8" s="32"/>
      <c r="BT8" s="32"/>
      <c r="BV8" s="31"/>
      <c r="BX8" s="26"/>
    </row>
    <row r="9" spans="1:76" s="34" customFormat="1" x14ac:dyDescent="0.5">
      <c r="A9">
        <v>90700</v>
      </c>
      <c r="B9" t="s">
        <v>17</v>
      </c>
      <c r="C9" s="38" t="s">
        <v>100</v>
      </c>
      <c r="D9" s="39">
        <v>0</v>
      </c>
      <c r="E9" s="39">
        <v>0</v>
      </c>
      <c r="F9" s="39">
        <v>5000</v>
      </c>
      <c r="G9" s="39">
        <v>4460</v>
      </c>
      <c r="H9" s="39">
        <v>4000</v>
      </c>
      <c r="I9" s="39">
        <v>3000</v>
      </c>
      <c r="J9" s="39">
        <v>4500</v>
      </c>
      <c r="K9" s="39">
        <v>4640</v>
      </c>
      <c r="L9" s="39">
        <v>3500</v>
      </c>
      <c r="M9" s="39">
        <v>5000</v>
      </c>
      <c r="N9" s="39">
        <v>3000</v>
      </c>
      <c r="O9" s="39">
        <v>3500</v>
      </c>
      <c r="P9" s="39">
        <v>3500</v>
      </c>
      <c r="Q9" s="39">
        <v>4000</v>
      </c>
      <c r="R9" s="39">
        <v>3800</v>
      </c>
      <c r="S9" s="39">
        <v>3200</v>
      </c>
      <c r="T9" s="39">
        <v>3000</v>
      </c>
      <c r="U9" s="39">
        <v>2500</v>
      </c>
      <c r="V9" s="39">
        <v>2600</v>
      </c>
      <c r="W9" s="39">
        <v>2700</v>
      </c>
      <c r="X9" s="39">
        <v>2400</v>
      </c>
      <c r="Y9" s="39">
        <v>2900</v>
      </c>
      <c r="Z9" s="39">
        <v>3200</v>
      </c>
      <c r="AA9" s="39">
        <v>3400</v>
      </c>
      <c r="AB9" s="39">
        <v>2700</v>
      </c>
      <c r="AC9" s="39">
        <v>2800</v>
      </c>
      <c r="AD9" s="39">
        <v>2700</v>
      </c>
      <c r="AE9" s="39">
        <v>3000</v>
      </c>
      <c r="AF9" s="39">
        <v>3200</v>
      </c>
      <c r="AG9" s="39">
        <v>2600</v>
      </c>
      <c r="AH9" s="39">
        <v>2030</v>
      </c>
      <c r="AI9" s="39">
        <v>2600</v>
      </c>
      <c r="AJ9" s="39">
        <v>1700</v>
      </c>
      <c r="AK9" s="39">
        <v>2600</v>
      </c>
      <c r="AL9" s="39">
        <v>2200</v>
      </c>
      <c r="AM9" s="39">
        <v>3000</v>
      </c>
      <c r="AN9" s="39">
        <v>2970</v>
      </c>
      <c r="AO9" s="39">
        <v>2880</v>
      </c>
      <c r="AP9" s="39">
        <v>2530</v>
      </c>
      <c r="AQ9" s="39">
        <v>2740</v>
      </c>
      <c r="AR9" s="39">
        <v>2670</v>
      </c>
      <c r="AS9" s="39">
        <v>1960</v>
      </c>
      <c r="AU9" s="42" t="s">
        <v>101</v>
      </c>
      <c r="BE9" s="23"/>
      <c r="BN9" s="35"/>
      <c r="BO9" s="35"/>
      <c r="BP9" s="35"/>
      <c r="BQ9" s="35"/>
      <c r="BR9" s="35"/>
      <c r="BS9" s="35"/>
    </row>
    <row r="10" spans="1:76" s="34" customFormat="1" x14ac:dyDescent="0.5">
      <c r="A10">
        <v>90700</v>
      </c>
      <c r="B10" t="s">
        <v>19</v>
      </c>
      <c r="C10" s="38" t="s">
        <v>102</v>
      </c>
      <c r="D10" s="39">
        <v>100</v>
      </c>
      <c r="E10" s="39">
        <v>100</v>
      </c>
      <c r="F10" s="39">
        <v>100</v>
      </c>
      <c r="G10" s="39">
        <v>100</v>
      </c>
      <c r="H10" s="39">
        <v>100</v>
      </c>
      <c r="I10" s="39">
        <v>100</v>
      </c>
      <c r="J10" s="39">
        <v>600</v>
      </c>
      <c r="K10" s="39">
        <v>500</v>
      </c>
      <c r="L10" s="39">
        <v>250</v>
      </c>
      <c r="M10" s="39">
        <v>500</v>
      </c>
      <c r="N10" s="39">
        <v>200</v>
      </c>
      <c r="O10" s="39">
        <v>300</v>
      </c>
      <c r="P10" s="39">
        <v>200</v>
      </c>
      <c r="Q10" s="39">
        <v>300</v>
      </c>
      <c r="R10" s="39">
        <v>300</v>
      </c>
      <c r="S10" s="39">
        <v>250</v>
      </c>
      <c r="T10" s="39">
        <v>300</v>
      </c>
      <c r="U10" s="39">
        <v>300</v>
      </c>
      <c r="V10" s="39">
        <v>300</v>
      </c>
      <c r="W10" s="39">
        <v>250</v>
      </c>
      <c r="X10" s="39">
        <v>220</v>
      </c>
      <c r="Y10" s="39">
        <v>200</v>
      </c>
      <c r="Z10" s="39">
        <v>300</v>
      </c>
      <c r="AA10" s="39">
        <v>350</v>
      </c>
      <c r="AB10" s="39">
        <v>300</v>
      </c>
      <c r="AC10" s="39">
        <v>250</v>
      </c>
      <c r="AD10" s="39">
        <v>250</v>
      </c>
      <c r="AE10" s="39">
        <v>200</v>
      </c>
      <c r="AF10" s="39">
        <v>0</v>
      </c>
      <c r="AG10" s="39">
        <v>250</v>
      </c>
      <c r="AH10" s="39">
        <v>200</v>
      </c>
      <c r="AI10" s="39">
        <v>300</v>
      </c>
      <c r="AJ10" s="39">
        <v>400</v>
      </c>
      <c r="AK10" s="39">
        <v>300</v>
      </c>
      <c r="AL10" s="39">
        <v>400</v>
      </c>
      <c r="AM10" s="39">
        <v>300</v>
      </c>
      <c r="AN10" s="39">
        <v>230</v>
      </c>
      <c r="AO10" s="39">
        <v>210</v>
      </c>
      <c r="AP10" s="39">
        <v>270</v>
      </c>
      <c r="AQ10" s="39">
        <v>210</v>
      </c>
      <c r="AR10" s="39">
        <v>200</v>
      </c>
      <c r="AS10" s="39">
        <v>170</v>
      </c>
      <c r="AU10" s="42" t="s">
        <v>101</v>
      </c>
      <c r="BE10" s="23"/>
      <c r="BN10" s="35"/>
      <c r="BO10" s="35"/>
      <c r="BP10" s="35"/>
      <c r="BQ10" s="35"/>
      <c r="BR10" s="35"/>
      <c r="BS10" s="35"/>
    </row>
    <row r="11" spans="1:76" s="34" customFormat="1" x14ac:dyDescent="0.5">
      <c r="A11">
        <v>90723</v>
      </c>
      <c r="B11" t="s">
        <v>23</v>
      </c>
      <c r="C11" s="38" t="s">
        <v>103</v>
      </c>
      <c r="D11" s="39">
        <v>0</v>
      </c>
      <c r="E11" s="39">
        <v>0</v>
      </c>
      <c r="F11" s="39">
        <v>5000</v>
      </c>
      <c r="G11" s="39">
        <v>4120</v>
      </c>
      <c r="H11" s="39">
        <v>4120</v>
      </c>
      <c r="I11" s="39">
        <v>4120</v>
      </c>
      <c r="J11" s="39">
        <v>5300</v>
      </c>
      <c r="K11" s="39">
        <v>5000</v>
      </c>
      <c r="L11" s="39">
        <v>5000</v>
      </c>
      <c r="M11" s="39">
        <v>7500</v>
      </c>
      <c r="N11" s="39">
        <v>5000</v>
      </c>
      <c r="O11" s="39">
        <v>5000</v>
      </c>
      <c r="P11" s="39">
        <v>4120</v>
      </c>
      <c r="Q11" s="39">
        <v>4800</v>
      </c>
      <c r="R11" s="39">
        <v>4000</v>
      </c>
      <c r="S11" s="39">
        <v>4000</v>
      </c>
      <c r="T11" s="39">
        <v>4600</v>
      </c>
      <c r="U11" s="39">
        <v>4100</v>
      </c>
      <c r="V11" s="39">
        <v>4200</v>
      </c>
      <c r="W11" s="39">
        <v>4100</v>
      </c>
      <c r="X11" s="39">
        <v>3400</v>
      </c>
      <c r="Y11" s="39">
        <v>3800</v>
      </c>
      <c r="Z11" s="39">
        <v>3700</v>
      </c>
      <c r="AA11" s="39">
        <v>3900</v>
      </c>
      <c r="AB11" s="39">
        <v>3400</v>
      </c>
      <c r="AC11" s="39">
        <v>3600</v>
      </c>
      <c r="AD11" s="39">
        <v>3800</v>
      </c>
      <c r="AE11" s="39">
        <v>3500</v>
      </c>
      <c r="AF11" s="39">
        <v>3900</v>
      </c>
      <c r="AG11" s="39">
        <v>3650</v>
      </c>
      <c r="AH11" s="39">
        <v>3650</v>
      </c>
      <c r="AI11" s="39">
        <v>3900</v>
      </c>
      <c r="AJ11" s="39">
        <v>2990</v>
      </c>
      <c r="AK11" s="39">
        <v>4200</v>
      </c>
      <c r="AL11" s="39">
        <v>3400</v>
      </c>
      <c r="AM11" s="39">
        <v>4300</v>
      </c>
      <c r="AN11" s="39">
        <v>4190</v>
      </c>
      <c r="AO11" s="39">
        <v>4120</v>
      </c>
      <c r="AP11" s="39">
        <v>3610</v>
      </c>
      <c r="AQ11" s="39">
        <v>3680</v>
      </c>
      <c r="AR11" s="39">
        <v>4230</v>
      </c>
      <c r="AS11" s="39">
        <v>3200</v>
      </c>
      <c r="AU11" s="42" t="s">
        <v>101</v>
      </c>
      <c r="BE11" s="23"/>
      <c r="BN11" s="35"/>
      <c r="BO11" s="35"/>
      <c r="BP11" s="35"/>
      <c r="BQ11" s="35"/>
      <c r="BR11" s="35"/>
      <c r="BS11" s="35"/>
    </row>
    <row r="12" spans="1:76" s="34" customFormat="1" x14ac:dyDescent="0.5">
      <c r="A12">
        <v>90698</v>
      </c>
      <c r="B12" t="s">
        <v>25</v>
      </c>
      <c r="C12" s="38" t="s">
        <v>26</v>
      </c>
      <c r="D12" s="39">
        <v>0</v>
      </c>
      <c r="E12" s="39">
        <v>0</v>
      </c>
      <c r="F12" s="39">
        <v>0</v>
      </c>
      <c r="G12" s="39">
        <v>0</v>
      </c>
      <c r="H12" s="39">
        <v>0</v>
      </c>
      <c r="I12" s="39">
        <v>0</v>
      </c>
      <c r="J12" s="39">
        <v>3000</v>
      </c>
      <c r="K12" s="39">
        <v>5500</v>
      </c>
      <c r="L12" s="39">
        <v>4500</v>
      </c>
      <c r="M12" s="39">
        <v>7000</v>
      </c>
      <c r="N12" s="39">
        <v>3000</v>
      </c>
      <c r="O12" s="39">
        <v>4000</v>
      </c>
      <c r="P12" s="39">
        <v>4120</v>
      </c>
      <c r="Q12" s="39">
        <v>4500</v>
      </c>
      <c r="R12" s="39">
        <v>4200</v>
      </c>
      <c r="S12" s="39">
        <v>3300</v>
      </c>
      <c r="T12" s="39">
        <v>3800</v>
      </c>
      <c r="U12" s="39">
        <v>3300</v>
      </c>
      <c r="V12" s="39">
        <v>3800</v>
      </c>
      <c r="W12" s="39">
        <v>4000</v>
      </c>
      <c r="X12" s="39">
        <v>3500</v>
      </c>
      <c r="Y12" s="39">
        <v>3300</v>
      </c>
      <c r="Z12" s="39">
        <v>4100</v>
      </c>
      <c r="AA12" s="39">
        <v>4400</v>
      </c>
      <c r="AB12" s="39">
        <v>4000</v>
      </c>
      <c r="AC12" s="39">
        <v>3300</v>
      </c>
      <c r="AD12" s="39">
        <v>4200</v>
      </c>
      <c r="AE12" s="39">
        <v>4000</v>
      </c>
      <c r="AF12" s="39">
        <v>4500</v>
      </c>
      <c r="AG12" s="39">
        <v>4120</v>
      </c>
      <c r="AH12" s="39">
        <v>3800</v>
      </c>
      <c r="AI12" s="39">
        <v>4500</v>
      </c>
      <c r="AJ12" s="39">
        <v>3300</v>
      </c>
      <c r="AK12" s="39">
        <v>4300</v>
      </c>
      <c r="AL12" s="39">
        <v>3300</v>
      </c>
      <c r="AM12" s="39">
        <v>4600</v>
      </c>
      <c r="AN12" s="39">
        <v>4230</v>
      </c>
      <c r="AO12" s="39">
        <v>4420</v>
      </c>
      <c r="AP12" s="39">
        <v>4080</v>
      </c>
      <c r="AQ12" s="39">
        <v>4140</v>
      </c>
      <c r="AR12" s="39">
        <v>4560</v>
      </c>
      <c r="AS12" s="39">
        <v>3140</v>
      </c>
      <c r="AU12" s="42" t="s">
        <v>101</v>
      </c>
      <c r="BE12" s="23"/>
      <c r="BN12" s="35"/>
      <c r="BO12" s="35"/>
      <c r="BP12" s="35"/>
      <c r="BQ12" s="35"/>
      <c r="BR12" s="35"/>
      <c r="BS12" s="35"/>
    </row>
    <row r="13" spans="1:76" s="34" customFormat="1" x14ac:dyDescent="0.5">
      <c r="A13">
        <v>90696</v>
      </c>
      <c r="B13" t="s">
        <v>22</v>
      </c>
      <c r="C13" s="38" t="s">
        <v>104</v>
      </c>
      <c r="D13" s="39">
        <v>2570</v>
      </c>
      <c r="E13" s="39">
        <v>2580</v>
      </c>
      <c r="F13" s="39">
        <v>2580</v>
      </c>
      <c r="G13" s="39">
        <v>1550</v>
      </c>
      <c r="H13" s="39">
        <v>2000</v>
      </c>
      <c r="I13" s="39">
        <v>1600</v>
      </c>
      <c r="J13" s="39">
        <v>1800</v>
      </c>
      <c r="K13" s="39">
        <v>2000</v>
      </c>
      <c r="L13" s="39">
        <v>2300</v>
      </c>
      <c r="M13" s="39">
        <v>3500</v>
      </c>
      <c r="N13" s="39">
        <v>2500</v>
      </c>
      <c r="O13" s="39">
        <v>2500</v>
      </c>
      <c r="P13" s="39">
        <v>1500</v>
      </c>
      <c r="Q13" s="39">
        <v>3300</v>
      </c>
      <c r="R13" s="39">
        <v>3000</v>
      </c>
      <c r="S13" s="39">
        <v>2400</v>
      </c>
      <c r="T13" s="39">
        <v>2100</v>
      </c>
      <c r="U13" s="39">
        <v>1800</v>
      </c>
      <c r="V13" s="39">
        <v>1500</v>
      </c>
      <c r="W13" s="39">
        <v>1500</v>
      </c>
      <c r="X13" s="39">
        <v>1700</v>
      </c>
      <c r="Y13" s="39">
        <v>1900</v>
      </c>
      <c r="Z13" s="39">
        <v>2500</v>
      </c>
      <c r="AA13" s="39">
        <v>2900</v>
      </c>
      <c r="AB13" s="39">
        <v>1800</v>
      </c>
      <c r="AC13" s="39">
        <v>2000</v>
      </c>
      <c r="AD13" s="39">
        <v>2700</v>
      </c>
      <c r="AE13" s="39">
        <v>2200</v>
      </c>
      <c r="AF13" s="39">
        <v>2000</v>
      </c>
      <c r="AG13" s="39">
        <v>0</v>
      </c>
      <c r="AH13" s="39">
        <v>0</v>
      </c>
      <c r="AI13" s="39">
        <v>0</v>
      </c>
      <c r="AJ13" s="39">
        <v>0</v>
      </c>
      <c r="AK13" s="39">
        <v>0</v>
      </c>
      <c r="AL13" s="39">
        <v>1600</v>
      </c>
      <c r="AM13" s="39">
        <v>2600</v>
      </c>
      <c r="AN13" s="39">
        <v>2460</v>
      </c>
      <c r="AO13" s="39">
        <v>2260</v>
      </c>
      <c r="AP13" s="39">
        <v>2250</v>
      </c>
      <c r="AQ13" s="39">
        <v>2190</v>
      </c>
      <c r="AR13" s="39">
        <v>1780</v>
      </c>
      <c r="AS13" s="39">
        <v>1410</v>
      </c>
      <c r="AU13" s="42" t="s">
        <v>101</v>
      </c>
      <c r="BE13" s="23"/>
      <c r="BN13" s="35"/>
      <c r="BO13" s="35"/>
      <c r="BP13" s="35"/>
      <c r="BQ13" s="35"/>
      <c r="BR13" s="35"/>
      <c r="BS13" s="35"/>
    </row>
    <row r="14" spans="1:76" s="34" customFormat="1" x14ac:dyDescent="0.5">
      <c r="A14">
        <v>90696</v>
      </c>
      <c r="B14" s="26" t="s">
        <v>20</v>
      </c>
      <c r="C14" s="38" t="s">
        <v>105</v>
      </c>
      <c r="D14" s="39">
        <v>0</v>
      </c>
      <c r="E14" s="39">
        <v>0</v>
      </c>
      <c r="F14" s="39">
        <v>0</v>
      </c>
      <c r="G14" s="39">
        <v>0</v>
      </c>
      <c r="H14" s="39">
        <v>0</v>
      </c>
      <c r="I14" s="39">
        <v>0</v>
      </c>
      <c r="J14" s="39">
        <v>0</v>
      </c>
      <c r="K14" s="39">
        <v>0</v>
      </c>
      <c r="L14" s="39">
        <v>0</v>
      </c>
      <c r="M14" s="39">
        <v>0</v>
      </c>
      <c r="N14" s="39">
        <v>0</v>
      </c>
      <c r="O14" s="39">
        <v>0</v>
      </c>
      <c r="P14" s="39">
        <v>0</v>
      </c>
      <c r="Q14" s="39">
        <v>1500</v>
      </c>
      <c r="R14" s="39">
        <v>800</v>
      </c>
      <c r="S14" s="39">
        <v>300</v>
      </c>
      <c r="T14" s="39">
        <v>400</v>
      </c>
      <c r="U14" s="39">
        <v>550</v>
      </c>
      <c r="V14" s="39">
        <v>560</v>
      </c>
      <c r="W14" s="39">
        <v>500</v>
      </c>
      <c r="X14" s="39">
        <v>700</v>
      </c>
      <c r="Y14" s="39">
        <v>800</v>
      </c>
      <c r="Z14" s="39">
        <v>800</v>
      </c>
      <c r="AA14" s="39">
        <v>800</v>
      </c>
      <c r="AB14" s="39">
        <v>800</v>
      </c>
      <c r="AC14" s="39">
        <v>800</v>
      </c>
      <c r="AD14" s="39">
        <v>800</v>
      </c>
      <c r="AE14" s="39">
        <v>1000</v>
      </c>
      <c r="AF14" s="39">
        <v>700</v>
      </c>
      <c r="AG14" s="39">
        <v>400</v>
      </c>
      <c r="AH14" s="39">
        <v>900</v>
      </c>
      <c r="AI14" s="39">
        <v>900</v>
      </c>
      <c r="AJ14" s="39">
        <v>0</v>
      </c>
      <c r="AK14" s="39">
        <v>600</v>
      </c>
      <c r="AL14" s="39">
        <v>620</v>
      </c>
      <c r="AM14" s="39">
        <v>1000</v>
      </c>
      <c r="AN14" s="39">
        <v>870</v>
      </c>
      <c r="AO14" s="39">
        <v>840</v>
      </c>
      <c r="AP14" s="39">
        <v>1170</v>
      </c>
      <c r="AQ14" s="39">
        <v>850</v>
      </c>
      <c r="AR14" s="39">
        <v>890</v>
      </c>
      <c r="AS14" s="39">
        <v>390</v>
      </c>
      <c r="AU14" s="42" t="s">
        <v>101</v>
      </c>
      <c r="BE14" s="23"/>
      <c r="BN14" s="35"/>
      <c r="BO14" s="35"/>
      <c r="BP14" s="35"/>
      <c r="BQ14" s="35"/>
      <c r="BR14" s="35"/>
      <c r="BS14" s="35"/>
    </row>
    <row r="15" spans="1:76" s="34" customFormat="1" x14ac:dyDescent="0.5">
      <c r="A15">
        <v>90633</v>
      </c>
      <c r="B15" t="s">
        <v>31</v>
      </c>
      <c r="C15" s="38" t="s">
        <v>106</v>
      </c>
      <c r="D15" s="39">
        <v>8240</v>
      </c>
      <c r="E15" s="39">
        <v>8240</v>
      </c>
      <c r="F15" s="39">
        <v>9270</v>
      </c>
      <c r="G15" s="39">
        <v>6830</v>
      </c>
      <c r="H15" s="39">
        <v>6590</v>
      </c>
      <c r="I15" s="39">
        <v>4000</v>
      </c>
      <c r="J15" s="39">
        <v>6500</v>
      </c>
      <c r="K15" s="39">
        <v>6000</v>
      </c>
      <c r="L15" s="39">
        <v>5000</v>
      </c>
      <c r="M15" s="39">
        <v>8000</v>
      </c>
      <c r="N15" s="39">
        <v>8240</v>
      </c>
      <c r="O15" s="39">
        <v>6000</v>
      </c>
      <c r="P15" s="39">
        <v>6500</v>
      </c>
      <c r="Q15" s="39">
        <v>7500</v>
      </c>
      <c r="R15" s="39">
        <v>7000</v>
      </c>
      <c r="S15" s="39">
        <v>5800</v>
      </c>
      <c r="T15" s="39">
        <v>5700</v>
      </c>
      <c r="U15" s="39">
        <v>4800</v>
      </c>
      <c r="V15" s="39">
        <v>4600</v>
      </c>
      <c r="W15" s="39">
        <v>4700</v>
      </c>
      <c r="X15" s="39">
        <v>4400</v>
      </c>
      <c r="Y15" s="39">
        <v>5200</v>
      </c>
      <c r="Z15" s="39">
        <v>5300</v>
      </c>
      <c r="AA15" s="39">
        <v>5800</v>
      </c>
      <c r="AB15" s="39">
        <v>2600</v>
      </c>
      <c r="AC15" s="39">
        <v>5300</v>
      </c>
      <c r="AD15" s="39">
        <v>7100</v>
      </c>
      <c r="AE15" s="39">
        <v>5200</v>
      </c>
      <c r="AF15" s="39">
        <v>5900</v>
      </c>
      <c r="AG15" s="39">
        <v>4650</v>
      </c>
      <c r="AH15" s="39">
        <v>4280</v>
      </c>
      <c r="AI15" s="39">
        <v>5000</v>
      </c>
      <c r="AJ15" s="39">
        <v>2000</v>
      </c>
      <c r="AK15" s="39">
        <v>5000</v>
      </c>
      <c r="AL15" s="39">
        <v>3900</v>
      </c>
      <c r="AM15" s="39">
        <v>5900</v>
      </c>
      <c r="AN15" s="39">
        <v>5830</v>
      </c>
      <c r="AO15" s="39">
        <v>6350</v>
      </c>
      <c r="AP15" s="39">
        <v>5690</v>
      </c>
      <c r="AQ15" s="39">
        <v>5300</v>
      </c>
      <c r="AR15" s="39">
        <v>5560</v>
      </c>
      <c r="AS15" s="39">
        <v>5100</v>
      </c>
      <c r="AU15" s="42" t="s">
        <v>101</v>
      </c>
      <c r="BE15" s="23"/>
      <c r="BN15" s="35"/>
      <c r="BO15" s="35"/>
      <c r="BP15" s="35"/>
      <c r="BQ15" s="35"/>
      <c r="BR15" s="35"/>
      <c r="BS15" s="35"/>
    </row>
    <row r="16" spans="1:76" s="34" customFormat="1" x14ac:dyDescent="0.5">
      <c r="A16">
        <v>90633</v>
      </c>
      <c r="B16" t="s">
        <v>29</v>
      </c>
      <c r="C16" s="38" t="s">
        <v>107</v>
      </c>
      <c r="D16" s="39">
        <v>0</v>
      </c>
      <c r="E16" s="39">
        <v>0</v>
      </c>
      <c r="F16" s="39">
        <v>0</v>
      </c>
      <c r="G16" s="39">
        <v>0</v>
      </c>
      <c r="H16" s="39">
        <v>1000</v>
      </c>
      <c r="I16" s="39">
        <v>0</v>
      </c>
      <c r="J16" s="39">
        <v>620</v>
      </c>
      <c r="K16" s="39">
        <v>0</v>
      </c>
      <c r="L16" s="39">
        <v>0</v>
      </c>
      <c r="M16" s="39">
        <v>1400</v>
      </c>
      <c r="N16" s="39">
        <v>1030</v>
      </c>
      <c r="O16" s="39">
        <v>900</v>
      </c>
      <c r="P16" s="39">
        <v>900</v>
      </c>
      <c r="Q16" s="39">
        <v>1200</v>
      </c>
      <c r="R16" s="39">
        <v>1100</v>
      </c>
      <c r="S16" s="39">
        <v>700</v>
      </c>
      <c r="T16" s="39">
        <v>1200</v>
      </c>
      <c r="U16" s="39">
        <v>700</v>
      </c>
      <c r="V16" s="39">
        <v>700</v>
      </c>
      <c r="W16" s="39">
        <v>800</v>
      </c>
      <c r="X16" s="39">
        <v>700</v>
      </c>
      <c r="Y16" s="39">
        <v>800</v>
      </c>
      <c r="Z16" s="39">
        <v>800</v>
      </c>
      <c r="AA16" s="39">
        <v>1700</v>
      </c>
      <c r="AB16" s="39">
        <v>910</v>
      </c>
      <c r="AC16" s="39">
        <v>1000</v>
      </c>
      <c r="AD16" s="39">
        <v>1300</v>
      </c>
      <c r="AE16" s="39">
        <v>1000</v>
      </c>
      <c r="AF16" s="39">
        <v>1250</v>
      </c>
      <c r="AG16" s="39">
        <v>1000</v>
      </c>
      <c r="AH16" s="39">
        <v>880</v>
      </c>
      <c r="AI16" s="39">
        <v>1200</v>
      </c>
      <c r="AJ16" s="39">
        <v>590</v>
      </c>
      <c r="AK16" s="39">
        <v>1000</v>
      </c>
      <c r="AL16" s="39">
        <v>1000</v>
      </c>
      <c r="AM16" s="39">
        <v>1300</v>
      </c>
      <c r="AN16" s="39">
        <v>1000</v>
      </c>
      <c r="AO16" s="39">
        <v>1240</v>
      </c>
      <c r="AP16" s="39">
        <v>1100</v>
      </c>
      <c r="AQ16" s="39">
        <v>820</v>
      </c>
      <c r="AR16" s="39">
        <v>1340</v>
      </c>
      <c r="AS16" s="39">
        <v>530</v>
      </c>
      <c r="AU16" s="42" t="s">
        <v>101</v>
      </c>
      <c r="BE16" s="23"/>
      <c r="BN16" s="35"/>
      <c r="BO16" s="35"/>
      <c r="BP16" s="35"/>
      <c r="BQ16" s="35"/>
      <c r="BR16" s="35"/>
      <c r="BS16" s="35"/>
    </row>
    <row r="17" spans="1:71" s="34" customFormat="1" x14ac:dyDescent="0.5">
      <c r="A17">
        <v>90744</v>
      </c>
      <c r="B17" t="s">
        <v>32</v>
      </c>
      <c r="C17" s="38" t="s">
        <v>108</v>
      </c>
      <c r="D17" s="39">
        <v>4620</v>
      </c>
      <c r="E17" s="39">
        <v>4610</v>
      </c>
      <c r="F17" s="39">
        <v>4560</v>
      </c>
      <c r="G17" s="39">
        <v>4480</v>
      </c>
      <c r="H17" s="39">
        <v>3100</v>
      </c>
      <c r="I17" s="39">
        <v>3100</v>
      </c>
      <c r="J17" s="39">
        <v>4000</v>
      </c>
      <c r="K17" s="39">
        <v>4000</v>
      </c>
      <c r="L17" s="39">
        <v>3500</v>
      </c>
      <c r="M17" s="39">
        <v>4500</v>
      </c>
      <c r="N17" s="39">
        <v>4000</v>
      </c>
      <c r="O17" s="39">
        <v>4500</v>
      </c>
      <c r="P17" s="39">
        <v>0</v>
      </c>
      <c r="Q17" s="39">
        <v>5000</v>
      </c>
      <c r="R17" s="39">
        <v>5000</v>
      </c>
      <c r="S17" s="39">
        <v>4100</v>
      </c>
      <c r="T17" s="39">
        <v>4400</v>
      </c>
      <c r="U17" s="39">
        <v>3700</v>
      </c>
      <c r="V17" s="39">
        <v>4500</v>
      </c>
      <c r="W17" s="39">
        <v>3400</v>
      </c>
      <c r="X17" s="39">
        <v>3800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U17" s="42" t="s">
        <v>101</v>
      </c>
      <c r="BE17" s="23"/>
      <c r="BN17" s="35"/>
      <c r="BO17" s="35"/>
      <c r="BP17" s="35"/>
      <c r="BQ17" s="35"/>
      <c r="BR17" s="35"/>
      <c r="BS17" s="35"/>
    </row>
    <row r="18" spans="1:71" s="34" customFormat="1" x14ac:dyDescent="0.5">
      <c r="A18">
        <v>90743</v>
      </c>
      <c r="B18" t="s">
        <v>34</v>
      </c>
      <c r="C18" s="38" t="s">
        <v>109</v>
      </c>
      <c r="D18" s="39">
        <v>0</v>
      </c>
      <c r="E18" s="39">
        <v>0</v>
      </c>
      <c r="F18" s="39">
        <v>0</v>
      </c>
      <c r="G18" s="39">
        <v>0</v>
      </c>
      <c r="H18" s="39">
        <v>350</v>
      </c>
      <c r="I18" s="39">
        <v>0</v>
      </c>
      <c r="J18" s="39">
        <v>600</v>
      </c>
      <c r="K18" s="39">
        <v>425</v>
      </c>
      <c r="L18" s="39">
        <v>370</v>
      </c>
      <c r="M18" s="39">
        <v>700</v>
      </c>
      <c r="N18" s="39">
        <v>400</v>
      </c>
      <c r="O18" s="39">
        <v>700</v>
      </c>
      <c r="P18" s="39">
        <v>650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U18" s="42" t="s">
        <v>101</v>
      </c>
      <c r="BE18" s="23"/>
      <c r="BN18" s="35"/>
      <c r="BO18" s="35"/>
      <c r="BP18" s="35"/>
      <c r="BQ18" s="35"/>
      <c r="BR18" s="35"/>
      <c r="BS18" s="35"/>
    </row>
    <row r="19" spans="1:71" s="34" customFormat="1" x14ac:dyDescent="0.5">
      <c r="A19">
        <v>90748</v>
      </c>
      <c r="B19" t="s">
        <v>35</v>
      </c>
      <c r="C19" s="38" t="s">
        <v>110</v>
      </c>
      <c r="D19" s="39">
        <v>0</v>
      </c>
      <c r="E19" s="39">
        <v>0</v>
      </c>
      <c r="F19" s="39">
        <v>0</v>
      </c>
      <c r="G19" s="39">
        <v>0</v>
      </c>
      <c r="H19" s="39">
        <v>0</v>
      </c>
      <c r="I19" s="39">
        <v>0</v>
      </c>
      <c r="J19" s="39">
        <v>0</v>
      </c>
      <c r="K19" s="39">
        <v>0</v>
      </c>
      <c r="L19" s="39">
        <v>0</v>
      </c>
      <c r="M19" s="39">
        <v>0</v>
      </c>
      <c r="N19" s="39">
        <v>0</v>
      </c>
      <c r="O19" s="39">
        <v>0</v>
      </c>
      <c r="P19" s="39">
        <v>0</v>
      </c>
      <c r="Q19" s="39">
        <v>0</v>
      </c>
      <c r="R19" s="39">
        <v>1700</v>
      </c>
      <c r="S19" s="39">
        <v>0</v>
      </c>
      <c r="T19" s="39">
        <v>0</v>
      </c>
      <c r="U19" s="39">
        <v>1700</v>
      </c>
      <c r="V19" s="39">
        <v>1700</v>
      </c>
      <c r="W19" s="39">
        <v>1700</v>
      </c>
      <c r="X19" s="39">
        <v>1600</v>
      </c>
      <c r="Y19" s="39">
        <v>1500</v>
      </c>
      <c r="Z19" s="39">
        <v>1700</v>
      </c>
      <c r="AA19" s="39">
        <v>1800</v>
      </c>
      <c r="AB19" s="39">
        <v>0</v>
      </c>
      <c r="AC19" s="39">
        <v>1700</v>
      </c>
      <c r="AD19" s="39">
        <v>0</v>
      </c>
      <c r="AE19" s="39">
        <v>0</v>
      </c>
      <c r="AF19" s="39">
        <v>1900</v>
      </c>
      <c r="AG19" s="39">
        <v>1360</v>
      </c>
      <c r="AH19" s="39">
        <v>1460</v>
      </c>
      <c r="AI19" s="39">
        <v>2100</v>
      </c>
      <c r="AJ19" s="39">
        <v>1500</v>
      </c>
      <c r="AK19" s="39">
        <v>1700</v>
      </c>
      <c r="AL19" s="39">
        <v>0</v>
      </c>
      <c r="AM19" s="39">
        <v>1800</v>
      </c>
      <c r="AN19" s="39">
        <v>0</v>
      </c>
      <c r="AO19" s="39">
        <v>0</v>
      </c>
      <c r="AP19" s="39">
        <v>0</v>
      </c>
      <c r="AQ19" s="39">
        <v>0</v>
      </c>
      <c r="AR19" s="39"/>
      <c r="AS19" s="39">
        <v>0</v>
      </c>
      <c r="AU19" s="42" t="s">
        <v>101</v>
      </c>
      <c r="AW19" s="43">
        <f>SUM(D19:AT19)</f>
        <v>26920</v>
      </c>
      <c r="BE19" s="23"/>
      <c r="BN19" s="35"/>
      <c r="BO19" s="35"/>
      <c r="BP19" s="35"/>
      <c r="BQ19" s="35"/>
      <c r="BR19" s="35"/>
      <c r="BS19" s="35"/>
    </row>
    <row r="20" spans="1:71" s="34" customFormat="1" x14ac:dyDescent="0.5">
      <c r="A20">
        <v>90648</v>
      </c>
      <c r="B20" t="s">
        <v>37</v>
      </c>
      <c r="C20" s="38" t="s">
        <v>111</v>
      </c>
      <c r="D20" s="39">
        <v>0</v>
      </c>
      <c r="E20" s="39">
        <v>0</v>
      </c>
      <c r="F20" s="39">
        <v>0</v>
      </c>
      <c r="G20" s="39">
        <v>0</v>
      </c>
      <c r="H20" s="39">
        <v>0</v>
      </c>
      <c r="I20" s="39">
        <v>0</v>
      </c>
      <c r="J20" s="39">
        <v>7000</v>
      </c>
      <c r="K20" s="39">
        <v>7000</v>
      </c>
      <c r="L20" s="39">
        <v>5000</v>
      </c>
      <c r="M20" s="39">
        <v>7000</v>
      </c>
      <c r="N20" s="39">
        <v>6000</v>
      </c>
      <c r="O20" s="39">
        <v>5000</v>
      </c>
      <c r="P20" s="39">
        <v>5500</v>
      </c>
      <c r="Q20" s="39">
        <v>6200</v>
      </c>
      <c r="R20" s="39">
        <v>6000</v>
      </c>
      <c r="S20" s="39">
        <v>5600</v>
      </c>
      <c r="T20" s="39">
        <v>5800</v>
      </c>
      <c r="U20" s="39">
        <v>4300</v>
      </c>
      <c r="V20" s="39">
        <v>4500</v>
      </c>
      <c r="W20" s="39">
        <v>4700</v>
      </c>
      <c r="X20" s="39">
        <v>4000</v>
      </c>
      <c r="Y20" s="39">
        <v>4400</v>
      </c>
      <c r="Z20" s="39">
        <v>3800</v>
      </c>
      <c r="AA20" s="39">
        <v>4400</v>
      </c>
      <c r="AB20" s="39">
        <v>3900</v>
      </c>
      <c r="AC20" s="39">
        <v>3800</v>
      </c>
      <c r="AD20" s="39">
        <v>3900</v>
      </c>
      <c r="AE20" s="39">
        <v>4100</v>
      </c>
      <c r="AF20" s="39">
        <v>3700</v>
      </c>
      <c r="AG20" s="39">
        <v>3800</v>
      </c>
      <c r="AH20" s="39">
        <v>3480</v>
      </c>
      <c r="AI20" s="39">
        <v>3800</v>
      </c>
      <c r="AJ20" s="39">
        <v>2950</v>
      </c>
      <c r="AK20" s="39">
        <v>3800</v>
      </c>
      <c r="AL20" s="39">
        <v>3000</v>
      </c>
      <c r="AM20" s="39">
        <v>4500</v>
      </c>
      <c r="AN20" s="39">
        <v>3900</v>
      </c>
      <c r="AO20" s="39">
        <v>4400</v>
      </c>
      <c r="AP20" s="39">
        <v>3120</v>
      </c>
      <c r="AQ20" s="39">
        <v>4080</v>
      </c>
      <c r="AR20" s="39">
        <v>3800</v>
      </c>
      <c r="AS20" s="39">
        <v>2890</v>
      </c>
      <c r="AU20" s="42" t="s">
        <v>101</v>
      </c>
      <c r="BE20" s="23"/>
      <c r="BN20" s="35"/>
      <c r="BO20" s="35"/>
      <c r="BP20" s="35"/>
      <c r="BQ20" s="35"/>
      <c r="BR20" s="35"/>
      <c r="BS20" s="35"/>
    </row>
    <row r="21" spans="1:71" x14ac:dyDescent="0.5">
      <c r="A21">
        <v>90647</v>
      </c>
      <c r="B21" t="s">
        <v>35</v>
      </c>
      <c r="C21" s="38" t="s">
        <v>112</v>
      </c>
      <c r="D21" s="39">
        <v>1030</v>
      </c>
      <c r="E21" s="39">
        <v>1030</v>
      </c>
      <c r="F21" s="39">
        <v>500</v>
      </c>
      <c r="G21" s="39">
        <v>1030</v>
      </c>
      <c r="H21" s="39">
        <v>1200</v>
      </c>
      <c r="I21" s="39">
        <v>1000</v>
      </c>
      <c r="J21" s="39">
        <v>2000</v>
      </c>
      <c r="K21" s="39">
        <v>2300</v>
      </c>
      <c r="L21" s="39">
        <v>1700</v>
      </c>
      <c r="M21" s="39">
        <v>2500</v>
      </c>
      <c r="N21" s="39">
        <v>1400</v>
      </c>
      <c r="O21" s="39">
        <v>1800</v>
      </c>
      <c r="P21" s="39">
        <v>1800</v>
      </c>
      <c r="Q21" s="39">
        <v>1800</v>
      </c>
      <c r="R21" s="39">
        <v>1700</v>
      </c>
      <c r="S21" s="39">
        <v>1700</v>
      </c>
      <c r="T21" s="39">
        <v>1800</v>
      </c>
      <c r="U21" s="39">
        <v>0</v>
      </c>
      <c r="V21" s="39">
        <v>0</v>
      </c>
      <c r="W21" s="39">
        <v>0</v>
      </c>
      <c r="X21" s="39">
        <v>0</v>
      </c>
      <c r="Y21" s="39">
        <v>0</v>
      </c>
      <c r="Z21" s="39">
        <v>0</v>
      </c>
      <c r="AA21" s="39">
        <v>0</v>
      </c>
      <c r="AB21" s="39">
        <v>1600</v>
      </c>
      <c r="AC21" s="39">
        <v>0</v>
      </c>
      <c r="AD21" s="39">
        <v>1700</v>
      </c>
      <c r="AE21" s="39">
        <v>1900</v>
      </c>
      <c r="AF21" s="39">
        <v>0</v>
      </c>
      <c r="AG21" s="39">
        <v>0</v>
      </c>
      <c r="AH21" s="39">
        <v>0</v>
      </c>
      <c r="AI21" s="39">
        <v>0</v>
      </c>
      <c r="AJ21" s="39">
        <v>0</v>
      </c>
      <c r="AK21" s="39">
        <v>0</v>
      </c>
      <c r="AL21" s="39">
        <v>1700</v>
      </c>
      <c r="AM21" s="39">
        <v>0</v>
      </c>
      <c r="AN21" s="39">
        <v>1760</v>
      </c>
      <c r="AO21" s="39">
        <v>1630</v>
      </c>
      <c r="AP21" s="39">
        <v>1820</v>
      </c>
      <c r="AQ21" s="39">
        <v>1470</v>
      </c>
      <c r="AR21" s="39">
        <v>1990</v>
      </c>
      <c r="AS21" s="39">
        <v>1380</v>
      </c>
      <c r="AU21" s="71" t="s">
        <v>101</v>
      </c>
    </row>
    <row r="22" spans="1:71" x14ac:dyDescent="0.5">
      <c r="A22">
        <v>90647</v>
      </c>
      <c r="B22" t="s">
        <v>38</v>
      </c>
      <c r="C22" s="38" t="s">
        <v>113</v>
      </c>
      <c r="D22" s="39"/>
      <c r="E22" s="39"/>
      <c r="F22" s="39"/>
      <c r="G22" s="39"/>
      <c r="H22" s="39"/>
      <c r="I22" s="39"/>
      <c r="J22" s="39"/>
      <c r="K22" s="39"/>
      <c r="L22" s="39"/>
      <c r="M22" s="39"/>
      <c r="N22" s="39"/>
      <c r="O22" s="39"/>
      <c r="P22" s="39"/>
      <c r="Q22" s="39">
        <v>100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U22" s="71"/>
    </row>
    <row r="23" spans="1:71" s="34" customFormat="1" x14ac:dyDescent="0.5">
      <c r="A23">
        <v>90649</v>
      </c>
      <c r="B23" t="s">
        <v>114</v>
      </c>
      <c r="C23" s="38" t="s">
        <v>115</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6000</v>
      </c>
      <c r="AF23" s="39">
        <v>6100</v>
      </c>
      <c r="AG23" s="39">
        <v>5000</v>
      </c>
      <c r="AH23" s="39">
        <v>3900</v>
      </c>
      <c r="AI23" s="39">
        <v>5000</v>
      </c>
      <c r="AJ23" s="39">
        <v>2600</v>
      </c>
      <c r="AK23" s="39">
        <v>5800</v>
      </c>
      <c r="AL23" s="39">
        <v>4200</v>
      </c>
      <c r="AM23" s="39">
        <v>7200</v>
      </c>
      <c r="AN23" s="39">
        <v>8740</v>
      </c>
      <c r="AO23" s="39">
        <v>10070</v>
      </c>
      <c r="AP23" s="39">
        <v>13220</v>
      </c>
      <c r="AQ23" s="39">
        <v>6500</v>
      </c>
      <c r="AR23" s="39">
        <v>5800</v>
      </c>
      <c r="AS23" s="39">
        <v>4460</v>
      </c>
      <c r="AU23" s="42" t="s">
        <v>101</v>
      </c>
      <c r="BE23" s="23"/>
      <c r="BN23" s="35"/>
      <c r="BO23" s="35"/>
      <c r="BP23" s="35"/>
      <c r="BQ23" s="35"/>
      <c r="BR23" s="35"/>
      <c r="BS23" s="35"/>
    </row>
    <row r="24" spans="1:71" s="34" customFormat="1" x14ac:dyDescent="0.5">
      <c r="A24">
        <v>90651</v>
      </c>
      <c r="B24" t="s">
        <v>39</v>
      </c>
      <c r="C24" s="38" t="s">
        <v>115</v>
      </c>
      <c r="D24" s="39">
        <v>9500</v>
      </c>
      <c r="E24" s="39">
        <v>10360</v>
      </c>
      <c r="F24" s="39">
        <v>10000</v>
      </c>
      <c r="G24" s="39">
        <v>8000</v>
      </c>
      <c r="H24" s="39">
        <v>7500</v>
      </c>
      <c r="I24" s="39">
        <v>7200</v>
      </c>
      <c r="J24" s="39">
        <v>8100</v>
      </c>
      <c r="K24" s="39">
        <v>6800</v>
      </c>
      <c r="L24" s="39">
        <v>4200</v>
      </c>
      <c r="M24" s="39">
        <v>7500</v>
      </c>
      <c r="N24" s="39">
        <v>7200</v>
      </c>
      <c r="O24" s="39">
        <v>6000</v>
      </c>
      <c r="P24" s="39">
        <v>7000</v>
      </c>
      <c r="Q24" s="39">
        <v>14000</v>
      </c>
      <c r="R24" s="39">
        <v>14000</v>
      </c>
      <c r="S24" s="39">
        <v>8200</v>
      </c>
      <c r="T24" s="39">
        <v>8800</v>
      </c>
      <c r="U24" s="39">
        <v>5600</v>
      </c>
      <c r="V24" s="39">
        <v>4600</v>
      </c>
      <c r="W24" s="39">
        <v>4500</v>
      </c>
      <c r="X24" s="39">
        <v>4200</v>
      </c>
      <c r="Y24" s="39">
        <v>5500</v>
      </c>
      <c r="Z24" s="39">
        <v>5500</v>
      </c>
      <c r="AA24" s="39">
        <v>7900</v>
      </c>
      <c r="AB24" s="39">
        <v>3200</v>
      </c>
      <c r="AC24" s="39">
        <v>11400</v>
      </c>
      <c r="AD24" s="39">
        <v>15000</v>
      </c>
      <c r="AE24" s="39">
        <v>0</v>
      </c>
      <c r="AF24" s="39">
        <v>0</v>
      </c>
      <c r="AG24" s="39">
        <v>0</v>
      </c>
      <c r="AH24" s="39">
        <v>0</v>
      </c>
      <c r="AI24" s="39">
        <v>0</v>
      </c>
      <c r="AJ24" s="39">
        <v>0</v>
      </c>
      <c r="AK24" s="39">
        <v>0</v>
      </c>
      <c r="AL24" s="39">
        <v>0</v>
      </c>
      <c r="AM24" s="39">
        <v>0</v>
      </c>
      <c r="AN24" s="39">
        <v>0</v>
      </c>
      <c r="AO24" s="39">
        <v>0</v>
      </c>
      <c r="AP24" s="39">
        <v>0</v>
      </c>
      <c r="AQ24" s="39">
        <v>0</v>
      </c>
      <c r="AR24" s="39">
        <v>0</v>
      </c>
      <c r="AS24" s="39">
        <v>0</v>
      </c>
      <c r="AU24" s="42" t="s">
        <v>101</v>
      </c>
      <c r="BE24" s="23"/>
      <c r="BN24" s="35"/>
      <c r="BO24" s="35"/>
      <c r="BP24" s="35"/>
      <c r="BQ24" s="35"/>
      <c r="BR24" s="35"/>
      <c r="BS24" s="35"/>
    </row>
    <row r="25" spans="1:71" s="34" customFormat="1" x14ac:dyDescent="0.5">
      <c r="A25">
        <v>90650</v>
      </c>
      <c r="B25" t="s">
        <v>116</v>
      </c>
      <c r="C25" s="38" t="s">
        <v>117</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U25" s="42" t="s">
        <v>101</v>
      </c>
      <c r="BE25" s="23"/>
      <c r="BN25" s="35"/>
      <c r="BO25" s="35"/>
      <c r="BP25" s="35"/>
      <c r="BQ25" s="35"/>
      <c r="BR25" s="35"/>
      <c r="BS25" s="35"/>
    </row>
    <row r="26" spans="1:71" s="34" customFormat="1" x14ac:dyDescent="0.5">
      <c r="A26">
        <v>90713</v>
      </c>
      <c r="B26" t="s">
        <v>27</v>
      </c>
      <c r="C26" s="38" t="s">
        <v>28</v>
      </c>
      <c r="D26" s="39">
        <v>0</v>
      </c>
      <c r="E26" s="39">
        <v>0</v>
      </c>
      <c r="F26" s="39">
        <v>0</v>
      </c>
      <c r="G26" s="39">
        <v>0</v>
      </c>
      <c r="H26" s="39">
        <v>0</v>
      </c>
      <c r="I26" s="39">
        <v>0</v>
      </c>
      <c r="J26" s="39">
        <v>1500</v>
      </c>
      <c r="K26" s="39">
        <v>1500</v>
      </c>
      <c r="L26" s="39">
        <v>1400</v>
      </c>
      <c r="M26" s="39">
        <v>2500</v>
      </c>
      <c r="N26" s="39">
        <v>1600</v>
      </c>
      <c r="O26" s="39">
        <v>1500</v>
      </c>
      <c r="P26" s="39">
        <v>1500</v>
      </c>
      <c r="Q26" s="39">
        <v>1700</v>
      </c>
      <c r="R26" s="39">
        <v>1800</v>
      </c>
      <c r="S26" s="39">
        <v>1400</v>
      </c>
      <c r="T26" s="39">
        <v>1600</v>
      </c>
      <c r="U26" s="39">
        <v>1200</v>
      </c>
      <c r="V26" s="39">
        <v>1100</v>
      </c>
      <c r="W26" s="39">
        <v>1200</v>
      </c>
      <c r="X26" s="39">
        <v>1100</v>
      </c>
      <c r="Y26" s="39">
        <v>1000</v>
      </c>
      <c r="Z26" s="39">
        <v>1200</v>
      </c>
      <c r="AA26" s="39">
        <v>1200</v>
      </c>
      <c r="AB26" s="39">
        <v>0</v>
      </c>
      <c r="AC26" s="39">
        <v>800</v>
      </c>
      <c r="AD26" s="39">
        <v>1600</v>
      </c>
      <c r="AE26" s="39">
        <v>1200</v>
      </c>
      <c r="AF26" s="39">
        <v>1200</v>
      </c>
      <c r="AG26" s="39">
        <v>900</v>
      </c>
      <c r="AH26" s="39">
        <v>920</v>
      </c>
      <c r="AI26" s="39">
        <v>800</v>
      </c>
      <c r="AJ26" s="39">
        <v>0</v>
      </c>
      <c r="AK26" s="39">
        <v>1000</v>
      </c>
      <c r="AL26" s="39">
        <v>800</v>
      </c>
      <c r="AM26" s="39">
        <v>1000</v>
      </c>
      <c r="AN26" s="39">
        <v>1220</v>
      </c>
      <c r="AO26" s="39">
        <v>1220</v>
      </c>
      <c r="AP26" s="39">
        <v>1130</v>
      </c>
      <c r="AQ26" s="39">
        <v>1230</v>
      </c>
      <c r="AR26" s="39">
        <v>1210</v>
      </c>
      <c r="AS26" s="39">
        <v>1060</v>
      </c>
      <c r="AU26" s="42" t="s">
        <v>101</v>
      </c>
      <c r="AW26" s="34" t="s">
        <v>118</v>
      </c>
      <c r="BE26" s="23"/>
      <c r="BN26" s="35"/>
      <c r="BO26" s="35"/>
      <c r="BP26" s="35"/>
      <c r="BQ26" s="35"/>
      <c r="BR26" s="35"/>
      <c r="BS26" s="35"/>
    </row>
    <row r="27" spans="1:71" s="34" customFormat="1" x14ac:dyDescent="0.5">
      <c r="A27">
        <v>90734</v>
      </c>
      <c r="B27" t="s">
        <v>44</v>
      </c>
      <c r="C27" s="38" t="s">
        <v>119</v>
      </c>
      <c r="D27" s="39">
        <v>6180</v>
      </c>
      <c r="E27" s="39">
        <v>6180</v>
      </c>
      <c r="F27" s="39">
        <v>3000</v>
      </c>
      <c r="G27" s="39">
        <v>3090</v>
      </c>
      <c r="H27" s="39">
        <v>2500</v>
      </c>
      <c r="I27" s="39">
        <v>2000</v>
      </c>
      <c r="J27" s="39">
        <v>3500</v>
      </c>
      <c r="K27" s="39">
        <v>3000</v>
      </c>
      <c r="L27" s="39">
        <v>2000</v>
      </c>
      <c r="M27" s="39">
        <v>4000</v>
      </c>
      <c r="N27" s="39">
        <v>3200</v>
      </c>
      <c r="O27" s="39">
        <v>2200</v>
      </c>
      <c r="P27" s="39">
        <v>3000</v>
      </c>
      <c r="Q27" s="39">
        <v>7000</v>
      </c>
      <c r="R27" s="39">
        <v>8000</v>
      </c>
      <c r="S27" s="39">
        <v>3600</v>
      </c>
      <c r="T27" s="39">
        <v>2400</v>
      </c>
      <c r="U27" s="39">
        <v>2200</v>
      </c>
      <c r="V27" s="39">
        <v>1600</v>
      </c>
      <c r="W27" s="39">
        <v>1700</v>
      </c>
      <c r="X27" s="39">
        <v>2300</v>
      </c>
      <c r="Y27" s="39">
        <v>2200</v>
      </c>
      <c r="Z27" s="39">
        <v>3300</v>
      </c>
      <c r="AA27" s="39">
        <v>5000</v>
      </c>
      <c r="AB27" s="39">
        <v>2100</v>
      </c>
      <c r="AC27" s="39">
        <v>7500</v>
      </c>
      <c r="AD27" s="39">
        <v>9300</v>
      </c>
      <c r="AE27" s="39">
        <v>3600</v>
      </c>
      <c r="AF27" s="39">
        <v>2800</v>
      </c>
      <c r="AG27" s="39">
        <v>2800</v>
      </c>
      <c r="AH27" s="39">
        <v>1730</v>
      </c>
      <c r="AI27" s="39">
        <v>1700</v>
      </c>
      <c r="AJ27" s="39">
        <v>600</v>
      </c>
      <c r="AK27" s="39">
        <v>3000</v>
      </c>
      <c r="AL27" s="39">
        <v>3000</v>
      </c>
      <c r="AM27" s="39">
        <v>4900</v>
      </c>
      <c r="AN27" s="39">
        <v>6590</v>
      </c>
      <c r="AO27" s="39">
        <v>8870</v>
      </c>
      <c r="AP27" s="39">
        <v>8320</v>
      </c>
      <c r="AQ27" s="39">
        <v>3570</v>
      </c>
      <c r="AR27" s="39">
        <v>3100</v>
      </c>
      <c r="AS27" s="39">
        <v>2430</v>
      </c>
      <c r="AU27" s="42" t="s">
        <v>101</v>
      </c>
      <c r="BE27" s="23"/>
      <c r="BN27" s="35"/>
      <c r="BO27" s="35"/>
      <c r="BP27" s="35"/>
      <c r="BQ27" s="35"/>
      <c r="BR27" s="35"/>
      <c r="BS27" s="35"/>
    </row>
    <row r="28" spans="1:71" s="34" customFormat="1" x14ac:dyDescent="0.5">
      <c r="A28">
        <v>90734</v>
      </c>
      <c r="B28" t="s">
        <v>120</v>
      </c>
      <c r="C28" s="38" t="s">
        <v>121</v>
      </c>
      <c r="D28" s="39">
        <v>3090</v>
      </c>
      <c r="E28" s="39">
        <v>3090</v>
      </c>
      <c r="F28" s="39">
        <v>2000</v>
      </c>
      <c r="G28" s="39">
        <v>1550</v>
      </c>
      <c r="H28" s="39">
        <v>1000</v>
      </c>
      <c r="I28" s="39">
        <v>1000</v>
      </c>
      <c r="J28" s="39">
        <v>1500</v>
      </c>
      <c r="K28" s="39">
        <v>500</v>
      </c>
      <c r="L28" s="39">
        <v>300</v>
      </c>
      <c r="M28" s="39">
        <v>0</v>
      </c>
      <c r="N28" s="39">
        <v>1000</v>
      </c>
      <c r="O28" s="39">
        <v>500</v>
      </c>
      <c r="P28" s="39">
        <v>500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U28" s="42" t="s">
        <v>101</v>
      </c>
      <c r="BE28" s="23"/>
      <c r="BN28" s="35"/>
      <c r="BO28" s="35"/>
      <c r="BP28" s="35"/>
      <c r="BQ28" s="35"/>
      <c r="BR28" s="35"/>
      <c r="BS28" s="35"/>
    </row>
    <row r="29" spans="1:71" s="34" customFormat="1" x14ac:dyDescent="0.5">
      <c r="A29">
        <v>90734</v>
      </c>
      <c r="B29" t="s">
        <v>46</v>
      </c>
      <c r="C29" s="38" t="s">
        <v>122</v>
      </c>
      <c r="D29" s="39">
        <v>0</v>
      </c>
      <c r="E29" s="39">
        <v>0</v>
      </c>
      <c r="F29" s="39">
        <v>0</v>
      </c>
      <c r="G29" s="39">
        <v>0</v>
      </c>
      <c r="H29" s="39">
        <v>0</v>
      </c>
      <c r="I29" s="39">
        <v>0</v>
      </c>
      <c r="J29" s="39">
        <v>0</v>
      </c>
      <c r="K29" s="39">
        <v>0</v>
      </c>
      <c r="L29" s="39">
        <v>0</v>
      </c>
      <c r="M29" s="39">
        <v>0</v>
      </c>
      <c r="N29" s="39">
        <v>0</v>
      </c>
      <c r="O29" s="39">
        <v>0</v>
      </c>
      <c r="P29" s="39">
        <v>0</v>
      </c>
      <c r="Q29" s="39">
        <v>2000</v>
      </c>
      <c r="R29" s="39">
        <v>1500</v>
      </c>
      <c r="S29" s="39">
        <v>500</v>
      </c>
      <c r="T29" s="39">
        <v>600</v>
      </c>
      <c r="U29" s="39">
        <v>300</v>
      </c>
      <c r="V29" s="39">
        <v>300</v>
      </c>
      <c r="W29" s="39">
        <v>250</v>
      </c>
      <c r="X29" s="39">
        <v>400</v>
      </c>
      <c r="Y29" s="39">
        <v>400</v>
      </c>
      <c r="Z29" s="39">
        <v>700</v>
      </c>
      <c r="AA29" s="39">
        <v>750</v>
      </c>
      <c r="AB29" s="39">
        <v>320</v>
      </c>
      <c r="AC29" s="39">
        <v>0</v>
      </c>
      <c r="AD29" s="39">
        <v>1000</v>
      </c>
      <c r="AE29" s="39">
        <v>400</v>
      </c>
      <c r="AF29" s="39">
        <v>500</v>
      </c>
      <c r="AG29" s="39">
        <v>470</v>
      </c>
      <c r="AH29" s="39">
        <v>200</v>
      </c>
      <c r="AI29" s="39">
        <v>200</v>
      </c>
      <c r="AJ29" s="39">
        <v>0</v>
      </c>
      <c r="AK29" s="39">
        <v>300</v>
      </c>
      <c r="AL29" s="39">
        <v>500</v>
      </c>
      <c r="AM29" s="39">
        <v>800</v>
      </c>
      <c r="AN29" s="39">
        <v>870</v>
      </c>
      <c r="AO29" s="39">
        <v>900</v>
      </c>
      <c r="AP29" s="39">
        <v>1190</v>
      </c>
      <c r="AQ29" s="39">
        <v>420</v>
      </c>
      <c r="AR29" s="39">
        <v>340</v>
      </c>
      <c r="AS29" s="39">
        <v>320</v>
      </c>
      <c r="AU29" s="42" t="s">
        <v>101</v>
      </c>
      <c r="BE29" s="23"/>
      <c r="BN29" s="35"/>
      <c r="BO29" s="35"/>
      <c r="BP29" s="35"/>
      <c r="BQ29" s="35"/>
      <c r="BR29" s="35"/>
      <c r="BS29" s="35"/>
    </row>
    <row r="30" spans="1:71" s="34" customFormat="1" x14ac:dyDescent="0.5">
      <c r="A30">
        <v>90620</v>
      </c>
      <c r="B30" s="26" t="s">
        <v>43</v>
      </c>
      <c r="C30" s="38" t="s">
        <v>123</v>
      </c>
      <c r="D30" s="39">
        <v>0</v>
      </c>
      <c r="E30" s="39">
        <v>2000</v>
      </c>
      <c r="F30" s="39">
        <v>0</v>
      </c>
      <c r="G30" s="39">
        <v>0</v>
      </c>
      <c r="H30" s="39">
        <v>0</v>
      </c>
      <c r="I30" s="39">
        <v>1000</v>
      </c>
      <c r="J30" s="39">
        <v>300</v>
      </c>
      <c r="K30" s="39">
        <v>200</v>
      </c>
      <c r="L30" s="39">
        <v>100</v>
      </c>
      <c r="M30" s="39">
        <v>500</v>
      </c>
      <c r="N30" s="39">
        <v>300</v>
      </c>
      <c r="O30" s="39">
        <v>220</v>
      </c>
      <c r="P30" s="39">
        <v>300</v>
      </c>
      <c r="Q30" s="39">
        <f>500+100</f>
        <v>600</v>
      </c>
      <c r="R30" s="39">
        <v>500</v>
      </c>
      <c r="S30" s="39">
        <v>300</v>
      </c>
      <c r="T30" s="39">
        <v>250</v>
      </c>
      <c r="U30" s="39">
        <v>100</v>
      </c>
      <c r="V30" s="39">
        <v>250</v>
      </c>
      <c r="W30" s="39">
        <v>160</v>
      </c>
      <c r="X30" s="39">
        <v>0</v>
      </c>
      <c r="Y30" s="39">
        <v>250</v>
      </c>
      <c r="Z30" s="39">
        <v>300</v>
      </c>
      <c r="AA30" s="39">
        <v>300</v>
      </c>
      <c r="AB30" s="39">
        <v>400</v>
      </c>
      <c r="AC30" s="39">
        <v>0</v>
      </c>
      <c r="AD30" s="39">
        <v>1000</v>
      </c>
      <c r="AE30" s="39">
        <v>700</v>
      </c>
      <c r="AF30" s="39">
        <v>500</v>
      </c>
      <c r="AG30" s="39">
        <v>400</v>
      </c>
      <c r="AH30" s="39">
        <v>450</v>
      </c>
      <c r="AI30" s="39">
        <v>700</v>
      </c>
      <c r="AJ30" s="39">
        <v>900</v>
      </c>
      <c r="AK30" s="39">
        <v>500</v>
      </c>
      <c r="AL30" s="39">
        <v>400</v>
      </c>
      <c r="AM30" s="39">
        <v>700</v>
      </c>
      <c r="AN30" s="39">
        <v>1180</v>
      </c>
      <c r="AO30" s="39">
        <v>1100</v>
      </c>
      <c r="AP30" s="39">
        <v>500</v>
      </c>
      <c r="AQ30" s="39">
        <v>490</v>
      </c>
      <c r="AR30" s="39">
        <v>700</v>
      </c>
      <c r="AS30" s="39">
        <v>210</v>
      </c>
      <c r="AU30" s="42" t="s">
        <v>101</v>
      </c>
      <c r="BE30" s="23"/>
      <c r="BN30" s="35"/>
      <c r="BO30" s="35"/>
      <c r="BP30" s="35"/>
      <c r="BQ30" s="35"/>
      <c r="BR30" s="35"/>
      <c r="BS30" s="35"/>
    </row>
    <row r="31" spans="1:71" s="23" customFormat="1" x14ac:dyDescent="0.5">
      <c r="A31">
        <v>90621</v>
      </c>
      <c r="B31" t="s">
        <v>41</v>
      </c>
      <c r="C31" s="38" t="s">
        <v>123</v>
      </c>
      <c r="D31" s="39">
        <v>500</v>
      </c>
      <c r="E31" s="39">
        <v>1000</v>
      </c>
      <c r="F31" s="39">
        <v>500</v>
      </c>
      <c r="G31" s="39">
        <v>1000</v>
      </c>
      <c r="H31" s="39">
        <v>1000</v>
      </c>
      <c r="I31" s="39">
        <v>1000</v>
      </c>
      <c r="J31" s="39">
        <v>100</v>
      </c>
      <c r="K31" s="39">
        <v>20</v>
      </c>
      <c r="L31" s="39">
        <v>100</v>
      </c>
      <c r="M31" s="39">
        <v>200</v>
      </c>
      <c r="N31" s="39">
        <v>100</v>
      </c>
      <c r="O31" s="39">
        <v>100</v>
      </c>
      <c r="P31" s="39">
        <v>100</v>
      </c>
      <c r="Q31" s="39">
        <v>100</v>
      </c>
      <c r="R31" s="39">
        <v>0</v>
      </c>
      <c r="S31" s="39">
        <v>100</v>
      </c>
      <c r="T31" s="39">
        <v>0</v>
      </c>
      <c r="U31" s="39">
        <v>0</v>
      </c>
      <c r="V31" s="39">
        <v>0</v>
      </c>
      <c r="W31" s="39">
        <v>0</v>
      </c>
      <c r="X31" s="39">
        <v>0</v>
      </c>
      <c r="Y31" s="39">
        <v>100</v>
      </c>
      <c r="Z31" s="39">
        <v>100</v>
      </c>
      <c r="AA31" s="39">
        <v>100</v>
      </c>
      <c r="AB31" s="39">
        <v>0</v>
      </c>
      <c r="AC31" s="39">
        <v>0</v>
      </c>
      <c r="AD31" s="39">
        <v>100</v>
      </c>
      <c r="AE31" s="39">
        <v>100</v>
      </c>
      <c r="AF31" s="39">
        <v>0</v>
      </c>
      <c r="AG31" s="39">
        <v>100</v>
      </c>
      <c r="AH31" s="39">
        <v>0</v>
      </c>
      <c r="AI31" s="39">
        <v>250</v>
      </c>
      <c r="AJ31" s="39">
        <v>200</v>
      </c>
      <c r="AK31" s="39">
        <v>100</v>
      </c>
      <c r="AL31" s="39">
        <v>200</v>
      </c>
      <c r="AM31" s="39">
        <v>100</v>
      </c>
      <c r="AN31" s="39">
        <v>140</v>
      </c>
      <c r="AO31" s="39">
        <v>130</v>
      </c>
      <c r="AP31" s="39">
        <v>110</v>
      </c>
      <c r="AQ31" s="39">
        <v>160</v>
      </c>
      <c r="AR31" s="39">
        <v>100</v>
      </c>
      <c r="AS31" s="39">
        <v>30</v>
      </c>
      <c r="AU31" s="44"/>
      <c r="BN31" s="45"/>
      <c r="BO31" s="45"/>
      <c r="BP31" s="45"/>
      <c r="BQ31" s="45"/>
      <c r="BR31" s="45"/>
      <c r="BS31" s="45"/>
    </row>
    <row r="32" spans="1:71" s="34" customFormat="1" x14ac:dyDescent="0.5">
      <c r="A32">
        <v>90707</v>
      </c>
      <c r="B32" t="s">
        <v>47</v>
      </c>
      <c r="C32" s="38" t="s">
        <v>124</v>
      </c>
      <c r="D32" s="39">
        <v>63370</v>
      </c>
      <c r="E32" s="39">
        <v>51130</v>
      </c>
      <c r="F32" s="39">
        <v>23530</v>
      </c>
      <c r="G32" s="39">
        <v>34570</v>
      </c>
      <c r="H32" s="39">
        <v>22730</v>
      </c>
      <c r="I32" s="39">
        <v>17590</v>
      </c>
      <c r="J32" s="39">
        <v>5190</v>
      </c>
      <c r="K32" s="39">
        <v>4700</v>
      </c>
      <c r="L32" s="39">
        <v>4900</v>
      </c>
      <c r="M32" s="39">
        <v>9590</v>
      </c>
      <c r="N32" s="39">
        <v>3900</v>
      </c>
      <c r="O32" s="39">
        <v>3590</v>
      </c>
      <c r="P32" s="39">
        <v>3000</v>
      </c>
      <c r="Q32" s="39">
        <v>4110</v>
      </c>
      <c r="R32" s="39">
        <v>3970</v>
      </c>
      <c r="S32" s="39">
        <v>2970</v>
      </c>
      <c r="T32" s="39">
        <v>3000</v>
      </c>
      <c r="U32" s="39">
        <v>2300</v>
      </c>
      <c r="V32" s="39">
        <v>2600</v>
      </c>
      <c r="W32" s="39">
        <v>3000</v>
      </c>
      <c r="X32" s="39">
        <v>2300</v>
      </c>
      <c r="Y32" s="39">
        <v>4230</v>
      </c>
      <c r="Z32" s="39">
        <v>5400</v>
      </c>
      <c r="AA32" s="39">
        <v>6990</v>
      </c>
      <c r="AB32" s="39">
        <v>4300</v>
      </c>
      <c r="AC32" s="39">
        <v>6020</v>
      </c>
      <c r="AD32" s="39">
        <v>7580</v>
      </c>
      <c r="AE32" s="39">
        <v>5680</v>
      </c>
      <c r="AF32" s="39">
        <v>5850</v>
      </c>
      <c r="AG32" s="39">
        <v>7230</v>
      </c>
      <c r="AH32" s="39">
        <v>6480</v>
      </c>
      <c r="AI32" s="39">
        <v>6640</v>
      </c>
      <c r="AJ32" s="39">
        <v>2550</v>
      </c>
      <c r="AK32" s="39">
        <v>6150</v>
      </c>
      <c r="AL32" s="39">
        <v>6170</v>
      </c>
      <c r="AM32" s="39">
        <v>6850</v>
      </c>
      <c r="AN32" s="39">
        <v>8070</v>
      </c>
      <c r="AO32" s="39">
        <v>6960</v>
      </c>
      <c r="AP32" s="39">
        <v>7310</v>
      </c>
      <c r="AQ32" s="39">
        <v>6360</v>
      </c>
      <c r="AR32" s="39">
        <v>7100</v>
      </c>
      <c r="AS32" s="39">
        <v>5320</v>
      </c>
      <c r="AU32" s="42" t="s">
        <v>101</v>
      </c>
      <c r="BE32" s="23"/>
      <c r="BN32" s="35"/>
      <c r="BO32" s="35"/>
      <c r="BP32" s="35"/>
      <c r="BQ32" s="35"/>
      <c r="BR32" s="35"/>
      <c r="BS32" s="35"/>
    </row>
    <row r="33" spans="1:71" s="34" customFormat="1" x14ac:dyDescent="0.5">
      <c r="A33">
        <v>90710</v>
      </c>
      <c r="B33" s="26" t="s">
        <v>49</v>
      </c>
      <c r="C33" s="38" t="s">
        <v>125</v>
      </c>
      <c r="D33" s="41">
        <v>3500</v>
      </c>
      <c r="E33" s="41">
        <v>4000</v>
      </c>
      <c r="F33" s="41">
        <v>4000</v>
      </c>
      <c r="G33" s="41">
        <v>3600</v>
      </c>
      <c r="H33" s="41">
        <v>3000</v>
      </c>
      <c r="I33" s="41">
        <v>3000</v>
      </c>
      <c r="J33" s="41">
        <v>4000</v>
      </c>
      <c r="K33" s="41">
        <v>3600</v>
      </c>
      <c r="L33" s="41">
        <v>3500</v>
      </c>
      <c r="M33" s="41">
        <v>4000</v>
      </c>
      <c r="N33" s="41">
        <v>4000</v>
      </c>
      <c r="O33" s="41">
        <v>4500</v>
      </c>
      <c r="P33" s="41">
        <v>4000</v>
      </c>
      <c r="Q33" s="41">
        <v>5000</v>
      </c>
      <c r="R33" s="41">
        <v>4000</v>
      </c>
      <c r="S33" s="41">
        <v>3500</v>
      </c>
      <c r="T33" s="41">
        <v>3700</v>
      </c>
      <c r="U33" s="41">
        <v>2800</v>
      </c>
      <c r="V33" s="39">
        <v>2600</v>
      </c>
      <c r="W33" s="39">
        <v>3200</v>
      </c>
      <c r="X33" s="39">
        <v>2800</v>
      </c>
      <c r="Y33" s="39">
        <v>3000</v>
      </c>
      <c r="Z33" s="39">
        <v>3900</v>
      </c>
      <c r="AA33" s="39">
        <v>3900</v>
      </c>
      <c r="AB33" s="39">
        <v>2910</v>
      </c>
      <c r="AC33" s="39">
        <v>3900</v>
      </c>
      <c r="AD33" s="39">
        <v>4700</v>
      </c>
      <c r="AE33" s="39">
        <v>3300</v>
      </c>
      <c r="AF33" s="39">
        <v>3500</v>
      </c>
      <c r="AG33" s="39">
        <v>2220</v>
      </c>
      <c r="AH33" s="39">
        <v>2600</v>
      </c>
      <c r="AI33" s="39">
        <v>3000</v>
      </c>
      <c r="AJ33" s="39">
        <v>1570</v>
      </c>
      <c r="AK33" s="39">
        <v>2900</v>
      </c>
      <c r="AL33" s="39">
        <v>2600</v>
      </c>
      <c r="AM33" s="39">
        <v>4900</v>
      </c>
      <c r="AN33" s="39">
        <v>4000</v>
      </c>
      <c r="AO33" s="39">
        <v>3920</v>
      </c>
      <c r="AP33" s="39">
        <v>4380</v>
      </c>
      <c r="AQ33" s="39">
        <v>3790</v>
      </c>
      <c r="AR33" s="39">
        <v>3080</v>
      </c>
      <c r="AS33" s="39">
        <v>2480</v>
      </c>
      <c r="AU33" s="42" t="s">
        <v>101</v>
      </c>
      <c r="AV33" s="34">
        <v>1000</v>
      </c>
      <c r="AW33" s="34">
        <v>0</v>
      </c>
      <c r="AX33" s="46"/>
      <c r="AY33" s="46"/>
      <c r="AZ33" s="46"/>
      <c r="BA33" s="46"/>
      <c r="BB33" s="46"/>
      <c r="BC33" s="46"/>
      <c r="BD33" s="46"/>
      <c r="BE33" s="23"/>
      <c r="BF33" s="46"/>
      <c r="BG33" s="46"/>
      <c r="BH33" s="46"/>
      <c r="BI33" s="46"/>
      <c r="BJ33" s="46"/>
      <c r="BN33" s="35"/>
      <c r="BO33" s="35"/>
      <c r="BP33" s="35"/>
      <c r="BQ33" s="35"/>
      <c r="BR33" s="35"/>
      <c r="BS33" s="35"/>
    </row>
    <row r="34" spans="1:71" s="34" customFormat="1" x14ac:dyDescent="0.5">
      <c r="A34">
        <v>90732</v>
      </c>
      <c r="B34" t="s">
        <v>53</v>
      </c>
      <c r="C34" s="38" t="s">
        <v>126</v>
      </c>
      <c r="D34" s="39">
        <v>0</v>
      </c>
      <c r="E34" s="39">
        <v>0</v>
      </c>
      <c r="F34" s="39">
        <v>100</v>
      </c>
      <c r="G34" s="39">
        <v>100</v>
      </c>
      <c r="H34" s="39">
        <v>100</v>
      </c>
      <c r="I34" s="39">
        <v>100</v>
      </c>
      <c r="J34" s="39">
        <v>100</v>
      </c>
      <c r="K34" s="39">
        <v>0</v>
      </c>
      <c r="L34" s="39">
        <v>100</v>
      </c>
      <c r="M34" s="39">
        <v>0</v>
      </c>
      <c r="N34" s="39">
        <v>0</v>
      </c>
      <c r="O34" s="39">
        <v>100</v>
      </c>
      <c r="P34" s="39">
        <v>0</v>
      </c>
      <c r="Q34" s="39">
        <v>100</v>
      </c>
      <c r="R34" s="39">
        <v>0</v>
      </c>
      <c r="S34" s="39">
        <v>0</v>
      </c>
      <c r="T34" s="39">
        <v>0</v>
      </c>
      <c r="U34" s="39">
        <v>0</v>
      </c>
      <c r="V34" s="39">
        <v>0</v>
      </c>
      <c r="W34" s="39">
        <v>0</v>
      </c>
      <c r="X34" s="39">
        <v>0</v>
      </c>
      <c r="Y34" s="39">
        <v>0</v>
      </c>
      <c r="Z34" s="39">
        <v>0</v>
      </c>
      <c r="AA34" s="39">
        <v>0</v>
      </c>
      <c r="AB34" s="39">
        <v>100</v>
      </c>
      <c r="AC34" s="39">
        <v>0</v>
      </c>
      <c r="AD34" s="39">
        <v>0</v>
      </c>
      <c r="AE34" s="39">
        <v>0</v>
      </c>
      <c r="AF34" s="39">
        <v>100</v>
      </c>
      <c r="AG34" s="39">
        <v>100</v>
      </c>
      <c r="AH34" s="39">
        <v>0</v>
      </c>
      <c r="AI34" s="39">
        <v>0</v>
      </c>
      <c r="AJ34" s="39">
        <v>0</v>
      </c>
      <c r="AK34" s="39">
        <v>0</v>
      </c>
      <c r="AL34" s="39">
        <v>0</v>
      </c>
      <c r="AM34" s="39">
        <v>0</v>
      </c>
      <c r="AN34" s="39">
        <v>0</v>
      </c>
      <c r="AO34" s="39">
        <v>100</v>
      </c>
      <c r="AP34" s="39">
        <v>0</v>
      </c>
      <c r="AQ34" s="39">
        <v>0</v>
      </c>
      <c r="AR34" s="39">
        <v>0</v>
      </c>
      <c r="AS34" s="39">
        <v>0</v>
      </c>
      <c r="AU34" s="42" t="s">
        <v>101</v>
      </c>
      <c r="BE34" s="23"/>
      <c r="BN34" s="35"/>
      <c r="BO34" s="35"/>
      <c r="BP34" s="35"/>
      <c r="BQ34" s="35"/>
      <c r="BR34" s="35"/>
      <c r="BS34" s="35"/>
    </row>
    <row r="35" spans="1:71" s="34" customFormat="1" x14ac:dyDescent="0.5">
      <c r="A35">
        <v>90670</v>
      </c>
      <c r="B35" t="s">
        <v>51</v>
      </c>
      <c r="C35" s="38" t="s">
        <v>52</v>
      </c>
      <c r="D35" s="39">
        <v>8000</v>
      </c>
      <c r="E35" s="39">
        <v>10360</v>
      </c>
      <c r="F35" s="39">
        <v>10000</v>
      </c>
      <c r="G35" s="39">
        <v>10000</v>
      </c>
      <c r="H35" s="39">
        <v>8000</v>
      </c>
      <c r="I35" s="39">
        <v>8000</v>
      </c>
      <c r="J35" s="39">
        <v>13000</v>
      </c>
      <c r="K35" s="39">
        <v>13000</v>
      </c>
      <c r="L35" s="39">
        <v>10000</v>
      </c>
      <c r="M35" s="39">
        <v>7000</v>
      </c>
      <c r="N35" s="39">
        <v>10000</v>
      </c>
      <c r="O35" s="39">
        <v>11000</v>
      </c>
      <c r="P35" s="39">
        <v>10000</v>
      </c>
      <c r="Q35" s="39">
        <v>11000</v>
      </c>
      <c r="R35" s="39">
        <v>11000</v>
      </c>
      <c r="S35" s="39">
        <v>9800</v>
      </c>
      <c r="T35" s="39">
        <v>11000</v>
      </c>
      <c r="U35" s="39">
        <v>9000</v>
      </c>
      <c r="V35" s="39">
        <v>10000</v>
      </c>
      <c r="W35" s="39">
        <v>10500</v>
      </c>
      <c r="X35" s="39">
        <v>9200</v>
      </c>
      <c r="Y35" s="39">
        <v>9600</v>
      </c>
      <c r="Z35" s="39">
        <v>9900</v>
      </c>
      <c r="AA35" s="39">
        <v>11000</v>
      </c>
      <c r="AB35" s="39">
        <v>8980</v>
      </c>
      <c r="AC35" s="39">
        <v>9500</v>
      </c>
      <c r="AD35" s="39">
        <v>10500</v>
      </c>
      <c r="AE35" s="39">
        <v>10900</v>
      </c>
      <c r="AF35" s="39">
        <v>9500</v>
      </c>
      <c r="AG35" s="39">
        <v>9500</v>
      </c>
      <c r="AH35" s="39">
        <v>9800</v>
      </c>
      <c r="AI35" s="39">
        <v>10700</v>
      </c>
      <c r="AJ35" s="39">
        <v>9100</v>
      </c>
      <c r="AK35" s="39">
        <v>10400</v>
      </c>
      <c r="AL35" s="39">
        <v>8000</v>
      </c>
      <c r="AM35" s="39">
        <v>11000</v>
      </c>
      <c r="AN35" s="39">
        <v>9610</v>
      </c>
      <c r="AO35" s="39">
        <v>10420</v>
      </c>
      <c r="AP35" s="39">
        <v>9020</v>
      </c>
      <c r="AQ35" s="39">
        <v>9600</v>
      </c>
      <c r="AR35" s="39">
        <v>10710</v>
      </c>
      <c r="AS35" s="39">
        <v>7820</v>
      </c>
      <c r="AU35" s="42" t="s">
        <v>101</v>
      </c>
      <c r="BE35" s="23"/>
      <c r="BN35" s="35"/>
      <c r="BO35" s="35"/>
      <c r="BP35" s="35"/>
      <c r="BQ35" s="35"/>
      <c r="BR35" s="35"/>
      <c r="BS35" s="35"/>
    </row>
    <row r="36" spans="1:71" s="34" customFormat="1" x14ac:dyDescent="0.5">
      <c r="A36">
        <v>90680</v>
      </c>
      <c r="B36" t="s">
        <v>55</v>
      </c>
      <c r="C36" s="38" t="s">
        <v>127</v>
      </c>
      <c r="D36" s="39">
        <v>6000</v>
      </c>
      <c r="E36" s="39">
        <v>6700</v>
      </c>
      <c r="F36" s="39">
        <v>5000</v>
      </c>
      <c r="G36" s="39">
        <v>7720</v>
      </c>
      <c r="H36" s="39">
        <v>7210</v>
      </c>
      <c r="I36" s="39">
        <v>6180</v>
      </c>
      <c r="J36" s="39">
        <v>5300</v>
      </c>
      <c r="K36" s="39">
        <v>7210</v>
      </c>
      <c r="L36" s="39">
        <v>6500</v>
      </c>
      <c r="M36" s="39">
        <v>7000</v>
      </c>
      <c r="N36" s="39">
        <v>7000</v>
      </c>
      <c r="O36" s="39">
        <v>6690</v>
      </c>
      <c r="P36" s="39">
        <v>6000</v>
      </c>
      <c r="Q36" s="39">
        <v>7200</v>
      </c>
      <c r="R36" s="39">
        <v>6900</v>
      </c>
      <c r="S36" s="39">
        <v>6300</v>
      </c>
      <c r="T36" s="39">
        <v>6500</v>
      </c>
      <c r="U36" s="39">
        <v>5600</v>
      </c>
      <c r="V36" s="39">
        <v>5700</v>
      </c>
      <c r="W36" s="39">
        <v>5800</v>
      </c>
      <c r="X36" s="39">
        <v>5200</v>
      </c>
      <c r="Y36" s="39">
        <v>6000</v>
      </c>
      <c r="Z36" s="39">
        <v>5600</v>
      </c>
      <c r="AA36" s="39">
        <v>6300</v>
      </c>
      <c r="AB36" s="39">
        <v>6000</v>
      </c>
      <c r="AC36" s="39">
        <v>5000</v>
      </c>
      <c r="AD36" s="39">
        <v>6000</v>
      </c>
      <c r="AE36" s="39">
        <v>6200</v>
      </c>
      <c r="AF36" s="39">
        <v>6100</v>
      </c>
      <c r="AG36" s="39">
        <v>5800</v>
      </c>
      <c r="AH36" s="39">
        <v>6230</v>
      </c>
      <c r="AI36" s="39">
        <v>6500</v>
      </c>
      <c r="AJ36" s="39">
        <v>4400</v>
      </c>
      <c r="AK36" s="39">
        <v>6400</v>
      </c>
      <c r="AL36" s="39">
        <v>5000</v>
      </c>
      <c r="AM36" s="39">
        <v>6400</v>
      </c>
      <c r="AN36" s="39">
        <v>5720</v>
      </c>
      <c r="AO36" s="39">
        <v>6550</v>
      </c>
      <c r="AP36" s="39">
        <v>5160</v>
      </c>
      <c r="AQ36" s="39">
        <v>6510</v>
      </c>
      <c r="AR36" s="39">
        <v>6710</v>
      </c>
      <c r="AS36" s="39">
        <v>4860</v>
      </c>
      <c r="AU36" s="42" t="s">
        <v>101</v>
      </c>
      <c r="BE36" s="23"/>
      <c r="BN36" s="35"/>
      <c r="BO36" s="35"/>
      <c r="BP36" s="35"/>
      <c r="BQ36" s="35"/>
      <c r="BR36" s="35"/>
      <c r="BS36" s="35"/>
    </row>
    <row r="37" spans="1:71" s="34" customFormat="1" x14ac:dyDescent="0.5">
      <c r="A37">
        <v>90681</v>
      </c>
      <c r="B37" s="74" t="s">
        <v>57</v>
      </c>
      <c r="C37" s="38" t="s">
        <v>128</v>
      </c>
      <c r="D37" s="39">
        <v>480</v>
      </c>
      <c r="E37" s="39">
        <v>480</v>
      </c>
      <c r="F37" s="39">
        <v>400</v>
      </c>
      <c r="G37" s="39">
        <v>540</v>
      </c>
      <c r="H37" s="39">
        <v>550</v>
      </c>
      <c r="I37" s="39">
        <v>600</v>
      </c>
      <c r="J37" s="39">
        <v>620</v>
      </c>
      <c r="K37" s="39">
        <v>720</v>
      </c>
      <c r="L37" s="39">
        <v>500</v>
      </c>
      <c r="M37" s="39">
        <v>750</v>
      </c>
      <c r="N37" s="39">
        <v>600</v>
      </c>
      <c r="O37" s="39">
        <v>500</v>
      </c>
      <c r="P37" s="39">
        <v>500</v>
      </c>
      <c r="Q37" s="39">
        <v>700</v>
      </c>
      <c r="R37" s="39">
        <v>700</v>
      </c>
      <c r="S37" s="39">
        <v>550</v>
      </c>
      <c r="T37" s="39">
        <v>600</v>
      </c>
      <c r="U37" s="39">
        <v>400</v>
      </c>
      <c r="V37" s="39">
        <v>400</v>
      </c>
      <c r="W37" s="39">
        <v>350</v>
      </c>
      <c r="X37" s="39">
        <v>400</v>
      </c>
      <c r="Y37" s="39">
        <v>300</v>
      </c>
      <c r="Z37" s="39">
        <v>400</v>
      </c>
      <c r="AA37" s="39">
        <v>800</v>
      </c>
      <c r="AB37" s="39">
        <v>760</v>
      </c>
      <c r="AC37" s="39">
        <v>440</v>
      </c>
      <c r="AD37" s="39">
        <v>550</v>
      </c>
      <c r="AE37" s="39">
        <v>600</v>
      </c>
      <c r="AF37" s="39">
        <v>600</v>
      </c>
      <c r="AG37" s="39">
        <v>600</v>
      </c>
      <c r="AH37" s="39">
        <v>330</v>
      </c>
      <c r="AI37" s="39">
        <v>430</v>
      </c>
      <c r="AJ37" s="39">
        <v>500</v>
      </c>
      <c r="AK37" s="39">
        <v>500</v>
      </c>
      <c r="AL37" s="39">
        <v>500</v>
      </c>
      <c r="AM37" s="39">
        <v>400</v>
      </c>
      <c r="AN37" s="39">
        <v>620</v>
      </c>
      <c r="AO37" s="39">
        <v>520</v>
      </c>
      <c r="AP37" s="39">
        <v>470</v>
      </c>
      <c r="AQ37" s="39">
        <v>330</v>
      </c>
      <c r="AR37" s="39">
        <v>350</v>
      </c>
      <c r="AS37" s="39">
        <v>430</v>
      </c>
      <c r="AU37" s="42" t="s">
        <v>101</v>
      </c>
      <c r="BE37" s="23"/>
      <c r="BN37" s="35"/>
      <c r="BO37" s="35"/>
      <c r="BP37" s="35"/>
      <c r="BQ37" s="35"/>
      <c r="BR37" s="35"/>
      <c r="BS37" s="35"/>
    </row>
    <row r="38" spans="1:71" s="34" customFormat="1" x14ac:dyDescent="0.5">
      <c r="A38">
        <v>90714</v>
      </c>
      <c r="B38" t="s">
        <v>58</v>
      </c>
      <c r="C38" s="38" t="s">
        <v>129</v>
      </c>
      <c r="D38" s="39">
        <v>0</v>
      </c>
      <c r="E38" s="39">
        <v>0</v>
      </c>
      <c r="F38" s="39">
        <v>0</v>
      </c>
      <c r="G38" s="39">
        <v>0</v>
      </c>
      <c r="H38" s="39">
        <v>0</v>
      </c>
      <c r="I38" s="39">
        <v>0</v>
      </c>
      <c r="J38" s="39">
        <v>0</v>
      </c>
      <c r="K38" s="39">
        <v>0</v>
      </c>
      <c r="L38" s="39">
        <v>0</v>
      </c>
      <c r="M38" s="39">
        <v>0</v>
      </c>
      <c r="N38" s="39">
        <v>0</v>
      </c>
      <c r="O38" s="39">
        <v>0</v>
      </c>
      <c r="P38" s="39">
        <v>0</v>
      </c>
      <c r="Q38" s="39">
        <v>0</v>
      </c>
      <c r="R38" s="39">
        <v>0</v>
      </c>
      <c r="S38" s="39">
        <v>100</v>
      </c>
      <c r="T38" s="39">
        <v>200</v>
      </c>
      <c r="U38" s="39">
        <v>120</v>
      </c>
      <c r="V38" s="39">
        <v>100</v>
      </c>
      <c r="W38" s="39">
        <v>100</v>
      </c>
      <c r="X38" s="39">
        <v>0</v>
      </c>
      <c r="Y38" s="39">
        <v>0</v>
      </c>
      <c r="Z38" s="39">
        <v>0</v>
      </c>
      <c r="AA38" s="39">
        <v>100</v>
      </c>
      <c r="AB38" s="39">
        <v>0</v>
      </c>
      <c r="AC38" s="39">
        <v>100</v>
      </c>
      <c r="AD38" s="39">
        <v>100</v>
      </c>
      <c r="AE38" s="39">
        <v>100</v>
      </c>
      <c r="AF38" s="39">
        <v>100</v>
      </c>
      <c r="AG38" s="39">
        <v>100</v>
      </c>
      <c r="AH38" s="39">
        <v>0</v>
      </c>
      <c r="AI38" s="39">
        <v>0</v>
      </c>
      <c r="AJ38" s="39">
        <v>0</v>
      </c>
      <c r="AK38" s="39">
        <v>0</v>
      </c>
      <c r="AL38" s="39">
        <v>100</v>
      </c>
      <c r="AM38" s="39">
        <v>0</v>
      </c>
      <c r="AN38" s="39">
        <v>100</v>
      </c>
      <c r="AO38" s="39">
        <v>0</v>
      </c>
      <c r="AP38" s="39">
        <v>100</v>
      </c>
      <c r="AQ38" s="39">
        <v>0</v>
      </c>
      <c r="AR38" s="39">
        <v>100</v>
      </c>
      <c r="AS38" s="39">
        <v>0</v>
      </c>
      <c r="AU38" s="42" t="s">
        <v>101</v>
      </c>
      <c r="BE38" s="23"/>
      <c r="BN38" s="35"/>
      <c r="BO38" s="35"/>
      <c r="BP38" s="35"/>
      <c r="BQ38" s="35"/>
      <c r="BR38" s="35"/>
      <c r="BS38" s="35"/>
    </row>
    <row r="39" spans="1:71" s="34" customFormat="1" x14ac:dyDescent="0.5">
      <c r="A39">
        <v>90714</v>
      </c>
      <c r="B39" t="s">
        <v>130</v>
      </c>
      <c r="C39" s="38" t="s">
        <v>131</v>
      </c>
      <c r="D39" s="39">
        <v>0</v>
      </c>
      <c r="E39" s="39">
        <v>0</v>
      </c>
      <c r="F39" s="39">
        <v>0</v>
      </c>
      <c r="G39" s="39">
        <v>0</v>
      </c>
      <c r="H39" s="39">
        <v>0</v>
      </c>
      <c r="I39" s="39">
        <v>0</v>
      </c>
      <c r="J39" s="39">
        <v>0</v>
      </c>
      <c r="K39" s="39">
        <v>0</v>
      </c>
      <c r="L39" s="39">
        <v>0</v>
      </c>
      <c r="M39" s="39">
        <v>0</v>
      </c>
      <c r="N39" s="39">
        <v>0</v>
      </c>
      <c r="O39" s="39">
        <v>0</v>
      </c>
      <c r="P39" s="39">
        <v>0</v>
      </c>
      <c r="Q39" s="39">
        <v>0</v>
      </c>
      <c r="R39" s="39">
        <v>0</v>
      </c>
      <c r="S39" s="39">
        <v>0</v>
      </c>
      <c r="T39" s="39">
        <v>0</v>
      </c>
      <c r="U39" s="39">
        <v>0</v>
      </c>
      <c r="V39" s="39">
        <v>0</v>
      </c>
      <c r="W39" s="39">
        <v>0</v>
      </c>
      <c r="X39" s="39">
        <v>0</v>
      </c>
      <c r="Y39" s="39">
        <v>0</v>
      </c>
      <c r="Z39" s="39">
        <v>0</v>
      </c>
      <c r="AA39" s="39">
        <v>0</v>
      </c>
      <c r="AB39" s="39">
        <v>0</v>
      </c>
      <c r="AC39" s="39">
        <v>0</v>
      </c>
      <c r="AD39" s="39">
        <v>0</v>
      </c>
      <c r="AE39" s="39">
        <v>0</v>
      </c>
      <c r="AF39" s="39">
        <v>0</v>
      </c>
      <c r="AG39" s="39">
        <v>0</v>
      </c>
      <c r="AH39" s="39">
        <v>0</v>
      </c>
      <c r="AI39" s="39">
        <v>0</v>
      </c>
      <c r="AJ39" s="39">
        <v>0</v>
      </c>
      <c r="AK39" s="39">
        <v>0</v>
      </c>
      <c r="AL39" s="39">
        <v>0</v>
      </c>
      <c r="AM39" s="39">
        <v>0</v>
      </c>
      <c r="AN39" s="39">
        <v>0</v>
      </c>
      <c r="AO39" s="39">
        <v>0</v>
      </c>
      <c r="AP39" s="39">
        <v>0</v>
      </c>
      <c r="AQ39" s="39">
        <v>0</v>
      </c>
      <c r="AR39" s="39">
        <v>0</v>
      </c>
      <c r="AS39" s="39">
        <v>0</v>
      </c>
      <c r="AU39" s="42" t="s">
        <v>101</v>
      </c>
      <c r="BE39" s="23"/>
      <c r="BN39" s="35"/>
      <c r="BO39" s="35"/>
      <c r="BP39" s="35"/>
      <c r="BQ39" s="35"/>
      <c r="BR39" s="35"/>
      <c r="BS39" s="35"/>
    </row>
    <row r="40" spans="1:71" s="34" customFormat="1" x14ac:dyDescent="0.5">
      <c r="A40">
        <v>90174</v>
      </c>
      <c r="B40" t="s">
        <v>60</v>
      </c>
      <c r="C40" s="38" t="s">
        <v>132</v>
      </c>
      <c r="D40" s="39">
        <v>0</v>
      </c>
      <c r="E40" s="39">
        <v>0</v>
      </c>
      <c r="F40" s="39">
        <v>0</v>
      </c>
      <c r="G40" s="39">
        <v>0</v>
      </c>
      <c r="H40" s="39">
        <v>0</v>
      </c>
      <c r="I40" s="39">
        <v>0</v>
      </c>
      <c r="J40" s="39">
        <v>0</v>
      </c>
      <c r="K40" s="39">
        <v>0</v>
      </c>
      <c r="L40" s="39">
        <v>0</v>
      </c>
      <c r="M40" s="39">
        <v>0</v>
      </c>
      <c r="N40" s="39">
        <v>0</v>
      </c>
      <c r="O40" s="39">
        <v>0</v>
      </c>
      <c r="P40" s="39">
        <v>0</v>
      </c>
      <c r="Q40" s="39">
        <v>100</v>
      </c>
      <c r="R40" s="39">
        <v>0</v>
      </c>
      <c r="S40" s="39">
        <v>0</v>
      </c>
      <c r="T40" s="39">
        <v>0</v>
      </c>
      <c r="U40" s="39">
        <v>0</v>
      </c>
      <c r="V40" s="39">
        <v>0</v>
      </c>
      <c r="W40" s="39">
        <v>0</v>
      </c>
      <c r="X40" s="39">
        <v>0</v>
      </c>
      <c r="Y40" s="39">
        <v>0</v>
      </c>
      <c r="Z40" s="39">
        <v>0</v>
      </c>
      <c r="AA40" s="39">
        <v>0</v>
      </c>
      <c r="AB40" s="39">
        <v>0</v>
      </c>
      <c r="AC40" s="39">
        <v>0</v>
      </c>
      <c r="AD40" s="39">
        <v>0</v>
      </c>
      <c r="AE40" s="39">
        <v>0</v>
      </c>
      <c r="AF40" s="39">
        <v>0</v>
      </c>
      <c r="AG40" s="39">
        <v>0</v>
      </c>
      <c r="AH40" s="39">
        <v>0</v>
      </c>
      <c r="AI40" s="39">
        <v>0</v>
      </c>
      <c r="AJ40" s="39">
        <v>0</v>
      </c>
      <c r="AK40" s="39">
        <v>0</v>
      </c>
      <c r="AL40" s="39">
        <v>0</v>
      </c>
      <c r="AM40" s="39">
        <v>0</v>
      </c>
      <c r="AN40" s="39">
        <v>0</v>
      </c>
      <c r="AO40" s="39">
        <v>0</v>
      </c>
      <c r="AP40" s="39">
        <v>0</v>
      </c>
      <c r="AQ40" s="39">
        <v>0</v>
      </c>
      <c r="AR40" s="39">
        <v>0</v>
      </c>
      <c r="AS40" s="39">
        <v>0</v>
      </c>
      <c r="AU40" s="42" t="s">
        <v>101</v>
      </c>
      <c r="BE40" s="23"/>
      <c r="BN40" s="35"/>
      <c r="BO40" s="35"/>
      <c r="BP40" s="35"/>
      <c r="BQ40" s="35"/>
      <c r="BR40" s="35"/>
      <c r="BS40" s="35"/>
    </row>
    <row r="41" spans="1:71" s="34" customFormat="1" x14ac:dyDescent="0.5">
      <c r="A41">
        <v>90715</v>
      </c>
      <c r="B41" t="s">
        <v>61</v>
      </c>
      <c r="C41" s="38" t="s">
        <v>133</v>
      </c>
      <c r="D41" s="39">
        <v>6180</v>
      </c>
      <c r="E41" s="39">
        <v>6180</v>
      </c>
      <c r="F41" s="39">
        <v>5000</v>
      </c>
      <c r="G41" s="39">
        <v>3090</v>
      </c>
      <c r="H41" s="39">
        <v>3100</v>
      </c>
      <c r="I41" s="39">
        <v>2300</v>
      </c>
      <c r="J41" s="39">
        <v>2300</v>
      </c>
      <c r="K41" s="39">
        <v>2000</v>
      </c>
      <c r="L41" s="39">
        <v>1200</v>
      </c>
      <c r="M41" s="39">
        <v>2000</v>
      </c>
      <c r="N41" s="39">
        <v>3100</v>
      </c>
      <c r="O41" s="39">
        <v>2500</v>
      </c>
      <c r="P41" s="39">
        <v>2500</v>
      </c>
      <c r="Q41" s="39">
        <v>6300</v>
      </c>
      <c r="R41" s="39">
        <v>6500</v>
      </c>
      <c r="S41" s="39">
        <v>2900</v>
      </c>
      <c r="T41" s="39">
        <v>2000</v>
      </c>
      <c r="U41" s="39">
        <v>1700</v>
      </c>
      <c r="V41" s="39">
        <v>1000</v>
      </c>
      <c r="W41" s="39">
        <v>1000</v>
      </c>
      <c r="X41" s="39">
        <v>1400</v>
      </c>
      <c r="Y41" s="39">
        <v>1900</v>
      </c>
      <c r="Z41" s="39">
        <v>2200</v>
      </c>
      <c r="AA41" s="39">
        <v>3300</v>
      </c>
      <c r="AB41" s="39">
        <v>1860</v>
      </c>
      <c r="AC41" s="39">
        <v>5000</v>
      </c>
      <c r="AD41" s="39">
        <v>7400</v>
      </c>
      <c r="AE41" s="39">
        <v>2800</v>
      </c>
      <c r="AF41" s="39">
        <v>1600</v>
      </c>
      <c r="AG41" s="39">
        <v>1700</v>
      </c>
      <c r="AH41" s="39">
        <v>1010</v>
      </c>
      <c r="AI41" s="39">
        <v>1100</v>
      </c>
      <c r="AJ41" s="39">
        <v>170</v>
      </c>
      <c r="AK41" s="39">
        <v>1600</v>
      </c>
      <c r="AL41" s="39">
        <v>1900</v>
      </c>
      <c r="AM41" s="39">
        <v>3200</v>
      </c>
      <c r="AN41" s="39">
        <v>4220</v>
      </c>
      <c r="AO41" s="39">
        <v>5670</v>
      </c>
      <c r="AP41" s="39">
        <v>5360</v>
      </c>
      <c r="AQ41" s="39">
        <v>2730</v>
      </c>
      <c r="AR41" s="39">
        <v>1710</v>
      </c>
      <c r="AS41" s="39">
        <v>1230</v>
      </c>
      <c r="AU41" s="42" t="s">
        <v>101</v>
      </c>
      <c r="BE41" s="23"/>
      <c r="BN41" s="35"/>
      <c r="BO41" s="35"/>
      <c r="BP41" s="35"/>
      <c r="BQ41" s="35"/>
      <c r="BR41" s="35"/>
      <c r="BS41" s="35"/>
    </row>
    <row r="42" spans="1:71" s="34" customFormat="1" x14ac:dyDescent="0.5">
      <c r="A42">
        <v>90715</v>
      </c>
      <c r="B42" t="s">
        <v>63</v>
      </c>
      <c r="C42" s="38" t="s">
        <v>134</v>
      </c>
      <c r="D42" s="39">
        <v>810</v>
      </c>
      <c r="E42" s="39">
        <v>800</v>
      </c>
      <c r="F42" s="39">
        <v>720</v>
      </c>
      <c r="G42" s="39">
        <v>820</v>
      </c>
      <c r="H42" s="39">
        <v>400</v>
      </c>
      <c r="I42" s="39">
        <v>300</v>
      </c>
      <c r="J42" s="39">
        <v>800</v>
      </c>
      <c r="K42" s="39">
        <v>500</v>
      </c>
      <c r="L42" s="39">
        <v>250</v>
      </c>
      <c r="M42" s="39">
        <v>600</v>
      </c>
      <c r="N42" s="39">
        <v>700</v>
      </c>
      <c r="O42" s="39">
        <v>500</v>
      </c>
      <c r="P42" s="39">
        <v>500</v>
      </c>
      <c r="Q42" s="39">
        <v>1700</v>
      </c>
      <c r="R42" s="39">
        <v>1300</v>
      </c>
      <c r="S42" s="39">
        <v>750</v>
      </c>
      <c r="T42" s="39">
        <v>600</v>
      </c>
      <c r="U42" s="39">
        <v>400</v>
      </c>
      <c r="V42" s="39">
        <v>250</v>
      </c>
      <c r="W42" s="39">
        <v>300</v>
      </c>
      <c r="X42" s="39">
        <v>350</v>
      </c>
      <c r="Y42" s="39">
        <v>400</v>
      </c>
      <c r="Z42" s="39">
        <v>600</v>
      </c>
      <c r="AA42" s="39">
        <v>1400</v>
      </c>
      <c r="AB42" s="39">
        <v>790</v>
      </c>
      <c r="AC42" s="39">
        <v>2200</v>
      </c>
      <c r="AD42" s="39">
        <v>2400</v>
      </c>
      <c r="AE42" s="39">
        <v>1200</v>
      </c>
      <c r="AF42" s="39">
        <v>600</v>
      </c>
      <c r="AG42" s="39">
        <v>600</v>
      </c>
      <c r="AH42" s="39">
        <v>700</v>
      </c>
      <c r="AI42" s="39">
        <v>600</v>
      </c>
      <c r="AJ42" s="39">
        <v>230</v>
      </c>
      <c r="AK42" s="39">
        <v>840</v>
      </c>
      <c r="AL42" s="39">
        <v>1000</v>
      </c>
      <c r="AM42" s="39">
        <v>1600</v>
      </c>
      <c r="AN42" s="39">
        <v>2390</v>
      </c>
      <c r="AO42" s="39">
        <v>2310</v>
      </c>
      <c r="AP42" s="39">
        <v>3060</v>
      </c>
      <c r="AQ42" s="39">
        <v>850</v>
      </c>
      <c r="AR42" s="39">
        <v>710</v>
      </c>
      <c r="AS42" s="39">
        <v>490</v>
      </c>
      <c r="AU42" s="42" t="s">
        <v>101</v>
      </c>
      <c r="BE42" s="23"/>
      <c r="BN42" s="35"/>
      <c r="BO42" s="35"/>
      <c r="BP42" s="35"/>
      <c r="BQ42" s="35"/>
      <c r="BR42" s="35"/>
      <c r="BS42" s="35"/>
    </row>
    <row r="43" spans="1:71" s="34" customFormat="1" x14ac:dyDescent="0.5">
      <c r="A43">
        <v>90716</v>
      </c>
      <c r="B43" t="s">
        <v>64</v>
      </c>
      <c r="C43" s="38" t="s">
        <v>65</v>
      </c>
      <c r="D43" s="41">
        <v>3500</v>
      </c>
      <c r="E43" s="41">
        <v>3500</v>
      </c>
      <c r="F43" s="41">
        <v>3500</v>
      </c>
      <c r="G43" s="41">
        <v>3600</v>
      </c>
      <c r="H43" s="41">
        <v>3100</v>
      </c>
      <c r="I43" s="41">
        <v>3100</v>
      </c>
      <c r="J43" s="41">
        <v>3500</v>
      </c>
      <c r="K43" s="41">
        <v>3500</v>
      </c>
      <c r="L43" s="41">
        <v>3000</v>
      </c>
      <c r="M43" s="41">
        <v>5000</v>
      </c>
      <c r="N43" s="41">
        <v>3500</v>
      </c>
      <c r="O43" s="41">
        <v>4500</v>
      </c>
      <c r="P43" s="41">
        <v>3500</v>
      </c>
      <c r="Q43" s="41">
        <v>5000</v>
      </c>
      <c r="R43" s="41">
        <v>4000</v>
      </c>
      <c r="S43" s="41">
        <v>3400</v>
      </c>
      <c r="T43" s="41">
        <v>3600</v>
      </c>
      <c r="U43" s="41">
        <v>2900</v>
      </c>
      <c r="V43" s="39">
        <v>2700</v>
      </c>
      <c r="W43" s="39">
        <v>2600</v>
      </c>
      <c r="X43" s="39">
        <v>2700</v>
      </c>
      <c r="Y43" s="39">
        <v>2900</v>
      </c>
      <c r="Z43" s="39">
        <v>3400</v>
      </c>
      <c r="AA43" s="39">
        <v>3600</v>
      </c>
      <c r="AB43" s="39">
        <v>730</v>
      </c>
      <c r="AC43" s="39">
        <v>3300</v>
      </c>
      <c r="AD43" s="39">
        <v>3700</v>
      </c>
      <c r="AE43" s="39">
        <v>2900</v>
      </c>
      <c r="AF43" s="39">
        <v>3000</v>
      </c>
      <c r="AG43" s="39">
        <v>3800</v>
      </c>
      <c r="AH43" s="39">
        <v>2350</v>
      </c>
      <c r="AI43" s="39">
        <v>3100</v>
      </c>
      <c r="AJ43" s="39">
        <v>410</v>
      </c>
      <c r="AK43" s="39">
        <v>2600</v>
      </c>
      <c r="AL43" s="39">
        <v>2200</v>
      </c>
      <c r="AM43" s="39">
        <v>3000</v>
      </c>
      <c r="AN43" s="39">
        <v>3420</v>
      </c>
      <c r="AO43" s="39">
        <v>3230</v>
      </c>
      <c r="AP43" s="39">
        <v>3170</v>
      </c>
      <c r="AQ43" s="39">
        <v>2870</v>
      </c>
      <c r="AR43" s="39">
        <v>2800</v>
      </c>
      <c r="AS43" s="39">
        <v>2230</v>
      </c>
      <c r="AU43" s="42" t="s">
        <v>101</v>
      </c>
      <c r="AV43" s="34">
        <v>1000</v>
      </c>
      <c r="AW43" s="34">
        <v>0</v>
      </c>
      <c r="BE43" s="23"/>
      <c r="BN43" s="35"/>
      <c r="BO43" s="35"/>
      <c r="BP43" s="35"/>
      <c r="BQ43" s="35"/>
      <c r="BR43" s="35"/>
      <c r="BS43" s="35"/>
    </row>
    <row r="44" spans="1:71" s="34" customFormat="1" x14ac:dyDescent="0.5">
      <c r="A44">
        <v>90658</v>
      </c>
      <c r="B44" t="s">
        <v>135</v>
      </c>
      <c r="C44" s="38" t="s">
        <v>136</v>
      </c>
      <c r="D44" s="39">
        <v>0</v>
      </c>
      <c r="E44" s="39">
        <v>0</v>
      </c>
      <c r="F44" s="39">
        <v>0</v>
      </c>
      <c r="G44" s="39">
        <v>0</v>
      </c>
      <c r="H44" s="39">
        <v>0</v>
      </c>
      <c r="I44" s="39">
        <v>0</v>
      </c>
      <c r="J44" s="39">
        <v>0</v>
      </c>
      <c r="K44" s="39">
        <v>0</v>
      </c>
      <c r="L44" s="39">
        <v>0</v>
      </c>
      <c r="M44" s="39">
        <v>0</v>
      </c>
      <c r="N44" s="39">
        <v>0</v>
      </c>
      <c r="O44" s="39">
        <v>0</v>
      </c>
      <c r="P44" s="39">
        <v>0</v>
      </c>
      <c r="Q44" s="39">
        <v>0</v>
      </c>
      <c r="R44" s="39">
        <v>0</v>
      </c>
      <c r="S44" s="39">
        <v>0</v>
      </c>
      <c r="T44" s="39">
        <v>0</v>
      </c>
      <c r="U44" s="39">
        <v>0</v>
      </c>
      <c r="V44" s="39">
        <v>0</v>
      </c>
      <c r="W44" s="39">
        <v>0</v>
      </c>
      <c r="X44" s="39">
        <v>0</v>
      </c>
      <c r="Y44" s="39">
        <v>0</v>
      </c>
      <c r="Z44" s="39">
        <v>0</v>
      </c>
      <c r="AA44" s="39">
        <v>0</v>
      </c>
      <c r="AB44" s="39">
        <v>0</v>
      </c>
      <c r="AC44" s="39">
        <v>0</v>
      </c>
      <c r="AD44" s="39">
        <v>0</v>
      </c>
      <c r="AE44" s="39">
        <v>0</v>
      </c>
      <c r="AF44" s="39">
        <v>0</v>
      </c>
      <c r="AG44" s="39">
        <v>0</v>
      </c>
      <c r="AH44" s="39">
        <v>0</v>
      </c>
      <c r="AI44" s="39">
        <v>0</v>
      </c>
      <c r="AJ44" s="39">
        <v>0</v>
      </c>
      <c r="AK44" s="39">
        <v>0</v>
      </c>
      <c r="AL44" s="39">
        <v>0</v>
      </c>
      <c r="AM44" s="39">
        <v>0</v>
      </c>
      <c r="AN44" s="39">
        <v>0</v>
      </c>
      <c r="AO44" s="39">
        <v>0</v>
      </c>
      <c r="AP44" s="39">
        <v>0</v>
      </c>
      <c r="AQ44" s="39">
        <v>0</v>
      </c>
      <c r="AR44" s="39">
        <v>0</v>
      </c>
      <c r="AS44" s="39">
        <v>0</v>
      </c>
      <c r="AU44" s="42" t="s">
        <v>101</v>
      </c>
      <c r="BE44" s="23"/>
      <c r="BN44" s="35"/>
      <c r="BO44" s="35"/>
      <c r="BP44" s="35"/>
      <c r="BQ44" s="35"/>
      <c r="BR44" s="35"/>
      <c r="BS44" s="35"/>
    </row>
    <row r="45" spans="1:71" s="34" customFormat="1" x14ac:dyDescent="0.5">
      <c r="A45">
        <v>90657</v>
      </c>
      <c r="B45"/>
      <c r="C45" s="38" t="s">
        <v>137</v>
      </c>
      <c r="D45" s="39">
        <v>0</v>
      </c>
      <c r="E45" s="39">
        <v>0</v>
      </c>
      <c r="F45" s="39">
        <v>0</v>
      </c>
      <c r="G45" s="39">
        <v>0</v>
      </c>
      <c r="H45" s="39">
        <v>0</v>
      </c>
      <c r="I45" s="39">
        <v>0</v>
      </c>
      <c r="J45" s="39">
        <v>0</v>
      </c>
      <c r="K45" s="39">
        <v>0</v>
      </c>
      <c r="L45" s="39">
        <v>0</v>
      </c>
      <c r="M45" s="39">
        <v>0</v>
      </c>
      <c r="N45" s="39">
        <v>0</v>
      </c>
      <c r="O45" s="39">
        <v>0</v>
      </c>
      <c r="P45" s="39">
        <v>0</v>
      </c>
      <c r="Q45" s="39">
        <v>0</v>
      </c>
      <c r="R45" s="39">
        <v>0</v>
      </c>
      <c r="S45" s="39">
        <v>0</v>
      </c>
      <c r="T45" s="39">
        <v>0</v>
      </c>
      <c r="U45" s="39">
        <v>0</v>
      </c>
      <c r="V45" s="39">
        <v>0</v>
      </c>
      <c r="W45" s="39">
        <v>0</v>
      </c>
      <c r="X45" s="39">
        <v>0</v>
      </c>
      <c r="Y45" s="39">
        <v>0</v>
      </c>
      <c r="Z45" s="39">
        <v>0</v>
      </c>
      <c r="AA45" s="39">
        <v>0</v>
      </c>
      <c r="AB45" s="39">
        <v>0</v>
      </c>
      <c r="AC45" s="39">
        <v>0</v>
      </c>
      <c r="AD45" s="39">
        <v>0</v>
      </c>
      <c r="AE45" s="39">
        <v>0</v>
      </c>
      <c r="AF45" s="39">
        <v>0</v>
      </c>
      <c r="AG45" s="39">
        <v>0</v>
      </c>
      <c r="AH45" s="39">
        <v>0</v>
      </c>
      <c r="AI45" s="39">
        <v>0</v>
      </c>
      <c r="AJ45" s="39">
        <v>0</v>
      </c>
      <c r="AK45" s="39">
        <v>0</v>
      </c>
      <c r="AL45" s="39">
        <v>0</v>
      </c>
      <c r="AM45" s="39">
        <v>0</v>
      </c>
      <c r="AN45" s="39">
        <v>0</v>
      </c>
      <c r="AO45" s="39">
        <v>0</v>
      </c>
      <c r="AP45" s="39">
        <v>0</v>
      </c>
      <c r="AQ45" s="39">
        <v>0</v>
      </c>
      <c r="AR45" s="39">
        <v>0</v>
      </c>
      <c r="AS45" s="39">
        <v>0</v>
      </c>
      <c r="AU45" s="42" t="s">
        <v>101</v>
      </c>
      <c r="BE45" s="23"/>
      <c r="BN45" s="35"/>
      <c r="BO45" s="35"/>
      <c r="BP45" s="35"/>
      <c r="BQ45" s="35"/>
      <c r="BR45" s="35"/>
      <c r="BS45" s="35"/>
    </row>
    <row r="46" spans="1:71" s="34" customFormat="1" x14ac:dyDescent="0.5">
      <c r="A46">
        <v>90660</v>
      </c>
      <c r="B46"/>
      <c r="C46" s="38" t="s">
        <v>138</v>
      </c>
      <c r="D46" s="39">
        <v>0</v>
      </c>
      <c r="E46" s="39">
        <v>0</v>
      </c>
      <c r="F46" s="39">
        <v>0</v>
      </c>
      <c r="G46" s="39">
        <v>0</v>
      </c>
      <c r="H46" s="39">
        <v>0</v>
      </c>
      <c r="I46" s="39">
        <v>0</v>
      </c>
      <c r="J46" s="39">
        <v>0</v>
      </c>
      <c r="K46" s="39">
        <v>0</v>
      </c>
      <c r="L46" s="39">
        <v>0</v>
      </c>
      <c r="M46" s="39">
        <v>0</v>
      </c>
      <c r="N46" s="39">
        <v>0</v>
      </c>
      <c r="O46" s="39">
        <v>0</v>
      </c>
      <c r="P46" s="39">
        <v>0</v>
      </c>
      <c r="Q46" s="39">
        <v>0</v>
      </c>
      <c r="R46" s="39">
        <v>0</v>
      </c>
      <c r="S46" s="39">
        <v>0</v>
      </c>
      <c r="T46" s="39">
        <v>0</v>
      </c>
      <c r="U46" s="39">
        <v>0</v>
      </c>
      <c r="V46" s="39">
        <v>0</v>
      </c>
      <c r="W46" s="39">
        <v>0</v>
      </c>
      <c r="X46" s="39">
        <v>0</v>
      </c>
      <c r="Y46" s="39">
        <v>0</v>
      </c>
      <c r="Z46" s="39">
        <v>0</v>
      </c>
      <c r="AA46" s="39">
        <v>0</v>
      </c>
      <c r="AB46" s="39">
        <v>0</v>
      </c>
      <c r="AC46" s="39">
        <v>0</v>
      </c>
      <c r="AD46" s="39">
        <v>0</v>
      </c>
      <c r="AE46" s="39">
        <v>0</v>
      </c>
      <c r="AF46" s="39">
        <v>0</v>
      </c>
      <c r="AG46" s="39">
        <v>0</v>
      </c>
      <c r="AH46" s="39">
        <v>0</v>
      </c>
      <c r="AI46" s="39">
        <v>0</v>
      </c>
      <c r="AJ46" s="39">
        <v>0</v>
      </c>
      <c r="AK46" s="39">
        <v>0</v>
      </c>
      <c r="AL46" s="39">
        <v>0</v>
      </c>
      <c r="AM46" s="39">
        <v>0</v>
      </c>
      <c r="AN46" s="39">
        <v>0</v>
      </c>
      <c r="AO46" s="39">
        <v>0</v>
      </c>
      <c r="AP46" s="39">
        <v>0</v>
      </c>
      <c r="AQ46" s="39">
        <v>0</v>
      </c>
      <c r="AR46" s="39">
        <v>0</v>
      </c>
      <c r="AS46" s="39">
        <v>0</v>
      </c>
      <c r="AU46" s="42" t="s">
        <v>101</v>
      </c>
      <c r="BE46" s="23"/>
      <c r="BN46" s="35"/>
      <c r="BO46" s="35"/>
      <c r="BP46" s="35"/>
      <c r="BQ46" s="35"/>
      <c r="BR46" s="35"/>
      <c r="BS46" s="35"/>
    </row>
    <row r="47" spans="1:71" s="34" customFormat="1" x14ac:dyDescent="0.5">
      <c r="A47">
        <v>90655</v>
      </c>
      <c r="B47" t="s">
        <v>139</v>
      </c>
      <c r="C47" s="38" t="s">
        <v>140</v>
      </c>
      <c r="D47" s="39">
        <v>0</v>
      </c>
      <c r="E47" s="39">
        <v>0</v>
      </c>
      <c r="F47" s="39">
        <v>0</v>
      </c>
      <c r="G47" s="39">
        <v>0</v>
      </c>
      <c r="H47" s="39">
        <v>0</v>
      </c>
      <c r="I47" s="39">
        <v>0</v>
      </c>
      <c r="J47" s="39">
        <v>0</v>
      </c>
      <c r="K47" s="39">
        <v>0</v>
      </c>
      <c r="L47" s="39">
        <v>0</v>
      </c>
      <c r="M47" s="39">
        <v>0</v>
      </c>
      <c r="N47" s="39">
        <v>0</v>
      </c>
      <c r="O47" s="39">
        <v>0</v>
      </c>
      <c r="P47" s="39">
        <v>0</v>
      </c>
      <c r="Q47" s="39">
        <v>0</v>
      </c>
      <c r="R47" s="39">
        <v>0</v>
      </c>
      <c r="S47" s="39">
        <v>0</v>
      </c>
      <c r="T47" s="39">
        <v>0</v>
      </c>
      <c r="U47" s="39">
        <v>0</v>
      </c>
      <c r="V47" s="39">
        <v>0</v>
      </c>
      <c r="W47" s="39">
        <v>0</v>
      </c>
      <c r="X47" s="39">
        <v>0</v>
      </c>
      <c r="Y47" s="39">
        <v>0</v>
      </c>
      <c r="Z47" s="39">
        <v>0</v>
      </c>
      <c r="AA47" s="39">
        <v>0</v>
      </c>
      <c r="AB47" s="39">
        <v>0</v>
      </c>
      <c r="AC47" s="39">
        <v>0</v>
      </c>
      <c r="AD47" s="39">
        <v>0</v>
      </c>
      <c r="AE47" s="39">
        <v>0</v>
      </c>
      <c r="AF47" s="39">
        <v>0</v>
      </c>
      <c r="AG47" s="39">
        <v>0</v>
      </c>
      <c r="AH47" s="39">
        <v>0</v>
      </c>
      <c r="AI47" s="39">
        <v>0</v>
      </c>
      <c r="AJ47" s="39">
        <v>0</v>
      </c>
      <c r="AK47" s="39">
        <v>0</v>
      </c>
      <c r="AL47" s="39">
        <v>0</v>
      </c>
      <c r="AM47" s="39">
        <v>0</v>
      </c>
      <c r="AN47" s="39">
        <v>0</v>
      </c>
      <c r="AO47" s="39">
        <v>0</v>
      </c>
      <c r="AP47" s="39">
        <v>0</v>
      </c>
      <c r="AQ47" s="39">
        <v>0</v>
      </c>
      <c r="AR47" s="39">
        <v>0</v>
      </c>
      <c r="AS47" s="39">
        <v>0</v>
      </c>
      <c r="AU47" s="42" t="s">
        <v>101</v>
      </c>
      <c r="BE47" s="23"/>
      <c r="BN47" s="35"/>
      <c r="BO47" s="35"/>
      <c r="BP47" s="35"/>
      <c r="BQ47" s="35"/>
      <c r="BR47" s="35"/>
      <c r="BS47" s="35"/>
    </row>
    <row r="48" spans="1:71" s="34" customFormat="1" x14ac:dyDescent="0.5">
      <c r="A48">
        <v>90685</v>
      </c>
      <c r="B48" s="26" t="s">
        <v>73</v>
      </c>
      <c r="C48" s="38" t="s">
        <v>141</v>
      </c>
      <c r="D48" s="39">
        <v>0</v>
      </c>
      <c r="E48" s="39">
        <v>899</v>
      </c>
      <c r="F48" s="39">
        <v>16803</v>
      </c>
      <c r="G48" s="39">
        <v>19523</v>
      </c>
      <c r="H48" s="39">
        <v>9860</v>
      </c>
      <c r="I48" s="39">
        <v>4971</v>
      </c>
      <c r="J48" s="39">
        <v>2784</v>
      </c>
      <c r="K48" s="39">
        <v>1868</v>
      </c>
      <c r="L48" s="39">
        <v>922</v>
      </c>
      <c r="M48" s="39">
        <v>290</v>
      </c>
      <c r="N48" s="39">
        <v>82</v>
      </c>
      <c r="O48" s="39">
        <v>0</v>
      </c>
      <c r="P48" s="39">
        <v>0</v>
      </c>
      <c r="Q48" s="39">
        <v>0</v>
      </c>
      <c r="R48" s="39">
        <f>591+11038</f>
        <v>11629</v>
      </c>
      <c r="S48" s="39">
        <v>12824</v>
      </c>
      <c r="T48" s="39">
        <v>6477</v>
      </c>
      <c r="U48" s="39">
        <v>3265</v>
      </c>
      <c r="V48" s="19">
        <v>1829</v>
      </c>
      <c r="W48" s="19">
        <v>1227</v>
      </c>
      <c r="X48" s="19">
        <v>606</v>
      </c>
      <c r="Y48" s="19">
        <v>0</v>
      </c>
      <c r="Z48" s="19">
        <v>0</v>
      </c>
      <c r="AA48" s="19">
        <v>0</v>
      </c>
      <c r="AB48" s="19">
        <v>0</v>
      </c>
      <c r="AC48" s="19">
        <v>0</v>
      </c>
      <c r="AD48" s="19">
        <f>2683+9738</f>
        <v>12421</v>
      </c>
      <c r="AE48" s="19">
        <v>16460</v>
      </c>
      <c r="AF48" s="19">
        <v>8504</v>
      </c>
      <c r="AG48" s="19">
        <v>1748</v>
      </c>
      <c r="AH48" s="19">
        <v>1268</v>
      </c>
      <c r="AI48" s="39">
        <v>863</v>
      </c>
      <c r="AJ48" s="39">
        <v>590</v>
      </c>
      <c r="AK48" s="39">
        <v>211</v>
      </c>
      <c r="AL48" s="39">
        <v>40</v>
      </c>
      <c r="AM48" s="39">
        <v>0</v>
      </c>
      <c r="AN48" s="39">
        <v>0</v>
      </c>
      <c r="AO48" s="39">
        <v>0</v>
      </c>
      <c r="AP48" s="39">
        <v>0</v>
      </c>
      <c r="AQ48" s="39">
        <f>5351+19421+32827</f>
        <v>57599</v>
      </c>
      <c r="AR48" s="39">
        <v>19960</v>
      </c>
      <c r="AS48" s="39">
        <v>3486</v>
      </c>
      <c r="AU48" s="42" t="s">
        <v>101</v>
      </c>
      <c r="BE48" s="23"/>
      <c r="BN48" s="35"/>
      <c r="BO48" s="35"/>
      <c r="BP48" s="35"/>
      <c r="BQ48" s="35"/>
      <c r="BR48" s="35"/>
      <c r="BS48" s="35"/>
    </row>
    <row r="49" spans="1:71" s="34" customFormat="1" x14ac:dyDescent="0.5">
      <c r="A49">
        <v>90686</v>
      </c>
      <c r="B49" s="26" t="s">
        <v>68</v>
      </c>
      <c r="C49" s="38" t="s">
        <v>142</v>
      </c>
      <c r="D49" s="39">
        <v>0</v>
      </c>
      <c r="E49" s="39">
        <v>26</v>
      </c>
      <c r="F49" s="39">
        <v>492</v>
      </c>
      <c r="G49" s="39">
        <v>572</v>
      </c>
      <c r="H49" s="39">
        <v>269</v>
      </c>
      <c r="I49" s="39">
        <v>146</v>
      </c>
      <c r="J49" s="39">
        <v>82</v>
      </c>
      <c r="K49" s="39">
        <v>55</v>
      </c>
      <c r="L49" s="39">
        <v>27</v>
      </c>
      <c r="M49" s="39">
        <v>9</v>
      </c>
      <c r="N49" s="39">
        <v>2</v>
      </c>
      <c r="O49" s="39">
        <v>0</v>
      </c>
      <c r="P49" s="39">
        <v>0</v>
      </c>
      <c r="Q49" s="39">
        <v>0</v>
      </c>
      <c r="R49" s="39">
        <f>26+492</f>
        <v>518</v>
      </c>
      <c r="S49" s="39">
        <v>572</v>
      </c>
      <c r="T49" s="39">
        <v>289</v>
      </c>
      <c r="U49" s="39">
        <v>146</v>
      </c>
      <c r="V49" s="19">
        <v>82</v>
      </c>
      <c r="W49" s="19">
        <v>55</v>
      </c>
      <c r="X49" s="19">
        <v>27</v>
      </c>
      <c r="Y49" s="19">
        <v>0</v>
      </c>
      <c r="Z49" s="19">
        <v>0</v>
      </c>
      <c r="AA49" s="19">
        <v>0</v>
      </c>
      <c r="AB49" s="19">
        <v>0</v>
      </c>
      <c r="AC49" s="19">
        <v>0</v>
      </c>
      <c r="AD49" s="19">
        <v>0</v>
      </c>
      <c r="AE49" s="19">
        <v>0</v>
      </c>
      <c r="AF49" s="19">
        <v>0</v>
      </c>
      <c r="AG49" s="19">
        <v>0</v>
      </c>
      <c r="AH49" s="19">
        <v>0</v>
      </c>
      <c r="AI49" s="39">
        <v>0</v>
      </c>
      <c r="AJ49" s="39">
        <v>0</v>
      </c>
      <c r="AK49" s="39">
        <v>0</v>
      </c>
      <c r="AL49" s="39">
        <v>0</v>
      </c>
      <c r="AM49" s="39">
        <v>0</v>
      </c>
      <c r="AN49" s="39">
        <v>0</v>
      </c>
      <c r="AO49" s="39">
        <v>0</v>
      </c>
      <c r="AP49" s="39">
        <v>0</v>
      </c>
      <c r="AQ49" s="39">
        <f>6752+24507+41425</f>
        <v>72684</v>
      </c>
      <c r="AR49" s="39">
        <v>21401</v>
      </c>
      <c r="AS49" s="39">
        <v>4399</v>
      </c>
      <c r="AU49" s="42" t="s">
        <v>101</v>
      </c>
      <c r="BE49" s="23"/>
      <c r="BN49" s="35"/>
      <c r="BO49" s="35"/>
      <c r="BP49" s="35"/>
      <c r="BQ49" s="35"/>
      <c r="BR49" s="35"/>
      <c r="BS49" s="35"/>
    </row>
    <row r="50" spans="1:71" s="34" customFormat="1" x14ac:dyDescent="0.5">
      <c r="A50">
        <v>90686</v>
      </c>
      <c r="B50" s="26" t="s">
        <v>143</v>
      </c>
      <c r="C50" s="38" t="s">
        <v>144</v>
      </c>
      <c r="D50" s="39">
        <v>0</v>
      </c>
      <c r="E50" s="39">
        <v>987</v>
      </c>
      <c r="F50" s="39">
        <v>18454</v>
      </c>
      <c r="G50" s="39">
        <v>21441</v>
      </c>
      <c r="H50" s="39">
        <v>10829</v>
      </c>
      <c r="I50" s="39">
        <v>5459</v>
      </c>
      <c r="J50" s="39">
        <v>3058</v>
      </c>
      <c r="K50" s="39">
        <v>2051</v>
      </c>
      <c r="L50" s="39">
        <v>1013</v>
      </c>
      <c r="M50" s="39">
        <v>319</v>
      </c>
      <c r="N50" s="39">
        <v>89</v>
      </c>
      <c r="O50" s="39">
        <v>0</v>
      </c>
      <c r="P50" s="39">
        <v>0</v>
      </c>
      <c r="Q50" s="39">
        <v>0</v>
      </c>
      <c r="R50" s="39">
        <v>0</v>
      </c>
      <c r="S50" s="39">
        <v>0</v>
      </c>
      <c r="T50" s="39">
        <v>0</v>
      </c>
      <c r="U50" s="39">
        <v>0</v>
      </c>
      <c r="V50" s="19">
        <v>0</v>
      </c>
      <c r="W50" s="19">
        <v>0</v>
      </c>
      <c r="X50" s="19">
        <v>0</v>
      </c>
      <c r="Y50" s="19">
        <v>0</v>
      </c>
      <c r="Z50" s="19">
        <v>0</v>
      </c>
      <c r="AA50" s="19">
        <v>0</v>
      </c>
      <c r="AB50" s="19">
        <v>0</v>
      </c>
      <c r="AC50" s="19">
        <v>0</v>
      </c>
      <c r="AD50" s="19">
        <v>0</v>
      </c>
      <c r="AE50" s="19">
        <v>0</v>
      </c>
      <c r="AF50" s="19">
        <v>0</v>
      </c>
      <c r="AG50" s="19">
        <v>0</v>
      </c>
      <c r="AH50" s="19">
        <v>0</v>
      </c>
      <c r="AI50" s="39">
        <v>0</v>
      </c>
      <c r="AJ50" s="39">
        <v>0</v>
      </c>
      <c r="AK50" s="39">
        <v>0</v>
      </c>
      <c r="AL50" s="39">
        <v>0</v>
      </c>
      <c r="AM50" s="39">
        <v>0</v>
      </c>
      <c r="AN50" s="39">
        <v>0</v>
      </c>
      <c r="AO50" s="39">
        <v>0</v>
      </c>
      <c r="AP50" s="39">
        <v>0</v>
      </c>
      <c r="AQ50" s="39">
        <v>0</v>
      </c>
      <c r="AR50" s="39">
        <v>0</v>
      </c>
      <c r="AS50" s="39">
        <v>0</v>
      </c>
      <c r="AU50" s="42" t="s">
        <v>101</v>
      </c>
      <c r="BE50" s="23"/>
      <c r="BN50" s="35"/>
      <c r="BO50" s="35"/>
      <c r="BP50" s="35"/>
      <c r="BQ50" s="35"/>
      <c r="BR50" s="35"/>
      <c r="BS50" s="35"/>
    </row>
    <row r="51" spans="1:71" s="34" customFormat="1" x14ac:dyDescent="0.5">
      <c r="A51">
        <v>90686</v>
      </c>
      <c r="B51" s="26" t="s">
        <v>145</v>
      </c>
      <c r="C51" s="38" t="s">
        <v>146</v>
      </c>
      <c r="D51" s="39">
        <v>0</v>
      </c>
      <c r="E51" s="39">
        <v>341</v>
      </c>
      <c r="F51" s="39">
        <v>6373</v>
      </c>
      <c r="G51" s="39">
        <v>7405</v>
      </c>
      <c r="H51" s="39">
        <v>3740</v>
      </c>
      <c r="I51" s="39">
        <v>1885</v>
      </c>
      <c r="J51" s="39">
        <v>1056</v>
      </c>
      <c r="K51" s="39">
        <v>708</v>
      </c>
      <c r="L51" s="39">
        <v>350</v>
      </c>
      <c r="M51" s="39">
        <v>110</v>
      </c>
      <c r="N51" s="39">
        <v>31</v>
      </c>
      <c r="O51" s="39">
        <v>0</v>
      </c>
      <c r="P51" s="39">
        <v>0</v>
      </c>
      <c r="Q51" s="39">
        <v>0</v>
      </c>
      <c r="R51" s="39">
        <f>1337+24990</f>
        <v>26327</v>
      </c>
      <c r="S51" s="39">
        <v>29035</v>
      </c>
      <c r="T51" s="39">
        <v>14664</v>
      </c>
      <c r="U51" s="39">
        <v>7392</v>
      </c>
      <c r="V51" s="19">
        <v>4140</v>
      </c>
      <c r="W51" s="19">
        <v>2778</v>
      </c>
      <c r="X51" s="19">
        <v>1372</v>
      </c>
      <c r="Y51" s="19">
        <v>0</v>
      </c>
      <c r="Z51" s="19">
        <v>0</v>
      </c>
      <c r="AA51" s="19">
        <v>0</v>
      </c>
      <c r="AB51" s="19">
        <v>0</v>
      </c>
      <c r="AC51" s="19">
        <v>0</v>
      </c>
      <c r="AD51" s="19">
        <f>7017+25469</f>
        <v>32486</v>
      </c>
      <c r="AE51" s="19">
        <v>43051</v>
      </c>
      <c r="AF51" s="19">
        <v>22241</v>
      </c>
      <c r="AG51" s="19">
        <v>4572</v>
      </c>
      <c r="AH51" s="19">
        <v>3316</v>
      </c>
      <c r="AI51" s="39">
        <v>2258</v>
      </c>
      <c r="AJ51" s="39">
        <v>1542</v>
      </c>
      <c r="AK51" s="39">
        <v>551</v>
      </c>
      <c r="AL51" s="39">
        <v>108</v>
      </c>
      <c r="AM51" s="39">
        <v>0</v>
      </c>
      <c r="AN51" s="39">
        <v>0</v>
      </c>
      <c r="AO51" s="39">
        <v>0</v>
      </c>
      <c r="AP51" s="39">
        <v>0</v>
      </c>
      <c r="AQ51" s="39">
        <v>0</v>
      </c>
      <c r="AR51" s="39">
        <v>0</v>
      </c>
      <c r="AS51" s="39">
        <v>0</v>
      </c>
      <c r="AU51" s="42" t="s">
        <v>101</v>
      </c>
      <c r="BE51" s="23"/>
      <c r="BN51" s="35"/>
      <c r="BO51" s="35"/>
      <c r="BP51" s="35"/>
      <c r="BQ51" s="35"/>
      <c r="BR51" s="35"/>
      <c r="BS51" s="35"/>
    </row>
    <row r="52" spans="1:71" s="34" customFormat="1" x14ac:dyDescent="0.5">
      <c r="A52">
        <v>90688</v>
      </c>
      <c r="B52" s="26" t="s">
        <v>70</v>
      </c>
      <c r="C52" s="38" t="s">
        <v>147</v>
      </c>
      <c r="D52" s="39">
        <v>0</v>
      </c>
      <c r="E52" s="39">
        <v>1511</v>
      </c>
      <c r="F52" s="39">
        <v>28246</v>
      </c>
      <c r="G52" s="39">
        <v>32819</v>
      </c>
      <c r="H52" s="39">
        <v>16575</v>
      </c>
      <c r="I52" s="39">
        <v>8356</v>
      </c>
      <c r="J52" s="39">
        <v>4680</v>
      </c>
      <c r="K52" s="39">
        <v>3140</v>
      </c>
      <c r="L52" s="39">
        <v>1550</v>
      </c>
      <c r="M52" s="39">
        <v>488</v>
      </c>
      <c r="N52" s="39">
        <v>137</v>
      </c>
      <c r="O52" s="39">
        <v>0</v>
      </c>
      <c r="P52" s="39">
        <v>0</v>
      </c>
      <c r="Q52" s="39">
        <v>0</v>
      </c>
      <c r="R52" s="39">
        <f>1892+35364</f>
        <v>37256</v>
      </c>
      <c r="S52" s="39">
        <v>41089</v>
      </c>
      <c r="T52" s="39">
        <v>20752</v>
      </c>
      <c r="U52" s="39">
        <v>10461</v>
      </c>
      <c r="V52" s="19">
        <v>5859</v>
      </c>
      <c r="W52" s="19">
        <v>3931</v>
      </c>
      <c r="X52" s="19">
        <v>1941</v>
      </c>
      <c r="Y52" s="19">
        <v>0</v>
      </c>
      <c r="Z52" s="19">
        <v>0</v>
      </c>
      <c r="AA52" s="19">
        <v>0</v>
      </c>
      <c r="AB52" s="19">
        <v>0</v>
      </c>
      <c r="AC52" s="19">
        <v>0</v>
      </c>
      <c r="AD52" s="19">
        <f>5206+18894</f>
        <v>24100</v>
      </c>
      <c r="AE52" s="19">
        <v>31936</v>
      </c>
      <c r="AF52" s="19">
        <v>16499</v>
      </c>
      <c r="AG52" s="19">
        <v>3391</v>
      </c>
      <c r="AH52" s="19">
        <v>2460</v>
      </c>
      <c r="AI52" s="39">
        <v>1675</v>
      </c>
      <c r="AJ52" s="39">
        <v>1144</v>
      </c>
      <c r="AK52" s="39">
        <v>409</v>
      </c>
      <c r="AL52" s="39">
        <v>80</v>
      </c>
      <c r="AM52" s="39">
        <v>0</v>
      </c>
      <c r="AN52" s="39">
        <v>0</v>
      </c>
      <c r="AO52" s="39">
        <v>0</v>
      </c>
      <c r="AP52" s="39">
        <v>0</v>
      </c>
      <c r="AQ52" s="39">
        <f>3822+13872+23448</f>
        <v>41142</v>
      </c>
      <c r="AR52" s="39">
        <v>12114</v>
      </c>
      <c r="AS52" s="39">
        <v>2490</v>
      </c>
      <c r="AU52" s="42" t="s">
        <v>101</v>
      </c>
      <c r="BE52" s="23"/>
      <c r="BN52" s="35"/>
      <c r="BO52" s="35"/>
      <c r="BP52" s="35"/>
      <c r="BQ52" s="35"/>
      <c r="BR52" s="35"/>
      <c r="BS52" s="35"/>
    </row>
    <row r="53" spans="1:71" s="34" customFormat="1" x14ac:dyDescent="0.5">
      <c r="A53">
        <v>90672</v>
      </c>
      <c r="B53" s="26" t="s">
        <v>66</v>
      </c>
      <c r="C53" s="38" t="s">
        <v>148</v>
      </c>
      <c r="D53" s="39"/>
      <c r="E53" s="39"/>
      <c r="F53" s="39"/>
      <c r="G53" s="39"/>
      <c r="H53" s="39"/>
      <c r="I53" s="39"/>
      <c r="J53" s="39"/>
      <c r="K53" s="39"/>
      <c r="L53" s="39"/>
      <c r="M53" s="39"/>
      <c r="N53" s="39"/>
      <c r="O53" s="39"/>
      <c r="P53" s="39"/>
      <c r="Q53" s="39"/>
      <c r="R53" s="39"/>
      <c r="S53" s="39"/>
      <c r="T53" s="39"/>
      <c r="U53" s="39"/>
      <c r="V53" s="19"/>
      <c r="W53" s="19"/>
      <c r="X53" s="19"/>
      <c r="Y53" s="19"/>
      <c r="Z53" s="19"/>
      <c r="AA53" s="19"/>
      <c r="AB53" s="19"/>
      <c r="AC53" s="19"/>
      <c r="AD53" s="19">
        <f>1274+4624</f>
        <v>5898</v>
      </c>
      <c r="AE53" s="19">
        <v>7816</v>
      </c>
      <c r="AF53" s="19">
        <v>4038</v>
      </c>
      <c r="AG53" s="19">
        <v>830</v>
      </c>
      <c r="AH53" s="19">
        <v>602</v>
      </c>
      <c r="AI53" s="39">
        <v>410</v>
      </c>
      <c r="AJ53" s="39">
        <v>280</v>
      </c>
      <c r="AK53" s="39">
        <v>100</v>
      </c>
      <c r="AL53" s="39">
        <v>22</v>
      </c>
      <c r="AM53" s="39">
        <v>0</v>
      </c>
      <c r="AN53" s="39">
        <v>0</v>
      </c>
      <c r="AO53" s="39">
        <v>0</v>
      </c>
      <c r="AP53" s="39">
        <v>0</v>
      </c>
      <c r="AQ53" s="39">
        <f>97+351+594</f>
        <v>1042</v>
      </c>
      <c r="AR53" s="39">
        <v>307</v>
      </c>
      <c r="AS53" s="39">
        <v>63</v>
      </c>
      <c r="AU53" s="42" t="s">
        <v>101</v>
      </c>
      <c r="BE53" s="23"/>
      <c r="BN53" s="35"/>
      <c r="BO53" s="35"/>
      <c r="BP53" s="35"/>
      <c r="BQ53" s="35"/>
      <c r="BR53" s="35"/>
      <c r="BS53" s="35"/>
    </row>
    <row r="54" spans="1:71" s="34" customFormat="1" x14ac:dyDescent="0.5">
      <c r="A54">
        <v>90674</v>
      </c>
      <c r="B54" t="s">
        <v>75</v>
      </c>
      <c r="C54" s="38" t="s">
        <v>149</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f>127+462+782</f>
        <v>1371</v>
      </c>
      <c r="AR54" s="39">
        <v>404</v>
      </c>
      <c r="AS54" s="39">
        <v>83</v>
      </c>
      <c r="AU54" s="42" t="s">
        <v>101</v>
      </c>
      <c r="BE54" s="23"/>
      <c r="BN54" s="35"/>
      <c r="BO54" s="35"/>
      <c r="BP54" s="35"/>
      <c r="BQ54" s="35"/>
      <c r="BR54" s="35"/>
      <c r="BS54" s="35"/>
    </row>
    <row r="55" spans="1:71" s="34" customFormat="1" ht="14.7" thickBot="1" x14ac:dyDescent="0.55000000000000004">
      <c r="A55"/>
      <c r="B55"/>
      <c r="C55" s="38" t="s">
        <v>77</v>
      </c>
      <c r="D55" s="47">
        <f t="shared" ref="D55:AQ55" si="2">SUM(D9:D54)</f>
        <v>127670</v>
      </c>
      <c r="E55" s="47">
        <f t="shared" si="2"/>
        <v>126104</v>
      </c>
      <c r="F55" s="47">
        <f t="shared" si="2"/>
        <v>165128</v>
      </c>
      <c r="G55" s="47">
        <f t="shared" si="2"/>
        <v>182010</v>
      </c>
      <c r="H55" s="47">
        <f t="shared" si="2"/>
        <v>123923</v>
      </c>
      <c r="I55" s="47">
        <f t="shared" si="2"/>
        <v>91107</v>
      </c>
      <c r="J55" s="47">
        <f t="shared" si="2"/>
        <v>97390</v>
      </c>
      <c r="K55" s="47">
        <f t="shared" si="2"/>
        <v>92437</v>
      </c>
      <c r="L55" s="47">
        <f t="shared" si="2"/>
        <v>73032</v>
      </c>
      <c r="M55" s="47">
        <f t="shared" si="2"/>
        <v>99456</v>
      </c>
      <c r="N55" s="47">
        <f t="shared" si="2"/>
        <v>81311</v>
      </c>
      <c r="O55" s="47">
        <f t="shared" si="2"/>
        <v>78600</v>
      </c>
      <c r="P55" s="47">
        <f t="shared" si="2"/>
        <v>71190</v>
      </c>
      <c r="Q55" s="47">
        <f t="shared" si="2"/>
        <v>106810</v>
      </c>
      <c r="R55" s="47">
        <f t="shared" si="2"/>
        <v>178500</v>
      </c>
      <c r="S55" s="47">
        <f t="shared" si="2"/>
        <v>159240</v>
      </c>
      <c r="T55" s="47">
        <f t="shared" si="2"/>
        <v>120132</v>
      </c>
      <c r="U55" s="47">
        <f t="shared" si="2"/>
        <v>83634</v>
      </c>
      <c r="V55" s="47">
        <f t="shared" si="2"/>
        <v>74070</v>
      </c>
      <c r="W55" s="47">
        <f t="shared" si="2"/>
        <v>71001</v>
      </c>
      <c r="X55" s="47">
        <f t="shared" si="2"/>
        <v>62716</v>
      </c>
      <c r="Y55" s="47">
        <f t="shared" si="2"/>
        <v>62580</v>
      </c>
      <c r="Z55" s="47">
        <f t="shared" si="2"/>
        <v>68700</v>
      </c>
      <c r="AA55" s="47">
        <f t="shared" si="2"/>
        <v>82090</v>
      </c>
      <c r="AB55" s="47">
        <f t="shared" si="2"/>
        <v>54460</v>
      </c>
      <c r="AC55" s="47">
        <f t="shared" si="2"/>
        <v>79710</v>
      </c>
      <c r="AD55" s="47">
        <f t="shared" si="2"/>
        <v>174285</v>
      </c>
      <c r="AE55" s="47">
        <f t="shared" si="2"/>
        <v>171043</v>
      </c>
      <c r="AF55" s="47">
        <f t="shared" si="2"/>
        <v>120382</v>
      </c>
      <c r="AG55" s="47">
        <f t="shared" si="2"/>
        <v>73691</v>
      </c>
      <c r="AH55" s="47">
        <f t="shared" si="2"/>
        <v>65026</v>
      </c>
      <c r="AI55" s="47">
        <f t="shared" si="2"/>
        <v>70226</v>
      </c>
      <c r="AJ55" s="47">
        <f t="shared" si="2"/>
        <v>42216</v>
      </c>
      <c r="AK55" s="47">
        <f t="shared" si="2"/>
        <v>66861</v>
      </c>
      <c r="AL55" s="47">
        <f t="shared" si="2"/>
        <v>57940</v>
      </c>
      <c r="AM55" s="47">
        <f t="shared" si="2"/>
        <v>81350</v>
      </c>
      <c r="AN55" s="47">
        <f t="shared" si="2"/>
        <v>84330</v>
      </c>
      <c r="AO55" s="47">
        <f t="shared" si="2"/>
        <v>90320</v>
      </c>
      <c r="AP55" s="47">
        <f t="shared" si="2"/>
        <v>88140</v>
      </c>
      <c r="AQ55" s="47">
        <f t="shared" si="2"/>
        <v>244728</v>
      </c>
      <c r="AR55" s="47">
        <f>SUM(AR9:AR54)</f>
        <v>125726</v>
      </c>
      <c r="AS55" s="47">
        <f>SUM(AS9:AS54)</f>
        <v>64061</v>
      </c>
      <c r="AU55" s="48" t="s">
        <v>101</v>
      </c>
      <c r="AW55" s="43">
        <f>SUM(D55:AA55)</f>
        <v>2478831</v>
      </c>
      <c r="BE55" s="23"/>
      <c r="BN55" s="35"/>
      <c r="BO55" s="35"/>
      <c r="BP55" s="35"/>
      <c r="BQ55" s="35"/>
      <c r="BR55" s="35"/>
      <c r="BS55" s="35"/>
    </row>
    <row r="56" spans="1:71" s="34" customFormat="1" ht="14.7" thickTop="1" x14ac:dyDescent="0.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W56" s="34" t="e">
        <f>+#REF!/AW55</f>
        <v>#REF!</v>
      </c>
      <c r="BE56" s="23"/>
      <c r="BN56" s="35"/>
      <c r="BO56" s="35"/>
      <c r="BP56" s="35"/>
      <c r="BQ56" s="35"/>
      <c r="BR56" s="35"/>
      <c r="BS56" s="35"/>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M25"/>
  <sheetViews>
    <sheetView workbookViewId="0"/>
  </sheetViews>
  <sheetFormatPr defaultRowHeight="14.35" x14ac:dyDescent="0.5"/>
  <cols>
    <col min="1" max="1" width="9"/>
    <col min="2" max="2" width="42.5859375" customWidth="1"/>
    <col min="3" max="3" width="45" style="88" customWidth="1"/>
    <col min="4" max="4" width="19.703125" bestFit="1" customWidth="1"/>
    <col min="5" max="7" width="9"/>
    <col min="8" max="8" width="9" style="84"/>
    <col min="11" max="11" width="10.5859375" bestFit="1" customWidth="1"/>
  </cols>
  <sheetData>
    <row r="1" spans="1:13" x14ac:dyDescent="0.5">
      <c r="A1" s="75" t="s">
        <v>350</v>
      </c>
    </row>
    <row r="2" spans="1:13" ht="88.7" x14ac:dyDescent="0.5">
      <c r="A2" s="100" t="s">
        <v>351</v>
      </c>
      <c r="B2" s="100"/>
      <c r="C2" s="112" t="s">
        <v>214</v>
      </c>
      <c r="D2" s="111" t="s">
        <v>215</v>
      </c>
      <c r="E2" s="110" t="s">
        <v>216</v>
      </c>
      <c r="F2" s="109" t="s">
        <v>217</v>
      </c>
      <c r="G2" s="108" t="s">
        <v>218</v>
      </c>
      <c r="H2" s="107" t="s">
        <v>348</v>
      </c>
    </row>
    <row r="3" spans="1:13" ht="28.7" x14ac:dyDescent="0.5">
      <c r="A3" s="486">
        <v>90686</v>
      </c>
      <c r="B3" s="100" t="s">
        <v>258</v>
      </c>
      <c r="C3" s="106" t="s">
        <v>259</v>
      </c>
      <c r="D3" s="100" t="s">
        <v>210</v>
      </c>
      <c r="E3" s="98">
        <v>15.13</v>
      </c>
      <c r="F3" s="98">
        <v>17.3</v>
      </c>
      <c r="G3" s="98">
        <v>13.5</v>
      </c>
      <c r="H3" s="105">
        <v>-0.1077329808327826</v>
      </c>
    </row>
    <row r="4" spans="1:13" ht="28.7" x14ac:dyDescent="0.5">
      <c r="A4" s="487"/>
      <c r="B4" s="100" t="s">
        <v>260</v>
      </c>
      <c r="C4" s="106" t="s">
        <v>259</v>
      </c>
      <c r="D4" s="100" t="s">
        <v>261</v>
      </c>
      <c r="E4" s="98"/>
      <c r="F4" s="98">
        <v>18.143999999999998</v>
      </c>
      <c r="G4" s="98"/>
      <c r="H4" s="105"/>
    </row>
    <row r="5" spans="1:13" ht="28.7" x14ac:dyDescent="0.5">
      <c r="A5" s="95">
        <v>90688</v>
      </c>
      <c r="B5" s="100" t="s">
        <v>262</v>
      </c>
      <c r="C5" s="106" t="s">
        <v>263</v>
      </c>
      <c r="D5" s="100" t="s">
        <v>261</v>
      </c>
      <c r="E5" s="98">
        <v>15.34</v>
      </c>
      <c r="F5" s="98">
        <v>16.939</v>
      </c>
      <c r="G5" s="98">
        <v>13.802999999999999</v>
      </c>
      <c r="H5" s="105">
        <v>-0.10019556714471978</v>
      </c>
    </row>
    <row r="6" spans="1:13" ht="28.7" x14ac:dyDescent="0.5">
      <c r="A6" s="95">
        <v>90672</v>
      </c>
      <c r="B6" s="100" t="s">
        <v>264</v>
      </c>
      <c r="C6" s="106" t="s">
        <v>265</v>
      </c>
      <c r="D6" s="100" t="s">
        <v>266</v>
      </c>
      <c r="E6" s="98">
        <v>21.05</v>
      </c>
      <c r="F6" s="98">
        <v>23.7</v>
      </c>
      <c r="G6" s="98">
        <v>18.88</v>
      </c>
      <c r="H6" s="105">
        <v>-0.10308788598574825</v>
      </c>
    </row>
    <row r="7" spans="1:13" ht="43" x14ac:dyDescent="0.5">
      <c r="A7" s="95">
        <v>90674</v>
      </c>
      <c r="B7" s="100" t="s">
        <v>343</v>
      </c>
      <c r="C7" s="106" t="s">
        <v>267</v>
      </c>
      <c r="D7" s="100" t="s">
        <v>211</v>
      </c>
      <c r="E7" s="98">
        <v>17.420000000000002</v>
      </c>
      <c r="F7" s="98">
        <v>32.47</v>
      </c>
      <c r="G7" s="98">
        <v>16.02</v>
      </c>
      <c r="H7" s="105">
        <v>-8.0367393800229725E-2</v>
      </c>
    </row>
    <row r="8" spans="1:13" x14ac:dyDescent="0.5">
      <c r="H8" s="104"/>
    </row>
    <row r="9" spans="1:13" x14ac:dyDescent="0.5">
      <c r="A9" s="75" t="s">
        <v>352</v>
      </c>
    </row>
    <row r="10" spans="1:13" ht="88.7" x14ac:dyDescent="0.5">
      <c r="A10" s="100" t="s">
        <v>351</v>
      </c>
      <c r="B10" s="100"/>
      <c r="C10" s="112" t="s">
        <v>214</v>
      </c>
      <c r="D10" s="111" t="s">
        <v>215</v>
      </c>
      <c r="E10" s="110" t="s">
        <v>216</v>
      </c>
      <c r="F10" s="109" t="s">
        <v>217</v>
      </c>
      <c r="G10" s="108" t="s">
        <v>218</v>
      </c>
      <c r="H10" s="107" t="s">
        <v>348</v>
      </c>
    </row>
    <row r="11" spans="1:13" ht="28.7" x14ac:dyDescent="0.5">
      <c r="A11" s="486">
        <v>90686</v>
      </c>
      <c r="B11" s="106" t="s">
        <v>363</v>
      </c>
      <c r="C11" s="106" t="s">
        <v>259</v>
      </c>
      <c r="D11" s="100" t="s">
        <v>357</v>
      </c>
      <c r="E11" s="480">
        <v>15.13</v>
      </c>
      <c r="F11" s="480">
        <v>17.3</v>
      </c>
      <c r="G11" s="482">
        <v>13.57</v>
      </c>
      <c r="H11" s="484">
        <v>-0.1077329808327826</v>
      </c>
      <c r="I11" s="93">
        <v>92000</v>
      </c>
      <c r="J11" s="92">
        <v>13.66</v>
      </c>
      <c r="K11" s="91">
        <f>+I11/J11</f>
        <v>6734.9926793557834</v>
      </c>
      <c r="L11" t="s">
        <v>364</v>
      </c>
      <c r="M11" t="s">
        <v>365</v>
      </c>
    </row>
    <row r="12" spans="1:13" ht="28.7" x14ac:dyDescent="0.5">
      <c r="A12" s="487"/>
      <c r="B12" s="106" t="s">
        <v>362</v>
      </c>
      <c r="C12" s="106" t="s">
        <v>259</v>
      </c>
      <c r="D12" s="106" t="s">
        <v>358</v>
      </c>
      <c r="E12" s="481"/>
      <c r="F12" s="481"/>
      <c r="G12" s="483"/>
      <c r="H12" s="485"/>
      <c r="I12" s="90">
        <v>120000</v>
      </c>
      <c r="J12" s="92">
        <v>13.5</v>
      </c>
      <c r="K12" s="91">
        <f>+I12/J12</f>
        <v>8888.8888888888887</v>
      </c>
      <c r="L12" s="81">
        <f>AVERAGE(J11:J12)</f>
        <v>13.58</v>
      </c>
      <c r="M12" s="83">
        <v>13.57</v>
      </c>
    </row>
    <row r="13" spans="1:13" ht="28.7" x14ac:dyDescent="0.5">
      <c r="A13" s="99">
        <v>90688</v>
      </c>
      <c r="B13" s="106" t="s">
        <v>360</v>
      </c>
      <c r="C13" s="106" t="s">
        <v>263</v>
      </c>
      <c r="D13" s="106" t="s">
        <v>359</v>
      </c>
      <c r="E13" s="98">
        <v>15.34</v>
      </c>
      <c r="F13" s="98">
        <v>16.939</v>
      </c>
      <c r="G13" s="98">
        <v>13.802999999999999</v>
      </c>
      <c r="H13" s="105">
        <v>-0.10019556714471978</v>
      </c>
      <c r="I13" s="89"/>
      <c r="J13" s="81"/>
      <c r="K13" s="81"/>
    </row>
    <row r="14" spans="1:13" ht="28.7" x14ac:dyDescent="0.5">
      <c r="A14" s="95">
        <v>90672</v>
      </c>
      <c r="B14" s="103" t="s">
        <v>355</v>
      </c>
      <c r="C14" s="106" t="s">
        <v>265</v>
      </c>
      <c r="D14" s="100" t="s">
        <v>266</v>
      </c>
      <c r="E14" s="97">
        <v>21.05</v>
      </c>
      <c r="F14" s="97">
        <v>23.7</v>
      </c>
      <c r="G14" s="97">
        <v>18.88</v>
      </c>
      <c r="H14" s="101">
        <v>-0.10308788598574825</v>
      </c>
      <c r="I14" t="s">
        <v>366</v>
      </c>
      <c r="J14" s="89"/>
      <c r="K14" s="89"/>
    </row>
    <row r="15" spans="1:13" ht="43" x14ac:dyDescent="0.5">
      <c r="A15" s="95">
        <v>90674</v>
      </c>
      <c r="B15" s="94" t="s">
        <v>353</v>
      </c>
      <c r="C15" s="106" t="s">
        <v>267</v>
      </c>
      <c r="D15" s="100" t="s">
        <v>211</v>
      </c>
      <c r="E15" s="98">
        <v>17.420000000000002</v>
      </c>
      <c r="F15" s="98">
        <v>32.47</v>
      </c>
      <c r="G15" s="98">
        <v>16.02</v>
      </c>
      <c r="H15" s="105">
        <v>-8.0367393800229725E-2</v>
      </c>
    </row>
    <row r="20" spans="1:8" x14ac:dyDescent="0.5">
      <c r="A20" s="75" t="s">
        <v>356</v>
      </c>
    </row>
    <row r="21" spans="1:8" ht="28.7" x14ac:dyDescent="0.5">
      <c r="A21" s="102">
        <v>90686</v>
      </c>
      <c r="B21" s="106" t="s">
        <v>258</v>
      </c>
      <c r="C21" s="106" t="s">
        <v>259</v>
      </c>
      <c r="D21" s="100" t="s">
        <v>357</v>
      </c>
      <c r="E21" s="98"/>
      <c r="F21" s="98"/>
      <c r="G21" s="98"/>
      <c r="H21" s="105"/>
    </row>
    <row r="22" spans="1:8" ht="28.7" x14ac:dyDescent="0.5">
      <c r="A22" s="95">
        <v>90686</v>
      </c>
      <c r="B22" s="106" t="s">
        <v>260</v>
      </c>
      <c r="C22" s="106" t="s">
        <v>259</v>
      </c>
      <c r="D22" s="106" t="s">
        <v>358</v>
      </c>
      <c r="E22" s="98"/>
      <c r="F22" s="98"/>
      <c r="G22" s="83"/>
    </row>
    <row r="23" spans="1:8" ht="28.7" x14ac:dyDescent="0.5">
      <c r="A23" s="95">
        <v>90672</v>
      </c>
      <c r="B23" s="106" t="s">
        <v>354</v>
      </c>
      <c r="C23" s="106" t="s">
        <v>265</v>
      </c>
      <c r="D23" s="100" t="s">
        <v>266</v>
      </c>
      <c r="E23" s="97"/>
      <c r="F23" s="97"/>
      <c r="G23" s="97"/>
      <c r="H23" s="101"/>
    </row>
    <row r="24" spans="1:8" ht="28.7" x14ac:dyDescent="0.5">
      <c r="A24" s="95">
        <v>90688</v>
      </c>
      <c r="B24" s="100" t="s">
        <v>262</v>
      </c>
      <c r="C24" s="106" t="s">
        <v>263</v>
      </c>
      <c r="D24" s="106" t="s">
        <v>359</v>
      </c>
      <c r="E24" s="98"/>
      <c r="F24" s="98"/>
      <c r="G24" s="98"/>
      <c r="H24" s="105"/>
    </row>
    <row r="25" spans="1:8" ht="43" x14ac:dyDescent="0.5">
      <c r="A25" s="95">
        <v>90674</v>
      </c>
      <c r="B25" s="96" t="s">
        <v>361</v>
      </c>
      <c r="C25" s="106" t="s">
        <v>267</v>
      </c>
      <c r="D25" s="100" t="s">
        <v>211</v>
      </c>
      <c r="E25" s="98"/>
      <c r="F25" s="98"/>
      <c r="G25" s="98"/>
      <c r="H25" s="105"/>
    </row>
  </sheetData>
  <mergeCells count="6">
    <mergeCell ref="F11:F12"/>
    <mergeCell ref="G11:G12"/>
    <mergeCell ref="H11:H12"/>
    <mergeCell ref="E11:E12"/>
    <mergeCell ref="A3:A4"/>
    <mergeCell ref="A11:A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3969B4804CB541914D2D7C39A8BA01" ma:contentTypeVersion="4" ma:contentTypeDescription="Create a new document." ma:contentTypeScope="" ma:versionID="0d6a115c6e2781168d84ea5a01761bae">
  <xsd:schema xmlns:xsd="http://www.w3.org/2001/XMLSchema" xmlns:xs="http://www.w3.org/2001/XMLSchema" xmlns:p="http://schemas.microsoft.com/office/2006/metadata/properties" xmlns:ns3="1d36bfbe-8735-4a6e-b052-b93492a4c17b" targetNamespace="http://schemas.microsoft.com/office/2006/metadata/properties" ma:root="true" ma:fieldsID="5f994757c8370508ce9ae9fccda87d84" ns3:_="">
    <xsd:import namespace="1d36bfbe-8735-4a6e-b052-b93492a4c17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36bfbe-8735-4a6e-b052-b93492a4c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3DB020-15B9-48A4-AC4F-BBB30D367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36bfbe-8735-4a6e-b052-b93492a4c1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94C88A-1477-4790-986F-0CD8794AEBC3}">
  <ds:schemaRefs>
    <ds:schemaRef ds:uri="http://www.w3.org/XML/1998/namespace"/>
    <ds:schemaRef ds:uri="http://schemas.microsoft.com/office/2006/documentManagement/types"/>
    <ds:schemaRef ds:uri="http://schemas.microsoft.com/office/2006/metadata/propertie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1d36bfbe-8735-4a6e-b052-b93492a4c17b"/>
  </ds:schemaRefs>
</ds:datastoreItem>
</file>

<file path=customXml/itemProps3.xml><?xml version="1.0" encoding="utf-8"?>
<ds:datastoreItem xmlns:ds="http://schemas.openxmlformats.org/officeDocument/2006/customXml" ds:itemID="{58397059-993A-403B-BACB-1E6CDC5F0C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13</vt:i4>
      </vt:variant>
      <vt:variant>
        <vt:lpstr>Charts</vt:lpstr>
      </vt:variant>
      <vt:variant>
        <vt:i4>1</vt:i4>
      </vt:variant>
      <vt:variant>
        <vt:lpstr>Named Ranges</vt:lpstr>
      </vt:variant>
      <vt:variant>
        <vt:i4>1</vt:i4>
      </vt:variant>
    </vt:vector>
  </HeadingPairs>
  <TitlesOfParts>
    <vt:vector size="15" baseType="lpstr">
      <vt:lpstr>User Instructions</vt:lpstr>
      <vt:lpstr>READ FIRST</vt:lpstr>
      <vt:lpstr>26-27 Assessment Grid Printable</vt:lpstr>
      <vt:lpstr>Uploadable Table - All Years</vt:lpstr>
      <vt:lpstr>Units</vt:lpstr>
      <vt:lpstr>Cash Flow Projections_SC1</vt:lpstr>
      <vt:lpstr>Cash Flow Projections_SC3</vt:lpstr>
      <vt:lpstr>Monster (2)</vt:lpstr>
      <vt:lpstr>04.14 Flu Fix</vt:lpstr>
      <vt:lpstr>Grid Price_Website</vt:lpstr>
      <vt:lpstr>Monster</vt:lpstr>
      <vt:lpstr>Sheet1</vt:lpstr>
      <vt:lpstr>Historical Grid  Prices</vt:lpstr>
      <vt:lpstr>Chart1</vt:lpstr>
      <vt:lpstr>Sheet1!_2016_04_06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2026-04-30T19:19:24Z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0x010100563969B4804CB541914D2D7C39A8BA01</vt:lpwstr>
  </property>
</Properties>
</file>